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xr:revisionPtr revIDLastSave="0" documentId="11_AA72136E6F9E0431FFF587ACC230CA6C8603265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729" i="2" l="1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<sst xmlns="http://schemas.openxmlformats.org/spreadsheetml/2006/main" count="53224" uniqueCount="3699">
  <si>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</si>
  <si>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</si>
  <si>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</si>
  <si>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</si>
  <si>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</si>
  <si>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</si>
  <si>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</si>
  <si>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</si>
  <si>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</si>
  <si>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</si>
  <si>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</si>
  <si>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</si>
  <si>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</si>
  <si>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</si>
  <si>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</si>
  <si>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</si>
  <si>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</si>
  <si>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</si>
  <si>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</si>
  <si>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</si>
  <si>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</si>
  <si>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</si>
  <si>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</si>
  <si>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</si>
  <si>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</si>
  <si>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</si>
  <si>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</si>
  <si>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</si>
  <si>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</si>
  <si>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</si>
  <si>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</si>
  <si>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</si>
  <si>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</si>
  <si>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</si>
  <si>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</si>
  <si>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</si>
  <si>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</si>
  <si>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</si>
  <si>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</si>
  <si>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</si>
  <si>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</si>
  <si>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</si>
  <si>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</si>
  <si>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</si>
  <si>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</si>
  <si>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</si>
  <si>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</si>
  <si>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</si>
  <si>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</si>
  <si>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</si>
  <si>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</si>
  <si>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</si>
  <si>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</si>
  <si>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</si>
  <si>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</si>
  <si>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</si>
  <si>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</si>
  <si>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</si>
  <si>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</si>
  <si>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</si>
  <si>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</si>
  <si>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</si>
  <si>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</si>
  <si>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</si>
  <si>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</si>
  <si>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</si>
  <si>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</si>
  <si>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</si>
  <si>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</si>
  <si>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</si>
  <si>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</si>
  <si>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</si>
  <si>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</si>
  <si>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</si>
  <si>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</si>
  <si>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</si>
  <si>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</si>
  <si>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</si>
  <si>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</si>
  <si>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</si>
  <si>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</si>
  <si>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WI220810008</t>
  </si>
  <si>
    <t>DATA_VALIDATION</t>
  </si>
  <si>
    <t>201130014135</t>
  </si>
  <si>
    <t>Folder</t>
  </si>
  <si>
    <t>Mailitem</t>
  </si>
  <si>
    <t>MI220886074</t>
  </si>
  <si>
    <t>COMPLETED</t>
  </si>
  <si>
    <t>MARK_AS_COMPLETED</t>
  </si>
  <si>
    <t>Queue</t>
  </si>
  <si>
    <t>N/A</t>
  </si>
  <si>
    <t>Shivani Narwade</t>
  </si>
  <si>
    <t>04-08-2022</t>
  </si>
  <si>
    <t>NO</t>
  </si>
  <si>
    <t>WI220810055</t>
  </si>
  <si>
    <t>Nilesh Thakur</t>
  </si>
  <si>
    <t>Sanjay Kharade</t>
  </si>
  <si>
    <t>WI220810087</t>
  </si>
  <si>
    <t>201110012977</t>
  </si>
  <si>
    <t>MI220887188</t>
  </si>
  <si>
    <t>WI220810096</t>
  </si>
  <si>
    <t>MI220887217</t>
  </si>
  <si>
    <t>Samadhan Kamble</t>
  </si>
  <si>
    <t>WI220810114</t>
  </si>
  <si>
    <t>201330008119</t>
  </si>
  <si>
    <t>MI220887451</t>
  </si>
  <si>
    <t>WI220810115</t>
  </si>
  <si>
    <t>MI220887471</t>
  </si>
  <si>
    <t>Sumit Jarhad</t>
  </si>
  <si>
    <t>WI220810117</t>
  </si>
  <si>
    <t>MI220887467</t>
  </si>
  <si>
    <t>WI220810212</t>
  </si>
  <si>
    <t>201300024456</t>
  </si>
  <si>
    <t>MI220888160</t>
  </si>
  <si>
    <t>WI220810241</t>
  </si>
  <si>
    <t>201340001126</t>
  </si>
  <si>
    <t>MI220888423</t>
  </si>
  <si>
    <t>WI220810242</t>
  </si>
  <si>
    <t>WI220810270</t>
  </si>
  <si>
    <t>201300024801</t>
  </si>
  <si>
    <t>MI220888486</t>
  </si>
  <si>
    <t>WI220810312</t>
  </si>
  <si>
    <t>WI220810314</t>
  </si>
  <si>
    <t>WI220810340</t>
  </si>
  <si>
    <t>201110013028</t>
  </si>
  <si>
    <t>MI220889183</t>
  </si>
  <si>
    <t>Sanjana Uttekar</t>
  </si>
  <si>
    <t>WI220810341</t>
  </si>
  <si>
    <t>MI220889184</t>
  </si>
  <si>
    <t>WI220810343</t>
  </si>
  <si>
    <t>MI220889204</t>
  </si>
  <si>
    <t>Nayan Naramshettiwar</t>
  </si>
  <si>
    <t>Hemanshi Deshlahara</t>
  </si>
  <si>
    <t>WI220810344</t>
  </si>
  <si>
    <t>MI220889208</t>
  </si>
  <si>
    <t>Kalyani Mane</t>
  </si>
  <si>
    <t>WI220810346</t>
  </si>
  <si>
    <t>201330007997</t>
  </si>
  <si>
    <t>MI220889219</t>
  </si>
  <si>
    <t>WI220810347</t>
  </si>
  <si>
    <t>MI220889222</t>
  </si>
  <si>
    <t>WI220810364</t>
  </si>
  <si>
    <t>201300024806</t>
  </si>
  <si>
    <t>MI220889468</t>
  </si>
  <si>
    <t>WI220810366</t>
  </si>
  <si>
    <t>201348000785</t>
  </si>
  <si>
    <t>MI220889469</t>
  </si>
  <si>
    <t>WI220810369</t>
  </si>
  <si>
    <t>MI220889539</t>
  </si>
  <si>
    <t>WI220810374</t>
  </si>
  <si>
    <t>201330008131</t>
  </si>
  <si>
    <t>MI220889573</t>
  </si>
  <si>
    <t>WI220810375</t>
  </si>
  <si>
    <t>MI220889598</t>
  </si>
  <si>
    <t>Mohit Bilampelli</t>
  </si>
  <si>
    <t>WI220810376</t>
  </si>
  <si>
    <t>201300024734</t>
  </si>
  <si>
    <t>MI220889672</t>
  </si>
  <si>
    <t>WI220810377</t>
  </si>
  <si>
    <t>MI220889687</t>
  </si>
  <si>
    <t>WI220810395</t>
  </si>
  <si>
    <t>WI220810398</t>
  </si>
  <si>
    <t>Komal Kharde</t>
  </si>
  <si>
    <t>WI220810399</t>
  </si>
  <si>
    <t>201348000776</t>
  </si>
  <si>
    <t>MI220890065</t>
  </si>
  <si>
    <t>WI22081041</t>
  </si>
  <si>
    <t>201348000724</t>
  </si>
  <si>
    <t>MI22089381</t>
  </si>
  <si>
    <t>Swapnil Kadam</t>
  </si>
  <si>
    <t>01-08-2022</t>
  </si>
  <si>
    <t>WI220810412</t>
  </si>
  <si>
    <t>WI220810427</t>
  </si>
  <si>
    <t>Vikash Suryakanth Parmar</t>
  </si>
  <si>
    <t>WI220810429</t>
  </si>
  <si>
    <t>WI220810448</t>
  </si>
  <si>
    <t>WI220810451</t>
  </si>
  <si>
    <t>WI220810455</t>
  </si>
  <si>
    <t>WI220810484</t>
  </si>
  <si>
    <t>WI220810589</t>
  </si>
  <si>
    <t>201308008677</t>
  </si>
  <si>
    <t>MI220891359</t>
  </si>
  <si>
    <t>Deepika Dutta</t>
  </si>
  <si>
    <t>Aditya Tade</t>
  </si>
  <si>
    <t>05-08-2022</t>
  </si>
  <si>
    <t>WI220810704</t>
  </si>
  <si>
    <t>MI220893421</t>
  </si>
  <si>
    <t>Varsha Dombale</t>
  </si>
  <si>
    <t>WI220810727</t>
  </si>
  <si>
    <t>201300024794</t>
  </si>
  <si>
    <t>MI220893673</t>
  </si>
  <si>
    <t>WI220810772</t>
  </si>
  <si>
    <t>201308008720</t>
  </si>
  <si>
    <t>MI220894030</t>
  </si>
  <si>
    <t>WI220810904</t>
  </si>
  <si>
    <t>MI220895546</t>
  </si>
  <si>
    <t>WI220810905</t>
  </si>
  <si>
    <t>MI220895547</t>
  </si>
  <si>
    <t>WI220810910</t>
  </si>
  <si>
    <t>MI220895549</t>
  </si>
  <si>
    <t>WI220810966</t>
  </si>
  <si>
    <t>201300024812</t>
  </si>
  <si>
    <t>MI220896274</t>
  </si>
  <si>
    <t>WI220811112</t>
  </si>
  <si>
    <t>201330008170</t>
  </si>
  <si>
    <t>MI220897255</t>
  </si>
  <si>
    <t>WI220811128</t>
  </si>
  <si>
    <t>WI220811144</t>
  </si>
  <si>
    <t>WI220811146</t>
  </si>
  <si>
    <t>201300024820</t>
  </si>
  <si>
    <t>MI220898005</t>
  </si>
  <si>
    <t>WI220811327</t>
  </si>
  <si>
    <t>201130014140</t>
  </si>
  <si>
    <t>MI220898937</t>
  </si>
  <si>
    <t>WI220811328</t>
  </si>
  <si>
    <t>MI220898942</t>
  </si>
  <si>
    <t>WI220811333</t>
  </si>
  <si>
    <t>WI220811346</t>
  </si>
  <si>
    <t>201308008765</t>
  </si>
  <si>
    <t>MI220899152</t>
  </si>
  <si>
    <t>WI220811420</t>
  </si>
  <si>
    <t>201330008069</t>
  </si>
  <si>
    <t>MI2208100308</t>
  </si>
  <si>
    <t>WI220811450</t>
  </si>
  <si>
    <t>WI220811492</t>
  </si>
  <si>
    <t>201138001257</t>
  </si>
  <si>
    <t>MI2208100798</t>
  </si>
  <si>
    <t>WI220811593</t>
  </si>
  <si>
    <t>WI220811633</t>
  </si>
  <si>
    <t>201340001130</t>
  </si>
  <si>
    <t>MI2208102033</t>
  </si>
  <si>
    <t>WI220811733</t>
  </si>
  <si>
    <t>201130014136</t>
  </si>
  <si>
    <t>MI2208102792</t>
  </si>
  <si>
    <t>WI220811797</t>
  </si>
  <si>
    <t>201330008185</t>
  </si>
  <si>
    <t>MI2208103015</t>
  </si>
  <si>
    <t>WI220811917</t>
  </si>
  <si>
    <t>201330007208</t>
  </si>
  <si>
    <t>MI2208104752</t>
  </si>
  <si>
    <t>WI220811993</t>
  </si>
  <si>
    <t>201348000685</t>
  </si>
  <si>
    <t>MI2208105319</t>
  </si>
  <si>
    <t>WI220811994</t>
  </si>
  <si>
    <t>WI220812000</t>
  </si>
  <si>
    <t>201300024803</t>
  </si>
  <si>
    <t>MI2208105380</t>
  </si>
  <si>
    <t>WI220812030</t>
  </si>
  <si>
    <t>201300024828</t>
  </si>
  <si>
    <t>MI2208105856</t>
  </si>
  <si>
    <t>WI220812056</t>
  </si>
  <si>
    <t>WI220812103</t>
  </si>
  <si>
    <t>MI2208106384</t>
  </si>
  <si>
    <t>WI220812104</t>
  </si>
  <si>
    <t>MI2208106375</t>
  </si>
  <si>
    <t>WI220812151</t>
  </si>
  <si>
    <t>WI220812160</t>
  </si>
  <si>
    <t>MI2208107001</t>
  </si>
  <si>
    <t>WI220812161</t>
  </si>
  <si>
    <t>201308008581</t>
  </si>
  <si>
    <t>MI2208107006</t>
  </si>
  <si>
    <t>WI220812202</t>
  </si>
  <si>
    <t>MI2208107389</t>
  </si>
  <si>
    <t>WI220812211</t>
  </si>
  <si>
    <t>MI2208107577</t>
  </si>
  <si>
    <t>WI220812217</t>
  </si>
  <si>
    <t>201300024832</t>
  </si>
  <si>
    <t>MI2208107630</t>
  </si>
  <si>
    <t>WI220812218</t>
  </si>
  <si>
    <t>MI2208107739</t>
  </si>
  <si>
    <t>WI220812274</t>
  </si>
  <si>
    <t>WI220812280</t>
  </si>
  <si>
    <t>201348000771</t>
  </si>
  <si>
    <t>MI2208108325</t>
  </si>
  <si>
    <t>WI220812294</t>
  </si>
  <si>
    <t>WI220812346</t>
  </si>
  <si>
    <t>201348000784</t>
  </si>
  <si>
    <t>MI2208109074</t>
  </si>
  <si>
    <t>WI220812384</t>
  </si>
  <si>
    <t>201300024815</t>
  </si>
  <si>
    <t>MI2208109303</t>
  </si>
  <si>
    <t>WI220812385</t>
  </si>
  <si>
    <t>201330008193</t>
  </si>
  <si>
    <t>MI2208109355</t>
  </si>
  <si>
    <t>WI220812483</t>
  </si>
  <si>
    <t>WI220812484</t>
  </si>
  <si>
    <t>WI220812959</t>
  </si>
  <si>
    <t>MI2208114746</t>
  </si>
  <si>
    <t>Prajwal Kendre</t>
  </si>
  <si>
    <t>Saloni Uttekar</t>
  </si>
  <si>
    <t>08-08-2022</t>
  </si>
  <si>
    <t>WI220813001</t>
  </si>
  <si>
    <t>201130014132</t>
  </si>
  <si>
    <t>MI2208115137</t>
  </si>
  <si>
    <t>Nisha Verma</t>
  </si>
  <si>
    <t>WI220813012</t>
  </si>
  <si>
    <t>MI2208115214</t>
  </si>
  <si>
    <t>WI22081307</t>
  </si>
  <si>
    <t>201300024756</t>
  </si>
  <si>
    <t>MI220812463</t>
  </si>
  <si>
    <t>WI220813175</t>
  </si>
  <si>
    <t>201308008744</t>
  </si>
  <si>
    <t>MI2208116323</t>
  </si>
  <si>
    <t>WI220813334</t>
  </si>
  <si>
    <t>201100015298</t>
  </si>
  <si>
    <t>MI2208117599</t>
  </si>
  <si>
    <t>WI220813335</t>
  </si>
  <si>
    <t>MI2208117628</t>
  </si>
  <si>
    <t>WI220813337</t>
  </si>
  <si>
    <t>MI2208117639</t>
  </si>
  <si>
    <t>WI220813508</t>
  </si>
  <si>
    <t>201130014143</t>
  </si>
  <si>
    <t>MI2208118471</t>
  </si>
  <si>
    <t>WI220813636</t>
  </si>
  <si>
    <t>201110013008</t>
  </si>
  <si>
    <t>MI2208119398</t>
  </si>
  <si>
    <t>WI220813671</t>
  </si>
  <si>
    <t>WI220813694</t>
  </si>
  <si>
    <t>WI220813805</t>
  </si>
  <si>
    <t>201330008182</t>
  </si>
  <si>
    <t>MI2208120828</t>
  </si>
  <si>
    <t>WI220813830</t>
  </si>
  <si>
    <t>201130014145</t>
  </si>
  <si>
    <t>MI2208121143</t>
  </si>
  <si>
    <t>WI220813831</t>
  </si>
  <si>
    <t>MI2208121155</t>
  </si>
  <si>
    <t>WI220813832</t>
  </si>
  <si>
    <t>MI2208121159</t>
  </si>
  <si>
    <t>WI220813860</t>
  </si>
  <si>
    <t>MI2208121417</t>
  </si>
  <si>
    <t>WI220813861</t>
  </si>
  <si>
    <t>MI2208121423</t>
  </si>
  <si>
    <t>WI220813862</t>
  </si>
  <si>
    <t>MI2208121428</t>
  </si>
  <si>
    <t>WI220813865</t>
  </si>
  <si>
    <t>MI2208121435</t>
  </si>
  <si>
    <t>WI220813867</t>
  </si>
  <si>
    <t>MI2208121437</t>
  </si>
  <si>
    <t>WI220813872</t>
  </si>
  <si>
    <t>MI2208121448</t>
  </si>
  <si>
    <t>WI220813960</t>
  </si>
  <si>
    <t>WI220813990</t>
  </si>
  <si>
    <t>201130014147</t>
  </si>
  <si>
    <t>MI2208122109</t>
  </si>
  <si>
    <t>WI220814018</t>
  </si>
  <si>
    <t>MI2208122590</t>
  </si>
  <si>
    <t>WI220814069</t>
  </si>
  <si>
    <t>201330008173</t>
  </si>
  <si>
    <t>MI2208123224</t>
  </si>
  <si>
    <t>WI220814072</t>
  </si>
  <si>
    <t>201300024616</t>
  </si>
  <si>
    <t>MI2208123182</t>
  </si>
  <si>
    <t>WI22081409</t>
  </si>
  <si>
    <t>201330008087</t>
  </si>
  <si>
    <t>MI220813389</t>
  </si>
  <si>
    <t>WI22081415</t>
  </si>
  <si>
    <t>MI220813466</t>
  </si>
  <si>
    <t>WI220814154</t>
  </si>
  <si>
    <t>201348000787</t>
  </si>
  <si>
    <t>MI2208123650</t>
  </si>
  <si>
    <t>WI220814233</t>
  </si>
  <si>
    <t>MI2208124234</t>
  </si>
  <si>
    <t>WI220814234</t>
  </si>
  <si>
    <t>MI2208124230</t>
  </si>
  <si>
    <t>WI220814237</t>
  </si>
  <si>
    <t>MI2208124236</t>
  </si>
  <si>
    <t>WI22081424</t>
  </si>
  <si>
    <t>MI220813470</t>
  </si>
  <si>
    <t>WI220814240</t>
  </si>
  <si>
    <t>MI2208124270</t>
  </si>
  <si>
    <t>WI220814247</t>
  </si>
  <si>
    <t>MI2208124255</t>
  </si>
  <si>
    <t>WI22081426</t>
  </si>
  <si>
    <t>MI220813474</t>
  </si>
  <si>
    <t>WI220814270</t>
  </si>
  <si>
    <t>201300024845</t>
  </si>
  <si>
    <t>MI2208124547</t>
  </si>
  <si>
    <t>WI22081429</t>
  </si>
  <si>
    <t>WI220814303</t>
  </si>
  <si>
    <t>WI22081433</t>
  </si>
  <si>
    <t>201100015302</t>
  </si>
  <si>
    <t>MI220813718</t>
  </si>
  <si>
    <t>WI220814334</t>
  </si>
  <si>
    <t>WI22081437</t>
  </si>
  <si>
    <t>WI220814397</t>
  </si>
  <si>
    <t>201330008168</t>
  </si>
  <si>
    <t>MI2208125610</t>
  </si>
  <si>
    <t>WI220814398</t>
  </si>
  <si>
    <t>MI2208125617</t>
  </si>
  <si>
    <t>WI220814399</t>
  </si>
  <si>
    <t>MI2208125626</t>
  </si>
  <si>
    <t>WI220814400</t>
  </si>
  <si>
    <t>MI2208125623</t>
  </si>
  <si>
    <t>WI220814463</t>
  </si>
  <si>
    <t>201300024841</t>
  </si>
  <si>
    <t>MI2208126352</t>
  </si>
  <si>
    <t>WI220814469</t>
  </si>
  <si>
    <t>201330008158</t>
  </si>
  <si>
    <t>MI2208126451</t>
  </si>
  <si>
    <t>WI220814582</t>
  </si>
  <si>
    <t>201330008204</t>
  </si>
  <si>
    <t>MI2208127088</t>
  </si>
  <si>
    <t>WI220814601</t>
  </si>
  <si>
    <t>201308008781</t>
  </si>
  <si>
    <t>MI2208127364</t>
  </si>
  <si>
    <t>WI220814604</t>
  </si>
  <si>
    <t>MI2208127389</t>
  </si>
  <si>
    <t>WI220814605</t>
  </si>
  <si>
    <t>201130014126</t>
  </si>
  <si>
    <t>MI2208127391</t>
  </si>
  <si>
    <t>WI220814607</t>
  </si>
  <si>
    <t>MI2208127398</t>
  </si>
  <si>
    <t>Supriya Khape</t>
  </si>
  <si>
    <t>WI220814608</t>
  </si>
  <si>
    <t>MI2208127402</t>
  </si>
  <si>
    <t>WI220814609</t>
  </si>
  <si>
    <t>MI2208127447</t>
  </si>
  <si>
    <t>WI220814643</t>
  </si>
  <si>
    <t>201308008709</t>
  </si>
  <si>
    <t>MI2208127744</t>
  </si>
  <si>
    <t>WI220814683</t>
  </si>
  <si>
    <t>201330008134</t>
  </si>
  <si>
    <t>MI2208128648</t>
  </si>
  <si>
    <t>WI220814697</t>
  </si>
  <si>
    <t>201300024821</t>
  </si>
  <si>
    <t>MI2208128751</t>
  </si>
  <si>
    <t>WI220814702</t>
  </si>
  <si>
    <t>WI220814770</t>
  </si>
  <si>
    <t>201348000732</t>
  </si>
  <si>
    <t>MI2208129601</t>
  </si>
  <si>
    <t>WI220814817</t>
  </si>
  <si>
    <t>201300024848</t>
  </si>
  <si>
    <t>MI2208130133</t>
  </si>
  <si>
    <t>WI220814935</t>
  </si>
  <si>
    <t>201300024804</t>
  </si>
  <si>
    <t>MI2208131130</t>
  </si>
  <si>
    <t>WI220814954</t>
  </si>
  <si>
    <t>201308008785</t>
  </si>
  <si>
    <t>MI2208131315</t>
  </si>
  <si>
    <t>WI220814965</t>
  </si>
  <si>
    <t>WI220814967</t>
  </si>
  <si>
    <t>WI220814971</t>
  </si>
  <si>
    <t>WI220814974</t>
  </si>
  <si>
    <t>WI220815012</t>
  </si>
  <si>
    <t>MI2208132136</t>
  </si>
  <si>
    <t>WI220815013</t>
  </si>
  <si>
    <t>MI2208132141</t>
  </si>
  <si>
    <t>WI220815015</t>
  </si>
  <si>
    <t>MI2208132169</t>
  </si>
  <si>
    <t>Rohit Mawal</t>
  </si>
  <si>
    <t>WI220815016</t>
  </si>
  <si>
    <t>MI2208132174</t>
  </si>
  <si>
    <t>WI220815018</t>
  </si>
  <si>
    <t>MI2208132183</t>
  </si>
  <si>
    <t>WI220815019</t>
  </si>
  <si>
    <t>MI2208132185</t>
  </si>
  <si>
    <t>WI220815020</t>
  </si>
  <si>
    <t>MI2208132187</t>
  </si>
  <si>
    <t>WI220815021</t>
  </si>
  <si>
    <t>MI2208132190</t>
  </si>
  <si>
    <t>WI220815022</t>
  </si>
  <si>
    <t>MI2208132203</t>
  </si>
  <si>
    <t>WI220815025</t>
  </si>
  <si>
    <t>MI2208132195</t>
  </si>
  <si>
    <t>WI220815035</t>
  </si>
  <si>
    <t>201300024746</t>
  </si>
  <si>
    <t>MI2208132411</t>
  </si>
  <si>
    <t>WI220815036</t>
  </si>
  <si>
    <t>MI2208132413</t>
  </si>
  <si>
    <t>WI220815037</t>
  </si>
  <si>
    <t>MI2208132424</t>
  </si>
  <si>
    <t>WI220815038</t>
  </si>
  <si>
    <t>MI2208132422</t>
  </si>
  <si>
    <t>WI220815039</t>
  </si>
  <si>
    <t>MI2208132432</t>
  </si>
  <si>
    <t>WI220815040</t>
  </si>
  <si>
    <t>MI2208132449</t>
  </si>
  <si>
    <t>WI220815041</t>
  </si>
  <si>
    <t>MI2208132462</t>
  </si>
  <si>
    <t>WI220815042</t>
  </si>
  <si>
    <t>MI2208132473</t>
  </si>
  <si>
    <t>WI220815044</t>
  </si>
  <si>
    <t>MI2208132498</t>
  </si>
  <si>
    <t>WI220815060</t>
  </si>
  <si>
    <t>WI220815062</t>
  </si>
  <si>
    <t>WI220815067</t>
  </si>
  <si>
    <t>WI220815076</t>
  </si>
  <si>
    <t>WI220815103</t>
  </si>
  <si>
    <t>WI220815104</t>
  </si>
  <si>
    <t>WI220815107</t>
  </si>
  <si>
    <t>WI220815110</t>
  </si>
  <si>
    <t>WI220815111</t>
  </si>
  <si>
    <t>WI22081535</t>
  </si>
  <si>
    <t>WI220815376</t>
  </si>
  <si>
    <t>MI2208135863</t>
  </si>
  <si>
    <t>09-08-2022</t>
  </si>
  <si>
    <t>WI220815482</t>
  </si>
  <si>
    <t>WI220815502</t>
  </si>
  <si>
    <t>MI2208136674</t>
  </si>
  <si>
    <t>WI220815521</t>
  </si>
  <si>
    <t>201330008202</t>
  </si>
  <si>
    <t>MI2208136873</t>
  </si>
  <si>
    <t>WI220815522</t>
  </si>
  <si>
    <t>MI2208136866</t>
  </si>
  <si>
    <t>WI220815534</t>
  </si>
  <si>
    <t>MI2208136876</t>
  </si>
  <si>
    <t>WI220815539</t>
  </si>
  <si>
    <t>MI2208136891</t>
  </si>
  <si>
    <t>WI220815543</t>
  </si>
  <si>
    <t>MI2208136911</t>
  </si>
  <si>
    <t>WI220815546</t>
  </si>
  <si>
    <t>MI2208136916</t>
  </si>
  <si>
    <t>WI220815551</t>
  </si>
  <si>
    <t>MI2208136928</t>
  </si>
  <si>
    <t>WI220815556</t>
  </si>
  <si>
    <t>MI2208136941</t>
  </si>
  <si>
    <t>WI220815559</t>
  </si>
  <si>
    <t>MI2208136948</t>
  </si>
  <si>
    <t>WI220815563</t>
  </si>
  <si>
    <t>MI2208136952</t>
  </si>
  <si>
    <t>WI220815564</t>
  </si>
  <si>
    <t>MI2208136964</t>
  </si>
  <si>
    <t>WI220815565</t>
  </si>
  <si>
    <t>MI2208136972</t>
  </si>
  <si>
    <t>WI220815570</t>
  </si>
  <si>
    <t>201110013026</t>
  </si>
  <si>
    <t>MI2208137102</t>
  </si>
  <si>
    <t>WI220815572</t>
  </si>
  <si>
    <t>MI2208137118</t>
  </si>
  <si>
    <t>WI220815574</t>
  </si>
  <si>
    <t>MI2208137108</t>
  </si>
  <si>
    <t>WI220815579</t>
  </si>
  <si>
    <t>MI2208137122</t>
  </si>
  <si>
    <t>WI220815591</t>
  </si>
  <si>
    <t>MI2208137131</t>
  </si>
  <si>
    <t>WI220815592</t>
  </si>
  <si>
    <t>MI2208137138</t>
  </si>
  <si>
    <t>WI220815595</t>
  </si>
  <si>
    <t>MI2208137149</t>
  </si>
  <si>
    <t>WI220815596</t>
  </si>
  <si>
    <t>MI2208137152</t>
  </si>
  <si>
    <t>WI220815598</t>
  </si>
  <si>
    <t>MI2208137157</t>
  </si>
  <si>
    <t>WI220815599</t>
  </si>
  <si>
    <t>WI220815604</t>
  </si>
  <si>
    <t>MI2208137175</t>
  </si>
  <si>
    <t>WI220815608</t>
  </si>
  <si>
    <t>MI2208137169</t>
  </si>
  <si>
    <t>WI220815679</t>
  </si>
  <si>
    <t>201300024849</t>
  </si>
  <si>
    <t>MI2208137888</t>
  </si>
  <si>
    <t>WI220815689</t>
  </si>
  <si>
    <t>201100015319</t>
  </si>
  <si>
    <t>MI2208138119</t>
  </si>
  <si>
    <t>WI220815723</t>
  </si>
  <si>
    <t>MI2208138358</t>
  </si>
  <si>
    <t>WI220815834</t>
  </si>
  <si>
    <t>MI2208138970</t>
  </si>
  <si>
    <t>WI220815843</t>
  </si>
  <si>
    <t>MI2208138979</t>
  </si>
  <si>
    <t>WI220815950</t>
  </si>
  <si>
    <t>MI2208139572</t>
  </si>
  <si>
    <t>WI220815985</t>
  </si>
  <si>
    <t>MI2208139867</t>
  </si>
  <si>
    <t>WI220815990</t>
  </si>
  <si>
    <t>201300024860</t>
  </si>
  <si>
    <t>MI2208139762</t>
  </si>
  <si>
    <t>Shubham Karwate</t>
  </si>
  <si>
    <t>WI220816168</t>
  </si>
  <si>
    <t>201130014154</t>
  </si>
  <si>
    <t>MI2208141316</t>
  </si>
  <si>
    <t>Swapnil Ambesange</t>
  </si>
  <si>
    <t>WI220816171</t>
  </si>
  <si>
    <t>MI2208141373</t>
  </si>
  <si>
    <t>WI220816174</t>
  </si>
  <si>
    <t>MI2208141378</t>
  </si>
  <si>
    <t>WI220816178</t>
  </si>
  <si>
    <t>MI2208141396</t>
  </si>
  <si>
    <t>WI220816180</t>
  </si>
  <si>
    <t>MI2208141410</t>
  </si>
  <si>
    <t>WI220816300</t>
  </si>
  <si>
    <t>201300024858</t>
  </si>
  <si>
    <t>MI2208142112</t>
  </si>
  <si>
    <t>WI220816316</t>
  </si>
  <si>
    <t>WI220816318</t>
  </si>
  <si>
    <t>WI220816321</t>
  </si>
  <si>
    <t>WI220816367</t>
  </si>
  <si>
    <t>WI220816368</t>
  </si>
  <si>
    <t>WI220816501</t>
  </si>
  <si>
    <t>201308008721</t>
  </si>
  <si>
    <t>MI2208144040</t>
  </si>
  <si>
    <t>WI220816507</t>
  </si>
  <si>
    <t>201340001138</t>
  </si>
  <si>
    <t>MI2208144141</t>
  </si>
  <si>
    <t>WI220816544</t>
  </si>
  <si>
    <t>WI220816551</t>
  </si>
  <si>
    <t>WI220816590</t>
  </si>
  <si>
    <t>201300024866</t>
  </si>
  <si>
    <t>MI2208145539</t>
  </si>
  <si>
    <t>WI22081678</t>
  </si>
  <si>
    <t>MI220814991</t>
  </si>
  <si>
    <t>WI220816856</t>
  </si>
  <si>
    <t>201130014156</t>
  </si>
  <si>
    <t>MI2208147965</t>
  </si>
  <si>
    <t>WI220816863</t>
  </si>
  <si>
    <t>201348000722</t>
  </si>
  <si>
    <t>MI2208148261</t>
  </si>
  <si>
    <t>WI220816873</t>
  </si>
  <si>
    <t>201330008215</t>
  </si>
  <si>
    <t>MI2208148292</t>
  </si>
  <si>
    <t>WI220817009</t>
  </si>
  <si>
    <t>201330008200</t>
  </si>
  <si>
    <t>MI2208149383</t>
  </si>
  <si>
    <t>WI220817014</t>
  </si>
  <si>
    <t>MI2208149353</t>
  </si>
  <si>
    <t>WI220817017</t>
  </si>
  <si>
    <t>201300024865</t>
  </si>
  <si>
    <t>MI2208149450</t>
  </si>
  <si>
    <t>WI220817020</t>
  </si>
  <si>
    <t>MI2208149476</t>
  </si>
  <si>
    <t>WI220817037</t>
  </si>
  <si>
    <t>201330008211</t>
  </si>
  <si>
    <t>MI2208149529</t>
  </si>
  <si>
    <t>WI220817040</t>
  </si>
  <si>
    <t>201340001132</t>
  </si>
  <si>
    <t>MI2208149594</t>
  </si>
  <si>
    <t>WI220817055</t>
  </si>
  <si>
    <t>WI220817118</t>
  </si>
  <si>
    <t>WI220817128</t>
  </si>
  <si>
    <t>WI220817140</t>
  </si>
  <si>
    <t>WI220817144</t>
  </si>
  <si>
    <t>Sunny Yadav</t>
  </si>
  <si>
    <t>WI220817170</t>
  </si>
  <si>
    <t>201330008201</t>
  </si>
  <si>
    <t>MI2208150689</t>
  </si>
  <si>
    <t>WI220817192</t>
  </si>
  <si>
    <t>201130014131</t>
  </si>
  <si>
    <t>MI2208150843</t>
  </si>
  <si>
    <t>WI220817207</t>
  </si>
  <si>
    <t>MI2208150930</t>
  </si>
  <si>
    <t>WI220817210</t>
  </si>
  <si>
    <t>MI2208150932</t>
  </si>
  <si>
    <t>WI220817216</t>
  </si>
  <si>
    <t>MI2208150943</t>
  </si>
  <si>
    <t>WI220817223</t>
  </si>
  <si>
    <t>MI2208151013</t>
  </si>
  <si>
    <t>WI220817235</t>
  </si>
  <si>
    <t>MI2208151153</t>
  </si>
  <si>
    <t>WI220817243</t>
  </si>
  <si>
    <t>201300024811</t>
  </si>
  <si>
    <t>MI2208151240</t>
  </si>
  <si>
    <t>WI220817273</t>
  </si>
  <si>
    <t>201330007923</t>
  </si>
  <si>
    <t>MI2208151724</t>
  </si>
  <si>
    <t>WI220817304</t>
  </si>
  <si>
    <t>201130014144</t>
  </si>
  <si>
    <t>MI2208152011</t>
  </si>
  <si>
    <t>WI220817308</t>
  </si>
  <si>
    <t>201130014039</t>
  </si>
  <si>
    <t>MI2208152040</t>
  </si>
  <si>
    <t>WI220817309</t>
  </si>
  <si>
    <t>MI2208152053</t>
  </si>
  <si>
    <t>Sagar Belhekar</t>
  </si>
  <si>
    <t>WI220817339</t>
  </si>
  <si>
    <t>201348000705</t>
  </si>
  <si>
    <t>MI2208152203</t>
  </si>
  <si>
    <t>WI220817398</t>
  </si>
  <si>
    <t>MI2208153070</t>
  </si>
  <si>
    <t>WI220817402</t>
  </si>
  <si>
    <t>MI2208153116</t>
  </si>
  <si>
    <t>WI220817404</t>
  </si>
  <si>
    <t>WI220817430</t>
  </si>
  <si>
    <t>WI220817442</t>
  </si>
  <si>
    <t>WI220817447</t>
  </si>
  <si>
    <t>WI220817466</t>
  </si>
  <si>
    <t>MI2208154039</t>
  </si>
  <si>
    <t>WI220817482</t>
  </si>
  <si>
    <t>201308008782</t>
  </si>
  <si>
    <t>MI2208154098</t>
  </si>
  <si>
    <t>WI220817507</t>
  </si>
  <si>
    <t>201300024857</t>
  </si>
  <si>
    <t>MI2208154380</t>
  </si>
  <si>
    <t>WI220817508</t>
  </si>
  <si>
    <t>MI2208154383</t>
  </si>
  <si>
    <t>WI220817510</t>
  </si>
  <si>
    <t>MI2208154386</t>
  </si>
  <si>
    <t>WI220817511</t>
  </si>
  <si>
    <t>MI2208154389</t>
  </si>
  <si>
    <t>WI220817521</t>
  </si>
  <si>
    <t>201348000790</t>
  </si>
  <si>
    <t>MI2208154541</t>
  </si>
  <si>
    <t>WI220817568</t>
  </si>
  <si>
    <t>WI220817611</t>
  </si>
  <si>
    <t>201300024878</t>
  </si>
  <si>
    <t>MI2208155735</t>
  </si>
  <si>
    <t>WI220817711</t>
  </si>
  <si>
    <t>WI220817712</t>
  </si>
  <si>
    <t>WI220818029</t>
  </si>
  <si>
    <t>201100015289</t>
  </si>
  <si>
    <t>MI2208159636</t>
  </si>
  <si>
    <t>10-08-2022</t>
  </si>
  <si>
    <t>WI220818044</t>
  </si>
  <si>
    <t>MI2208159770</t>
  </si>
  <si>
    <t>Nikita Mandage</t>
  </si>
  <si>
    <t>Ujwala Ajabe</t>
  </si>
  <si>
    <t>WI220818054</t>
  </si>
  <si>
    <t>Sushant Bhambure</t>
  </si>
  <si>
    <t>WI220818111</t>
  </si>
  <si>
    <t>MI2208160291</t>
  </si>
  <si>
    <t>WI220818124</t>
  </si>
  <si>
    <t>201348000746</t>
  </si>
  <si>
    <t>MI2208160441</t>
  </si>
  <si>
    <t>WI220818172</t>
  </si>
  <si>
    <t>201130014153</t>
  </si>
  <si>
    <t>MI2208160796</t>
  </si>
  <si>
    <t>WI220818178</t>
  </si>
  <si>
    <t>MI2208160869</t>
  </si>
  <si>
    <t>WI220818195</t>
  </si>
  <si>
    <t>201340001125</t>
  </si>
  <si>
    <t>MI2208161054</t>
  </si>
  <si>
    <t>WI220818207</t>
  </si>
  <si>
    <t>201348000748</t>
  </si>
  <si>
    <t>MI2208161194</t>
  </si>
  <si>
    <t>WI220818232</t>
  </si>
  <si>
    <t>WI22081832</t>
  </si>
  <si>
    <t>201300024749</t>
  </si>
  <si>
    <t>MI220815370</t>
  </si>
  <si>
    <t>WI22081837</t>
  </si>
  <si>
    <t>WI220818622</t>
  </si>
  <si>
    <t>MI2208165108</t>
  </si>
  <si>
    <t>WI220818631</t>
  </si>
  <si>
    <t>201300024855</t>
  </si>
  <si>
    <t>MI2208165231</t>
  </si>
  <si>
    <t>WI220818633</t>
  </si>
  <si>
    <t>201308008722</t>
  </si>
  <si>
    <t>MI2208165366</t>
  </si>
  <si>
    <t>WI220818656</t>
  </si>
  <si>
    <t>201100015321</t>
  </si>
  <si>
    <t>MI2208165725</t>
  </si>
  <si>
    <t>WI220818671</t>
  </si>
  <si>
    <t>WI220818766</t>
  </si>
  <si>
    <t>MI2208166728</t>
  </si>
  <si>
    <t>WI220818788</t>
  </si>
  <si>
    <t>WI220818924</t>
  </si>
  <si>
    <t>201308008789</t>
  </si>
  <si>
    <t>MI2208167954</t>
  </si>
  <si>
    <t>WI220818987</t>
  </si>
  <si>
    <t>201100015320</t>
  </si>
  <si>
    <t>MI2208168667</t>
  </si>
  <si>
    <t>Archana Bhujbal</t>
  </si>
  <si>
    <t>WI220818988</t>
  </si>
  <si>
    <t>MI2208168673</t>
  </si>
  <si>
    <t>WI220818991</t>
  </si>
  <si>
    <t>MI2208168700</t>
  </si>
  <si>
    <t>WI220818993</t>
  </si>
  <si>
    <t>MI2208168678</t>
  </si>
  <si>
    <t>WI220818996</t>
  </si>
  <si>
    <t>MI2208168705</t>
  </si>
  <si>
    <t>WI220819136</t>
  </si>
  <si>
    <t>WI220819147</t>
  </si>
  <si>
    <t>201300024893</t>
  </si>
  <si>
    <t>MI2208170322</t>
  </si>
  <si>
    <t>WI220819264</t>
  </si>
  <si>
    <t>WI220819269</t>
  </si>
  <si>
    <t>201308008791</t>
  </si>
  <si>
    <t>MI2208171387</t>
  </si>
  <si>
    <t>WI220819302</t>
  </si>
  <si>
    <t>201300024777</t>
  </si>
  <si>
    <t>MI2208171669</t>
  </si>
  <si>
    <t>WI220819316</t>
  </si>
  <si>
    <t>201300024872</t>
  </si>
  <si>
    <t>MI2208171779</t>
  </si>
  <si>
    <t>WI220819340</t>
  </si>
  <si>
    <t>201330008111</t>
  </si>
  <si>
    <t>MI2208172113</t>
  </si>
  <si>
    <t>WI220819341</t>
  </si>
  <si>
    <t>MI2208172127</t>
  </si>
  <si>
    <t>WI220819345</t>
  </si>
  <si>
    <t>MI2208172219</t>
  </si>
  <si>
    <t>WI220819346</t>
  </si>
  <si>
    <t>MI2208172220</t>
  </si>
  <si>
    <t>WI220819402</t>
  </si>
  <si>
    <t>201300024889</t>
  </si>
  <si>
    <t>MI2208172671</t>
  </si>
  <si>
    <t>WI220819454</t>
  </si>
  <si>
    <t>201308008748</t>
  </si>
  <si>
    <t>MI2208173117</t>
  </si>
  <si>
    <t>WI220819457</t>
  </si>
  <si>
    <t>WI220819466</t>
  </si>
  <si>
    <t>201130014150</t>
  </si>
  <si>
    <t>MI2208173339</t>
  </si>
  <si>
    <t>WI220819467</t>
  </si>
  <si>
    <t>MI2208173340</t>
  </si>
  <si>
    <t>WI220819486</t>
  </si>
  <si>
    <t>WI220819487</t>
  </si>
  <si>
    <t>MI2208173701</t>
  </si>
  <si>
    <t>Payal Pathare</t>
  </si>
  <si>
    <t>WI220819488</t>
  </si>
  <si>
    <t>MI2208173705</t>
  </si>
  <si>
    <t>WI220819492</t>
  </si>
  <si>
    <t>MI2208173707</t>
  </si>
  <si>
    <t>WI220819494</t>
  </si>
  <si>
    <t>MI2208173720</t>
  </si>
  <si>
    <t>WI220819499</t>
  </si>
  <si>
    <t>WI220819525</t>
  </si>
  <si>
    <t>WI220819538</t>
  </si>
  <si>
    <t>WI220819561</t>
  </si>
  <si>
    <t>201100015314</t>
  </si>
  <si>
    <t>MI2208174603</t>
  </si>
  <si>
    <t>WI220819565</t>
  </si>
  <si>
    <t>MI2208174654</t>
  </si>
  <si>
    <t>WI220819572</t>
  </si>
  <si>
    <t>201308008754</t>
  </si>
  <si>
    <t>MI2208174742</t>
  </si>
  <si>
    <t>WI220819578</t>
  </si>
  <si>
    <t>201348000789</t>
  </si>
  <si>
    <t>MI2208174795</t>
  </si>
  <si>
    <t>WI220819580</t>
  </si>
  <si>
    <t>WI220819581</t>
  </si>
  <si>
    <t>WI220819599</t>
  </si>
  <si>
    <t>WI220819617</t>
  </si>
  <si>
    <t>MI2208175115</t>
  </si>
  <si>
    <t>WI220819664</t>
  </si>
  <si>
    <t>201348000794</t>
  </si>
  <si>
    <t>MI2208175350</t>
  </si>
  <si>
    <t>WI220819671</t>
  </si>
  <si>
    <t>201300024895</t>
  </si>
  <si>
    <t>MI2208175505</t>
  </si>
  <si>
    <t>WI220819674</t>
  </si>
  <si>
    <t>MI2208175718</t>
  </si>
  <si>
    <t>WI220819721</t>
  </si>
  <si>
    <t>WI220819730</t>
  </si>
  <si>
    <t>MI2208176144</t>
  </si>
  <si>
    <t>WI220819740</t>
  </si>
  <si>
    <t>WI220819810</t>
  </si>
  <si>
    <t>WI220819844</t>
  </si>
  <si>
    <t>MI2208177458</t>
  </si>
  <si>
    <t>WI220819845</t>
  </si>
  <si>
    <t>MI2208177473</t>
  </si>
  <si>
    <t>WI220819909</t>
  </si>
  <si>
    <t>WI220819920</t>
  </si>
  <si>
    <t>WI220819993</t>
  </si>
  <si>
    <t>201308008743</t>
  </si>
  <si>
    <t>MI2208179123</t>
  </si>
  <si>
    <t>11-08-2022</t>
  </si>
  <si>
    <t>WI220820070</t>
  </si>
  <si>
    <t>MI2208180066</t>
  </si>
  <si>
    <t>WI220820080</t>
  </si>
  <si>
    <t>WI220820106</t>
  </si>
  <si>
    <t>201110013032</t>
  </si>
  <si>
    <t>MI2208180303</t>
  </si>
  <si>
    <t>WI220820108</t>
  </si>
  <si>
    <t>MI2208180307</t>
  </si>
  <si>
    <t>WI220820109</t>
  </si>
  <si>
    <t>MI2208180309</t>
  </si>
  <si>
    <t>WI220820117</t>
  </si>
  <si>
    <t>MI2208180356</t>
  </si>
  <si>
    <t>WI220820118</t>
  </si>
  <si>
    <t>MI2208180359</t>
  </si>
  <si>
    <t>WI22082014</t>
  </si>
  <si>
    <t>201330008117</t>
  </si>
  <si>
    <t>MI220816857</t>
  </si>
  <si>
    <t>WI220820242</t>
  </si>
  <si>
    <t>201130014164</t>
  </si>
  <si>
    <t>MI2208181305</t>
  </si>
  <si>
    <t>WI220820266</t>
  </si>
  <si>
    <t>201308008623</t>
  </si>
  <si>
    <t>MI2208181511</t>
  </si>
  <si>
    <t>Sangeeta Kumari</t>
  </si>
  <si>
    <t>WI220820318</t>
  </si>
  <si>
    <t>WI220820382</t>
  </si>
  <si>
    <t>201330008231</t>
  </si>
  <si>
    <t>MI2208182482</t>
  </si>
  <si>
    <t>WI220820399</t>
  </si>
  <si>
    <t>MI2208182859</t>
  </si>
  <si>
    <t>WI220820513</t>
  </si>
  <si>
    <t>201308008667</t>
  </si>
  <si>
    <t>MI2208183766</t>
  </si>
  <si>
    <t>WI220820652</t>
  </si>
  <si>
    <t>201330008235</t>
  </si>
  <si>
    <t>MI2208184397</t>
  </si>
  <si>
    <t>WI220820721</t>
  </si>
  <si>
    <t>201130014168</t>
  </si>
  <si>
    <t>MI2208184891</t>
  </si>
  <si>
    <t>WI220820735</t>
  </si>
  <si>
    <t>WI220820740</t>
  </si>
  <si>
    <t>WI220820761</t>
  </si>
  <si>
    <t>MI2208185369</t>
  </si>
  <si>
    <t>Clarice Guyton</t>
  </si>
  <si>
    <t>WI220820776</t>
  </si>
  <si>
    <t>201110013027</t>
  </si>
  <si>
    <t>MI2208185618</t>
  </si>
  <si>
    <t>WI220820778</t>
  </si>
  <si>
    <t>MI2208185646</t>
  </si>
  <si>
    <t>WI220820780</t>
  </si>
  <si>
    <t>MI2208185636</t>
  </si>
  <si>
    <t>WI220820792</t>
  </si>
  <si>
    <t>MI2208185791</t>
  </si>
  <si>
    <t>WI220820793</t>
  </si>
  <si>
    <t>201308008779</t>
  </si>
  <si>
    <t>MI2208185782</t>
  </si>
  <si>
    <t>WI220820795</t>
  </si>
  <si>
    <t>MI2208185804</t>
  </si>
  <si>
    <t>WI220820807</t>
  </si>
  <si>
    <t>MI2208185965</t>
  </si>
  <si>
    <t>WI220820815</t>
  </si>
  <si>
    <t>MI2208186016</t>
  </si>
  <si>
    <t>WI220820830</t>
  </si>
  <si>
    <t>WI220820833</t>
  </si>
  <si>
    <t>201308008734</t>
  </si>
  <si>
    <t>MI2208186138</t>
  </si>
  <si>
    <t>WI220820891</t>
  </si>
  <si>
    <t>WI220820899</t>
  </si>
  <si>
    <t>WI22082090</t>
  </si>
  <si>
    <t>201130014109</t>
  </si>
  <si>
    <t>MI220817565</t>
  </si>
  <si>
    <t>WI220820919</t>
  </si>
  <si>
    <t>MI2208187246</t>
  </si>
  <si>
    <t>WI220820957</t>
  </si>
  <si>
    <t>WI220820963</t>
  </si>
  <si>
    <t>201340001143</t>
  </si>
  <si>
    <t>MI2208187793</t>
  </si>
  <si>
    <t>WI220820986</t>
  </si>
  <si>
    <t>WI220821037</t>
  </si>
  <si>
    <t>201330008239</t>
  </si>
  <si>
    <t>MI2208188302</t>
  </si>
  <si>
    <t>WI220821093</t>
  </si>
  <si>
    <t>WI220821097</t>
  </si>
  <si>
    <t>201308008788</t>
  </si>
  <si>
    <t>MI2208188957</t>
  </si>
  <si>
    <t>WI220821237</t>
  </si>
  <si>
    <t>WI220821278</t>
  </si>
  <si>
    <t>WI220821282</t>
  </si>
  <si>
    <t>WI220821301</t>
  </si>
  <si>
    <t>WI220821456</t>
  </si>
  <si>
    <t>MI2208191902</t>
  </si>
  <si>
    <t>WI220821546</t>
  </si>
  <si>
    <t>201340001140</t>
  </si>
  <si>
    <t>MI2208192364</t>
  </si>
  <si>
    <t>WI220821573</t>
  </si>
  <si>
    <t>201348000791</t>
  </si>
  <si>
    <t>MI2208192590</t>
  </si>
  <si>
    <t>WI220821599</t>
  </si>
  <si>
    <t>201300024879</t>
  </si>
  <si>
    <t>MI2208192988</t>
  </si>
  <si>
    <t>WI220821617</t>
  </si>
  <si>
    <t>201308008737</t>
  </si>
  <si>
    <t>MI2208193248</t>
  </si>
  <si>
    <t>WI220821624</t>
  </si>
  <si>
    <t>MI2208193313</t>
  </si>
  <si>
    <t>WI220821644</t>
  </si>
  <si>
    <t>201330008227</t>
  </si>
  <si>
    <t>MI2208193532</t>
  </si>
  <si>
    <t>WI220821657</t>
  </si>
  <si>
    <t>WI220821674</t>
  </si>
  <si>
    <t>WI220821841</t>
  </si>
  <si>
    <t>WI220821855</t>
  </si>
  <si>
    <t>WI220821872</t>
  </si>
  <si>
    <t>201100015327</t>
  </si>
  <si>
    <t>MI2208195639</t>
  </si>
  <si>
    <t>WI220821894</t>
  </si>
  <si>
    <t>MI2208195944</t>
  </si>
  <si>
    <t>WI220821895</t>
  </si>
  <si>
    <t>MI2208195949</t>
  </si>
  <si>
    <t>WI220821899</t>
  </si>
  <si>
    <t>MI2208195961</t>
  </si>
  <si>
    <t>WI220821993</t>
  </si>
  <si>
    <t>MI2208196753</t>
  </si>
  <si>
    <t>WI220822018</t>
  </si>
  <si>
    <t>MI2208196971</t>
  </si>
  <si>
    <t>WI220822020</t>
  </si>
  <si>
    <t>MI2208196973</t>
  </si>
  <si>
    <t>WI220822021</t>
  </si>
  <si>
    <t>MI2208196977</t>
  </si>
  <si>
    <t>WI220822022</t>
  </si>
  <si>
    <t>MI2208196991</t>
  </si>
  <si>
    <t>WI220822050</t>
  </si>
  <si>
    <t>WI220822060</t>
  </si>
  <si>
    <t>WI220822068</t>
  </si>
  <si>
    <t>WI220822256</t>
  </si>
  <si>
    <t>201348000786</t>
  </si>
  <si>
    <t>MI2208198760</t>
  </si>
  <si>
    <t>WI22082226</t>
  </si>
  <si>
    <t>201340001122</t>
  </si>
  <si>
    <t>MI220818922</t>
  </si>
  <si>
    <t>WI220822311</t>
  </si>
  <si>
    <t>WI220822438</t>
  </si>
  <si>
    <t>201330008252</t>
  </si>
  <si>
    <t>MI2208199707</t>
  </si>
  <si>
    <t>WI220822440</t>
  </si>
  <si>
    <t>MI2208199708</t>
  </si>
  <si>
    <t>WI220822447</t>
  </si>
  <si>
    <t>MI2208199754</t>
  </si>
  <si>
    <t>WI220822611</t>
  </si>
  <si>
    <t>201130014166</t>
  </si>
  <si>
    <t>MI2208201176</t>
  </si>
  <si>
    <t>12-08-2022</t>
  </si>
  <si>
    <t>WI220822693</t>
  </si>
  <si>
    <t>201300024843</t>
  </si>
  <si>
    <t>MI2208201803</t>
  </si>
  <si>
    <t>Prathamesh Amte</t>
  </si>
  <si>
    <t>WI220822715</t>
  </si>
  <si>
    <t>MI2208201971</t>
  </si>
  <si>
    <t>WI220822716</t>
  </si>
  <si>
    <t>MI2208201983</t>
  </si>
  <si>
    <t>WI220822718</t>
  </si>
  <si>
    <t>MI2208201990</t>
  </si>
  <si>
    <t>WI220822720</t>
  </si>
  <si>
    <t>MI2208201994</t>
  </si>
  <si>
    <t>WI220822722</t>
  </si>
  <si>
    <t>MI2208201997</t>
  </si>
  <si>
    <t>WI220822725</t>
  </si>
  <si>
    <t>MI2208202013</t>
  </si>
  <si>
    <t>WI220822726</t>
  </si>
  <si>
    <t>MI2208202005</t>
  </si>
  <si>
    <t>WI220822729</t>
  </si>
  <si>
    <t>MI2208202018</t>
  </si>
  <si>
    <t>WI220822769</t>
  </si>
  <si>
    <t>201340001145</t>
  </si>
  <si>
    <t>MI2208202358</t>
  </si>
  <si>
    <t>WI220822787</t>
  </si>
  <si>
    <t>WI220822828</t>
  </si>
  <si>
    <t>MI2208202978</t>
  </si>
  <si>
    <t>WI220822831</t>
  </si>
  <si>
    <t>MI2208202988</t>
  </si>
  <si>
    <t>WI220822834</t>
  </si>
  <si>
    <t>MI2208203032</t>
  </si>
  <si>
    <t>WI220822875</t>
  </si>
  <si>
    <t>MI2208203487</t>
  </si>
  <si>
    <t>WI220822893</t>
  </si>
  <si>
    <t>MI2208203669</t>
  </si>
  <si>
    <t>WI220822915</t>
  </si>
  <si>
    <t>201110013033</t>
  </si>
  <si>
    <t>MI2208203777</t>
  </si>
  <si>
    <t>WI220823002</t>
  </si>
  <si>
    <t>MI2208204527</t>
  </si>
  <si>
    <t>WI22082302</t>
  </si>
  <si>
    <t>201138001256</t>
  </si>
  <si>
    <t>MI220819750</t>
  </si>
  <si>
    <t>WI220823088</t>
  </si>
  <si>
    <t>201330007613</t>
  </si>
  <si>
    <t>MI2208205426</t>
  </si>
  <si>
    <t>Natasha Monson</t>
  </si>
  <si>
    <t>WI22082312</t>
  </si>
  <si>
    <t>201330008125</t>
  </si>
  <si>
    <t>MI220819765</t>
  </si>
  <si>
    <t>WI22082314</t>
  </si>
  <si>
    <t>201348000758</t>
  </si>
  <si>
    <t>MI220819833</t>
  </si>
  <si>
    <t>WI220823182</t>
  </si>
  <si>
    <t>WI220823188</t>
  </si>
  <si>
    <t>MI2208206127</t>
  </si>
  <si>
    <t>WI220823189</t>
  </si>
  <si>
    <t>MI2208206155</t>
  </si>
  <si>
    <t>WI220823192</t>
  </si>
  <si>
    <t>MI2208206175</t>
  </si>
  <si>
    <t>WI220823196</t>
  </si>
  <si>
    <t>MI2208206222</t>
  </si>
  <si>
    <t>WI220823200</t>
  </si>
  <si>
    <t>MI2208206240</t>
  </si>
  <si>
    <t>WI220823230</t>
  </si>
  <si>
    <t>201100015325</t>
  </si>
  <si>
    <t>MI2208206726</t>
  </si>
  <si>
    <t>WI220823321</t>
  </si>
  <si>
    <t>201308008404</t>
  </si>
  <si>
    <t>MI2208207254</t>
  </si>
  <si>
    <t>WI220823344</t>
  </si>
  <si>
    <t>201300024891</t>
  </si>
  <si>
    <t>MI2208207638</t>
  </si>
  <si>
    <t>WI220823348</t>
  </si>
  <si>
    <t>MI2208207651</t>
  </si>
  <si>
    <t>WI220823360</t>
  </si>
  <si>
    <t>201340001147</t>
  </si>
  <si>
    <t>MI2208207966</t>
  </si>
  <si>
    <t>WI220823371</t>
  </si>
  <si>
    <t>201130014172</t>
  </si>
  <si>
    <t>MI2208208194</t>
  </si>
  <si>
    <t>WI220823373</t>
  </si>
  <si>
    <t>MI2208208200</t>
  </si>
  <si>
    <t>WI220823379</t>
  </si>
  <si>
    <t>MI2208208184</t>
  </si>
  <si>
    <t>WI220823400</t>
  </si>
  <si>
    <t>WI220823415</t>
  </si>
  <si>
    <t>201300024897</t>
  </si>
  <si>
    <t>MI2208208902</t>
  </si>
  <si>
    <t>WI220823416</t>
  </si>
  <si>
    <t>MI2208208907</t>
  </si>
  <si>
    <t>WI220823417</t>
  </si>
  <si>
    <t>MI2208208922</t>
  </si>
  <si>
    <t>WI220823418</t>
  </si>
  <si>
    <t>MI2208208910</t>
  </si>
  <si>
    <t>WI220823470</t>
  </si>
  <si>
    <t>201308008747</t>
  </si>
  <si>
    <t>MI2208209201</t>
  </si>
  <si>
    <t>WI220823527</t>
  </si>
  <si>
    <t>201300024900</t>
  </si>
  <si>
    <t>MI2208209939</t>
  </si>
  <si>
    <t>WI220823530</t>
  </si>
  <si>
    <t>WI220823534</t>
  </si>
  <si>
    <t>WI220823570</t>
  </si>
  <si>
    <t>MI2208210517</t>
  </si>
  <si>
    <t>WI220823582</t>
  </si>
  <si>
    <t>201330008259</t>
  </si>
  <si>
    <t>MI2208210759</t>
  </si>
  <si>
    <t>WI220823616</t>
  </si>
  <si>
    <t>201300024912</t>
  </si>
  <si>
    <t>MI2208211218</t>
  </si>
  <si>
    <t>WI220823624</t>
  </si>
  <si>
    <t>201340001150</t>
  </si>
  <si>
    <t>MI2208211299</t>
  </si>
  <si>
    <t>WI220823638</t>
  </si>
  <si>
    <t>WI220823658</t>
  </si>
  <si>
    <t>MI2208211729</t>
  </si>
  <si>
    <t>WI220823660</t>
  </si>
  <si>
    <t>MI2208211741</t>
  </si>
  <si>
    <t>WI220823666</t>
  </si>
  <si>
    <t>MI2208211718</t>
  </si>
  <si>
    <t>WI220823809</t>
  </si>
  <si>
    <t>MI2208212828</t>
  </si>
  <si>
    <t>WI220823834</t>
  </si>
  <si>
    <t>WI220823862</t>
  </si>
  <si>
    <t>201300024833</t>
  </si>
  <si>
    <t>MI2208213742</t>
  </si>
  <si>
    <t>WI220823863</t>
  </si>
  <si>
    <t>MI2208213737</t>
  </si>
  <si>
    <t>WI220823866</t>
  </si>
  <si>
    <t>MI2208213748</t>
  </si>
  <si>
    <t>WI220823867</t>
  </si>
  <si>
    <t>MI2208213745</t>
  </si>
  <si>
    <t>WI220823868</t>
  </si>
  <si>
    <t>MI2208213751</t>
  </si>
  <si>
    <t>WI220823869</t>
  </si>
  <si>
    <t>MI2208213760</t>
  </si>
  <si>
    <t>WI22082387</t>
  </si>
  <si>
    <t>201348000769</t>
  </si>
  <si>
    <t>MI220820346</t>
  </si>
  <si>
    <t>WI220823870</t>
  </si>
  <si>
    <t>MI2208213770</t>
  </si>
  <si>
    <t>WI220823871</t>
  </si>
  <si>
    <t>MI2208213781</t>
  </si>
  <si>
    <t>WI220823872</t>
  </si>
  <si>
    <t>MI2208213782</t>
  </si>
  <si>
    <t>WI220823925</t>
  </si>
  <si>
    <t>WI220823962</t>
  </si>
  <si>
    <t>MI2208214704</t>
  </si>
  <si>
    <t>WI220823974</t>
  </si>
  <si>
    <t>201330008206</t>
  </si>
  <si>
    <t>MI2208214972</t>
  </si>
  <si>
    <t>WI220823980</t>
  </si>
  <si>
    <t>201330008256</t>
  </si>
  <si>
    <t>MI2208215110</t>
  </si>
  <si>
    <t>WI220823985</t>
  </si>
  <si>
    <t>WI220823988</t>
  </si>
  <si>
    <t>WI220823995</t>
  </si>
  <si>
    <t>WI220823998</t>
  </si>
  <si>
    <t>WI220823999</t>
  </si>
  <si>
    <t>201110013041</t>
  </si>
  <si>
    <t>MI2208215609</t>
  </si>
  <si>
    <t>WI220824023</t>
  </si>
  <si>
    <t>WI220824025</t>
  </si>
  <si>
    <t>WI220824051</t>
  </si>
  <si>
    <t>WI220824075</t>
  </si>
  <si>
    <t>MI2208217155</t>
  </si>
  <si>
    <t>WI220824076</t>
  </si>
  <si>
    <t>MI2208217159</t>
  </si>
  <si>
    <t>WI22082409</t>
  </si>
  <si>
    <t>WI220824094</t>
  </si>
  <si>
    <t>201330008218</t>
  </si>
  <si>
    <t>MI2208217565</t>
  </si>
  <si>
    <t>WI22082410</t>
  </si>
  <si>
    <t>MI220820557</t>
  </si>
  <si>
    <t>WI220824107</t>
  </si>
  <si>
    <t>201300024818</t>
  </si>
  <si>
    <t>MI2208217879</t>
  </si>
  <si>
    <t>WI220824133</t>
  </si>
  <si>
    <t>WI220824136</t>
  </si>
  <si>
    <t>WI22082414</t>
  </si>
  <si>
    <t>WI22082425</t>
  </si>
  <si>
    <t>WI22082447</t>
  </si>
  <si>
    <t>201308008633</t>
  </si>
  <si>
    <t>MI220820960</t>
  </si>
  <si>
    <t>WI22082449</t>
  </si>
  <si>
    <t>WI22082451</t>
  </si>
  <si>
    <t>WI22082452</t>
  </si>
  <si>
    <t>WI220824591</t>
  </si>
  <si>
    <t>MI2208222541</t>
  </si>
  <si>
    <t>15-08-2022</t>
  </si>
  <si>
    <t>WI220824592</t>
  </si>
  <si>
    <t>MI2208222535</t>
  </si>
  <si>
    <t>WI22082460</t>
  </si>
  <si>
    <t>WI220824658</t>
  </si>
  <si>
    <t>201300024916</t>
  </si>
  <si>
    <t>MI2208222797</t>
  </si>
  <si>
    <t>WI22082466</t>
  </si>
  <si>
    <t>WI220824660</t>
  </si>
  <si>
    <t>MI2208222877</t>
  </si>
  <si>
    <t>WI220824662</t>
  </si>
  <si>
    <t>MI2208222880</t>
  </si>
  <si>
    <t>WI220824705</t>
  </si>
  <si>
    <t>WI220824712</t>
  </si>
  <si>
    <t>201300024788</t>
  </si>
  <si>
    <t>MI2208223268</t>
  </si>
  <si>
    <t>WI220824729</t>
  </si>
  <si>
    <t>MI2208223516</t>
  </si>
  <si>
    <t>WI220824735</t>
  </si>
  <si>
    <t>201110012497</t>
  </si>
  <si>
    <t>MI2208223628</t>
  </si>
  <si>
    <t>WI220824737</t>
  </si>
  <si>
    <t>MI2208223692</t>
  </si>
  <si>
    <t>WI220824785</t>
  </si>
  <si>
    <t>201340001148</t>
  </si>
  <si>
    <t>MI2208224082</t>
  </si>
  <si>
    <t>WI22082487</t>
  </si>
  <si>
    <t>201300024744</t>
  </si>
  <si>
    <t>MI220821434</t>
  </si>
  <si>
    <t>WI220824941</t>
  </si>
  <si>
    <t>201300024814</t>
  </si>
  <si>
    <t>MI2208225080</t>
  </si>
  <si>
    <t>WI220825017</t>
  </si>
  <si>
    <t>MI2208225457</t>
  </si>
  <si>
    <t>WI220825023</t>
  </si>
  <si>
    <t>201330008241</t>
  </si>
  <si>
    <t>MI2208225561</t>
  </si>
  <si>
    <t>WI220825064</t>
  </si>
  <si>
    <t>WI220825074</t>
  </si>
  <si>
    <t>MI2208226004</t>
  </si>
  <si>
    <t>WI220825077</t>
  </si>
  <si>
    <t>MI2208226017</t>
  </si>
  <si>
    <t>WI220825078</t>
  </si>
  <si>
    <t>201100015331</t>
  </si>
  <si>
    <t>MI2208225977</t>
  </si>
  <si>
    <t>WI220825079</t>
  </si>
  <si>
    <t>MI2208226042</t>
  </si>
  <si>
    <t>WI220825081</t>
  </si>
  <si>
    <t>MI2208226061</t>
  </si>
  <si>
    <t>WI220825083</t>
  </si>
  <si>
    <t>MI2208226048</t>
  </si>
  <si>
    <t>WI220825098</t>
  </si>
  <si>
    <t>MI2208226375</t>
  </si>
  <si>
    <t>WI220825116</t>
  </si>
  <si>
    <t>MI2208226674</t>
  </si>
  <si>
    <t>WI220825122</t>
  </si>
  <si>
    <t>201130014175</t>
  </si>
  <si>
    <t>MI2208226789</t>
  </si>
  <si>
    <t>WI220825324</t>
  </si>
  <si>
    <t>WI220825353</t>
  </si>
  <si>
    <t>WI220825359</t>
  </si>
  <si>
    <t>MI2208228606</t>
  </si>
  <si>
    <t>WI220825363</t>
  </si>
  <si>
    <t>201348000802</t>
  </si>
  <si>
    <t>MI2208228441</t>
  </si>
  <si>
    <t>WI220825499</t>
  </si>
  <si>
    <t>WI220825512</t>
  </si>
  <si>
    <t>WI220825616</t>
  </si>
  <si>
    <t>201348000739</t>
  </si>
  <si>
    <t>MI2208230789</t>
  </si>
  <si>
    <t>WI220825623</t>
  </si>
  <si>
    <t>WI220825641</t>
  </si>
  <si>
    <t>WI220825649</t>
  </si>
  <si>
    <t>MI2208231174</t>
  </si>
  <si>
    <t>WI220825669</t>
  </si>
  <si>
    <t>WI220825697</t>
  </si>
  <si>
    <t>201330008244</t>
  </si>
  <si>
    <t>MI2208231459</t>
  </si>
  <si>
    <t>WI220825713</t>
  </si>
  <si>
    <t>201300024899</t>
  </si>
  <si>
    <t>MI2208231511</t>
  </si>
  <si>
    <t>WI220825776</t>
  </si>
  <si>
    <t>201340001142</t>
  </si>
  <si>
    <t>MI2208232112</t>
  </si>
  <si>
    <t>WI220825800</t>
  </si>
  <si>
    <t>WI220825937</t>
  </si>
  <si>
    <t>201340001151</t>
  </si>
  <si>
    <t>MI2208232881</t>
  </si>
  <si>
    <t>WI220825976</t>
  </si>
  <si>
    <t>201300024926</t>
  </si>
  <si>
    <t>MI2208233124</t>
  </si>
  <si>
    <t>WI220826085</t>
  </si>
  <si>
    <t>MI2208234253</t>
  </si>
  <si>
    <t>WI220826101</t>
  </si>
  <si>
    <t>WI220826165</t>
  </si>
  <si>
    <t>WI220826171</t>
  </si>
  <si>
    <t>201348000805</t>
  </si>
  <si>
    <t>MI2208234866</t>
  </si>
  <si>
    <t>WI220826173</t>
  </si>
  <si>
    <t>WI220826237</t>
  </si>
  <si>
    <t>MI2208235719</t>
  </si>
  <si>
    <t>WI220826242</t>
  </si>
  <si>
    <t>MI2208235724</t>
  </si>
  <si>
    <t>WI220826332</t>
  </si>
  <si>
    <t>201130014171</t>
  </si>
  <si>
    <t>MI2208236296</t>
  </si>
  <si>
    <t>WI220826379</t>
  </si>
  <si>
    <t>201308008766</t>
  </si>
  <si>
    <t>MI2208236458</t>
  </si>
  <si>
    <t>WI22082639</t>
  </si>
  <si>
    <t>201300024611</t>
  </si>
  <si>
    <t>MI220822244</t>
  </si>
  <si>
    <t>WI220826411</t>
  </si>
  <si>
    <t>WI220826421</t>
  </si>
  <si>
    <t>201330008272</t>
  </si>
  <si>
    <t>MI2208237005</t>
  </si>
  <si>
    <t>WI220826473</t>
  </si>
  <si>
    <t>201330008273</t>
  </si>
  <si>
    <t>MI2208237698</t>
  </si>
  <si>
    <t>WI220826528</t>
  </si>
  <si>
    <t>201330008275</t>
  </si>
  <si>
    <t>MI2208237828</t>
  </si>
  <si>
    <t>WI220826537</t>
  </si>
  <si>
    <t>MI2208238117</t>
  </si>
  <si>
    <t>WI220826577</t>
  </si>
  <si>
    <t>WI220826584</t>
  </si>
  <si>
    <t>MI2208238654</t>
  </si>
  <si>
    <t>WI220826629</t>
  </si>
  <si>
    <t>201130014178</t>
  </si>
  <si>
    <t>MI2208239272</t>
  </si>
  <si>
    <t>WI220826636</t>
  </si>
  <si>
    <t>201300024807</t>
  </si>
  <si>
    <t>MI2208239295</t>
  </si>
  <si>
    <t>WI220826736</t>
  </si>
  <si>
    <t>201330008264</t>
  </si>
  <si>
    <t>MI2208240074</t>
  </si>
  <si>
    <t>WI220826775</t>
  </si>
  <si>
    <t>MI2208240419</t>
  </si>
  <si>
    <t>WI220826785</t>
  </si>
  <si>
    <t>WI220826826</t>
  </si>
  <si>
    <t>MI2208241114</t>
  </si>
  <si>
    <t>WI220826846</t>
  </si>
  <si>
    <t>MI2208241307</t>
  </si>
  <si>
    <t>WI220826851</t>
  </si>
  <si>
    <t>MI2208241356</t>
  </si>
  <si>
    <t>WI220826895</t>
  </si>
  <si>
    <t>MI2208241768</t>
  </si>
  <si>
    <t>WI220826917</t>
  </si>
  <si>
    <t>MI2208242049</t>
  </si>
  <si>
    <t>WI220826950</t>
  </si>
  <si>
    <t>WI220826958</t>
  </si>
  <si>
    <t>201308008758</t>
  </si>
  <si>
    <t>MI2208242575</t>
  </si>
  <si>
    <t>WI220827051</t>
  </si>
  <si>
    <t>201110013025</t>
  </si>
  <si>
    <t>MI2208243212</t>
  </si>
  <si>
    <t>WI220827052</t>
  </si>
  <si>
    <t>MI2208243213</t>
  </si>
  <si>
    <t>WI220827057</t>
  </si>
  <si>
    <t>201100015326</t>
  </si>
  <si>
    <t>MI2208243247</t>
  </si>
  <si>
    <t>WI220827058</t>
  </si>
  <si>
    <t>MI2208243277</t>
  </si>
  <si>
    <t>WI220827059</t>
  </si>
  <si>
    <t>MI2208243278</t>
  </si>
  <si>
    <t>WI220827060</t>
  </si>
  <si>
    <t>201308008792</t>
  </si>
  <si>
    <t>MI2208243308</t>
  </si>
  <si>
    <t>WI220827064</t>
  </si>
  <si>
    <t>WI220827068</t>
  </si>
  <si>
    <t>WI220827073</t>
  </si>
  <si>
    <t>201348000617</t>
  </si>
  <si>
    <t>MI2208243420</t>
  </si>
  <si>
    <t>WI220827076</t>
  </si>
  <si>
    <t>201348000781</t>
  </si>
  <si>
    <t>MI2208243508</t>
  </si>
  <si>
    <t>WI22082708</t>
  </si>
  <si>
    <t>WI220827082</t>
  </si>
  <si>
    <t>MI2208243688</t>
  </si>
  <si>
    <t>WI220827089</t>
  </si>
  <si>
    <t>WI220827126</t>
  </si>
  <si>
    <t>WI22082718</t>
  </si>
  <si>
    <t>201300024738</t>
  </si>
  <si>
    <t>MI220822947</t>
  </si>
  <si>
    <t>WI22082719</t>
  </si>
  <si>
    <t>MI220822946</t>
  </si>
  <si>
    <t>WI22082720</t>
  </si>
  <si>
    <t>MI220822951</t>
  </si>
  <si>
    <t>WI22082721</t>
  </si>
  <si>
    <t>MI220822950</t>
  </si>
  <si>
    <t>WI22082723</t>
  </si>
  <si>
    <t>MI220822952</t>
  </si>
  <si>
    <t>WI220827365</t>
  </si>
  <si>
    <t>MI2208246054</t>
  </si>
  <si>
    <t>16-08-2022</t>
  </si>
  <si>
    <t>WI220827367</t>
  </si>
  <si>
    <t>MI2208246074</t>
  </si>
  <si>
    <t>WI220827371</t>
  </si>
  <si>
    <t>WI220827412</t>
  </si>
  <si>
    <t>MI2208246336</t>
  </si>
  <si>
    <t>WI220827449</t>
  </si>
  <si>
    <t>WI220827562</t>
  </si>
  <si>
    <t>201330008289</t>
  </si>
  <si>
    <t>MI2208247255</t>
  </si>
  <si>
    <t>WI220827564</t>
  </si>
  <si>
    <t>MI2208247236</t>
  </si>
  <si>
    <t>WI220827568</t>
  </si>
  <si>
    <t>MI2208247308</t>
  </si>
  <si>
    <t>WI220827579</t>
  </si>
  <si>
    <t>201330008262</t>
  </si>
  <si>
    <t>MI2208247351</t>
  </si>
  <si>
    <t>WI220827609</t>
  </si>
  <si>
    <t>WI220827611</t>
  </si>
  <si>
    <t>WI220827623</t>
  </si>
  <si>
    <t>WI22082769</t>
  </si>
  <si>
    <t>201330008096</t>
  </si>
  <si>
    <t>MI220823396</t>
  </si>
  <si>
    <t>WI220827804</t>
  </si>
  <si>
    <t>MI2208248907</t>
  </si>
  <si>
    <t>WI220827904</t>
  </si>
  <si>
    <t>201330008285</t>
  </si>
  <si>
    <t>MI2208249386</t>
  </si>
  <si>
    <t>WI220827918</t>
  </si>
  <si>
    <t>MI2208249598</t>
  </si>
  <si>
    <t>WI220827925</t>
  </si>
  <si>
    <t>WI22082802</t>
  </si>
  <si>
    <t>201110013010</t>
  </si>
  <si>
    <t>MI220823704</t>
  </si>
  <si>
    <t>WI220828041</t>
  </si>
  <si>
    <t>MI2208250281</t>
  </si>
  <si>
    <t>WI220828079</t>
  </si>
  <si>
    <t>201330008243</t>
  </si>
  <si>
    <t>MI2208250645</t>
  </si>
  <si>
    <t>WI22082808</t>
  </si>
  <si>
    <t>201330008099</t>
  </si>
  <si>
    <t>MI220823815</t>
  </si>
  <si>
    <t>WI22082809</t>
  </si>
  <si>
    <t>201100015305</t>
  </si>
  <si>
    <t>MI220823852</t>
  </si>
  <si>
    <t>WI220828164</t>
  </si>
  <si>
    <t>WI220828220</t>
  </si>
  <si>
    <t>WI220828310</t>
  </si>
  <si>
    <t>201300024863</t>
  </si>
  <si>
    <t>MI2208252071</t>
  </si>
  <si>
    <t>WI220828311</t>
  </si>
  <si>
    <t>MI2208252083</t>
  </si>
  <si>
    <t>WI220828315</t>
  </si>
  <si>
    <t>MI2208252095</t>
  </si>
  <si>
    <t>WI220828316</t>
  </si>
  <si>
    <t>MI2208252104</t>
  </si>
  <si>
    <t>WI220828321</t>
  </si>
  <si>
    <t>MI2208252130</t>
  </si>
  <si>
    <t>WI220828322</t>
  </si>
  <si>
    <t>MI2208252119</t>
  </si>
  <si>
    <t>WI220828325</t>
  </si>
  <si>
    <t>MI2208252136</t>
  </si>
  <si>
    <t>WI220828327</t>
  </si>
  <si>
    <t>MI2208252140</t>
  </si>
  <si>
    <t>Ketan Pathak</t>
  </si>
  <si>
    <t>WI220828330</t>
  </si>
  <si>
    <t>MI2208252152</t>
  </si>
  <si>
    <t>WI220828378</t>
  </si>
  <si>
    <t>MI2208252448</t>
  </si>
  <si>
    <t>WI220828380</t>
  </si>
  <si>
    <t>MI2208252465</t>
  </si>
  <si>
    <t>WI220828384</t>
  </si>
  <si>
    <t>MI2208252477</t>
  </si>
  <si>
    <t>WI220828386</t>
  </si>
  <si>
    <t>MI2208252489</t>
  </si>
  <si>
    <t>WI220828392</t>
  </si>
  <si>
    <t>MI2208252500</t>
  </si>
  <si>
    <t>WI220828396</t>
  </si>
  <si>
    <t>MI2208252510</t>
  </si>
  <si>
    <t>WI220828403</t>
  </si>
  <si>
    <t>MI2208252560</t>
  </si>
  <si>
    <t>WI220828432</t>
  </si>
  <si>
    <t>201330008081</t>
  </si>
  <si>
    <t>MI2208252677</t>
  </si>
  <si>
    <t>WI220828435</t>
  </si>
  <si>
    <t>201300024941</t>
  </si>
  <si>
    <t>MI2208252819</t>
  </si>
  <si>
    <t>WI22082844</t>
  </si>
  <si>
    <t>WI220828443</t>
  </si>
  <si>
    <t>201300024930</t>
  </si>
  <si>
    <t>MI2208252997</t>
  </si>
  <si>
    <t>WI220828471</t>
  </si>
  <si>
    <t>201348000766</t>
  </si>
  <si>
    <t>MI2208253412</t>
  </si>
  <si>
    <t>WI220828602</t>
  </si>
  <si>
    <t>WI220828611</t>
  </si>
  <si>
    <t>WI220828612</t>
  </si>
  <si>
    <t>MI2208254997</t>
  </si>
  <si>
    <t>WI220828630</t>
  </si>
  <si>
    <t>WI220828637</t>
  </si>
  <si>
    <t>201300024939</t>
  </si>
  <si>
    <t>MI2208255491</t>
  </si>
  <si>
    <t>WI220828642</t>
  </si>
  <si>
    <t>MI2208255503</t>
  </si>
  <si>
    <t>WI220828643</t>
  </si>
  <si>
    <t>MI2208255507</t>
  </si>
  <si>
    <t>WI220828645</t>
  </si>
  <si>
    <t>MI2208255517</t>
  </si>
  <si>
    <t>WI220828646</t>
  </si>
  <si>
    <t>MI2208255523</t>
  </si>
  <si>
    <t>WI220828649</t>
  </si>
  <si>
    <t>MI2208255533</t>
  </si>
  <si>
    <t>WI220828684</t>
  </si>
  <si>
    <t>201330008238</t>
  </si>
  <si>
    <t>MI2208255992</t>
  </si>
  <si>
    <t>WI220828690</t>
  </si>
  <si>
    <t>MI2208256061</t>
  </si>
  <si>
    <t>WI220828691</t>
  </si>
  <si>
    <t>MI2208256057</t>
  </si>
  <si>
    <t>WI220828696</t>
  </si>
  <si>
    <t>MI2208256071</t>
  </si>
  <si>
    <t>WI220828699</t>
  </si>
  <si>
    <t>MI2208256096</t>
  </si>
  <si>
    <t>WI220828708</t>
  </si>
  <si>
    <t>MI2208256196</t>
  </si>
  <si>
    <t>WI22082875</t>
  </si>
  <si>
    <t>02-08-2022</t>
  </si>
  <si>
    <t>WI220828757</t>
  </si>
  <si>
    <t>WI22082876</t>
  </si>
  <si>
    <t>WI220828836</t>
  </si>
  <si>
    <t>201348000718</t>
  </si>
  <si>
    <t>MI2208256867</t>
  </si>
  <si>
    <t>WI220828874</t>
  </si>
  <si>
    <t>MI2208257124</t>
  </si>
  <si>
    <t>WI220828894</t>
  </si>
  <si>
    <t>MI2208257268</t>
  </si>
  <si>
    <t>WI220828908</t>
  </si>
  <si>
    <t>MI2208257310</t>
  </si>
  <si>
    <t>WI220828917</t>
  </si>
  <si>
    <t>MI2208257353</t>
  </si>
  <si>
    <t>WI220828990</t>
  </si>
  <si>
    <t>WI220829127</t>
  </si>
  <si>
    <t>201130014176</t>
  </si>
  <si>
    <t>MI2208259334</t>
  </si>
  <si>
    <t>WI220829202</t>
  </si>
  <si>
    <t>201348000798</t>
  </si>
  <si>
    <t>MI2208259892</t>
  </si>
  <si>
    <t>WI220829234</t>
  </si>
  <si>
    <t>WI220829239</t>
  </si>
  <si>
    <t>201348000804</t>
  </si>
  <si>
    <t>MI2208260260</t>
  </si>
  <si>
    <t>WI220829264</t>
  </si>
  <si>
    <t>MI2208260632</t>
  </si>
  <si>
    <t>WI220829276</t>
  </si>
  <si>
    <t>WI220829322</t>
  </si>
  <si>
    <t>WI220829349</t>
  </si>
  <si>
    <t>201308008780</t>
  </si>
  <si>
    <t>MI2208261390</t>
  </si>
  <si>
    <t>WI220829403</t>
  </si>
  <si>
    <t>MI2208261814</t>
  </si>
  <si>
    <t>WI220829435</t>
  </si>
  <si>
    <t>201308008795</t>
  </si>
  <si>
    <t>MI2208261995</t>
  </si>
  <si>
    <t>WI220829443</t>
  </si>
  <si>
    <t>WI220829451</t>
  </si>
  <si>
    <t>MI2208262366</t>
  </si>
  <si>
    <t>WI220829461</t>
  </si>
  <si>
    <t>MI2208262432</t>
  </si>
  <si>
    <t>WI220829464</t>
  </si>
  <si>
    <t>201110013042</t>
  </si>
  <si>
    <t>MI2208262453</t>
  </si>
  <si>
    <t>WI220829497</t>
  </si>
  <si>
    <t>WI220829500</t>
  </si>
  <si>
    <t>201348000723</t>
  </si>
  <si>
    <t>MI2208262783</t>
  </si>
  <si>
    <t>WI22082967</t>
  </si>
  <si>
    <t>MI220825493</t>
  </si>
  <si>
    <t>Akash Pawar</t>
  </si>
  <si>
    <t>WI220829681</t>
  </si>
  <si>
    <t>201300024886</t>
  </si>
  <si>
    <t>MI2208264427</t>
  </si>
  <si>
    <t>WI220829682</t>
  </si>
  <si>
    <t>MI2208264423</t>
  </si>
  <si>
    <t>WI220829683</t>
  </si>
  <si>
    <t>MI2208264437</t>
  </si>
  <si>
    <t>WI220829684</t>
  </si>
  <si>
    <t>MI2208264432</t>
  </si>
  <si>
    <t>WI220829687</t>
  </si>
  <si>
    <t>MI2208264442</t>
  </si>
  <si>
    <t>WI220829691</t>
  </si>
  <si>
    <t>MI2208264454</t>
  </si>
  <si>
    <t>WI220829692</t>
  </si>
  <si>
    <t>MI2208264458</t>
  </si>
  <si>
    <t>WI220829694</t>
  </si>
  <si>
    <t>MI2208264537</t>
  </si>
  <si>
    <t>WI220829695</t>
  </si>
  <si>
    <t>MI2208264543</t>
  </si>
  <si>
    <t>WI220829698</t>
  </si>
  <si>
    <t>MI2208264547</t>
  </si>
  <si>
    <t>WI220829699</t>
  </si>
  <si>
    <t>MI2208264553</t>
  </si>
  <si>
    <t>WI220829710</t>
  </si>
  <si>
    <t>MI2208264810</t>
  </si>
  <si>
    <t>WI220829736</t>
  </si>
  <si>
    <t>WI220829770</t>
  </si>
  <si>
    <t>MI2208265363</t>
  </si>
  <si>
    <t>WI220829784</t>
  </si>
  <si>
    <t>201130013934</t>
  </si>
  <si>
    <t>MI2208265398</t>
  </si>
  <si>
    <t>WI220829803</t>
  </si>
  <si>
    <t>201300024908</t>
  </si>
  <si>
    <t>MI2208265463</t>
  </si>
  <si>
    <t>WI220829808</t>
  </si>
  <si>
    <t>MI2208265518</t>
  </si>
  <si>
    <t>WI220829820</t>
  </si>
  <si>
    <t>201348000801</t>
  </si>
  <si>
    <t>MI2208265690</t>
  </si>
  <si>
    <t>WI220829932</t>
  </si>
  <si>
    <t>WI220829938</t>
  </si>
  <si>
    <t>WI220829939</t>
  </si>
  <si>
    <t>WI220829953</t>
  </si>
  <si>
    <t>201308008796</t>
  </si>
  <si>
    <t>MI2208266685</t>
  </si>
  <si>
    <t>WI220830008</t>
  </si>
  <si>
    <t>WI22083010</t>
  </si>
  <si>
    <t>WI22083018</t>
  </si>
  <si>
    <t>MI220826177</t>
  </si>
  <si>
    <t>WI220830242</t>
  </si>
  <si>
    <t>201110013038</t>
  </si>
  <si>
    <t>MI2208269233</t>
  </si>
  <si>
    <t>17-08-2022</t>
  </si>
  <si>
    <t>WI220830243</t>
  </si>
  <si>
    <t>MI2208269235</t>
  </si>
  <si>
    <t>WI220830250</t>
  </si>
  <si>
    <t>MI2208269267</t>
  </si>
  <si>
    <t>WI220830254</t>
  </si>
  <si>
    <t>MI2208269295</t>
  </si>
  <si>
    <t>WI220830255</t>
  </si>
  <si>
    <t>MI2208269302</t>
  </si>
  <si>
    <t>WI220830257</t>
  </si>
  <si>
    <t>MI2208269308</t>
  </si>
  <si>
    <t>WI220830259</t>
  </si>
  <si>
    <t>MI2208269341</t>
  </si>
  <si>
    <t>WI220830269</t>
  </si>
  <si>
    <t>201130014174</t>
  </si>
  <si>
    <t>MI2208269451</t>
  </si>
  <si>
    <t>WI220830270</t>
  </si>
  <si>
    <t>MI2208269454</t>
  </si>
  <si>
    <t>WI220830276</t>
  </si>
  <si>
    <t>WI220830289</t>
  </si>
  <si>
    <t>MI2208269502</t>
  </si>
  <si>
    <t>WI220830292</t>
  </si>
  <si>
    <t>MI2208269510</t>
  </si>
  <si>
    <t>WI220830294</t>
  </si>
  <si>
    <t>MI2208269514</t>
  </si>
  <si>
    <t>WI220830295</t>
  </si>
  <si>
    <t>MI2208269521</t>
  </si>
  <si>
    <t>WI220830296</t>
  </si>
  <si>
    <t>MI2208269546</t>
  </si>
  <si>
    <t>WI220830335</t>
  </si>
  <si>
    <t>WI220830337</t>
  </si>
  <si>
    <t>WI220830387</t>
  </si>
  <si>
    <t>201330008293</t>
  </si>
  <si>
    <t>MI2208270822</t>
  </si>
  <si>
    <t>WI220830388</t>
  </si>
  <si>
    <t>MI2208270830</t>
  </si>
  <si>
    <t>WI220830393</t>
  </si>
  <si>
    <t>MI2208270875</t>
  </si>
  <si>
    <t>WI220830394</t>
  </si>
  <si>
    <t>MI2208270883</t>
  </si>
  <si>
    <t>WI220830397</t>
  </si>
  <si>
    <t>MI2208270886</t>
  </si>
  <si>
    <t>WI220830400</t>
  </si>
  <si>
    <t>MI2208270938</t>
  </si>
  <si>
    <t>WI220830402</t>
  </si>
  <si>
    <t>MI2208270945</t>
  </si>
  <si>
    <t>WI220830405</t>
  </si>
  <si>
    <t>MI2208270950</t>
  </si>
  <si>
    <t>WI220830406</t>
  </si>
  <si>
    <t>MI2208270958</t>
  </si>
  <si>
    <t>WI220830408</t>
  </si>
  <si>
    <t>MI2208270961</t>
  </si>
  <si>
    <t>WI220830412</t>
  </si>
  <si>
    <t>MI2208270985</t>
  </si>
  <si>
    <t>WI220830426</t>
  </si>
  <si>
    <t>MI2208271072</t>
  </si>
  <si>
    <t>WI220830428</t>
  </si>
  <si>
    <t>MI2208271108</t>
  </si>
  <si>
    <t>WI220830588</t>
  </si>
  <si>
    <t>201300024928</t>
  </si>
  <si>
    <t>MI2208272474</t>
  </si>
  <si>
    <t>WI220830591</t>
  </si>
  <si>
    <t>MI2208272458</t>
  </si>
  <si>
    <t>WI220830617</t>
  </si>
  <si>
    <t>201348000812</t>
  </si>
  <si>
    <t>MI2208272581</t>
  </si>
  <si>
    <t>WI220830691</t>
  </si>
  <si>
    <t>WI220830866</t>
  </si>
  <si>
    <t>201330008284</t>
  </si>
  <si>
    <t>MI2208275377</t>
  </si>
  <si>
    <t>WI220830989</t>
  </si>
  <si>
    <t>201300024959</t>
  </si>
  <si>
    <t>MI2208276604</t>
  </si>
  <si>
    <t>WI220831038</t>
  </si>
  <si>
    <t>201100015335</t>
  </si>
  <si>
    <t>MI2208276990</t>
  </si>
  <si>
    <t>WI220831113</t>
  </si>
  <si>
    <t>WI220831167</t>
  </si>
  <si>
    <t>201340001153</t>
  </si>
  <si>
    <t>MI2208277917</t>
  </si>
  <si>
    <t>WI220831218</t>
  </si>
  <si>
    <t>WI220831223</t>
  </si>
  <si>
    <t>201308008800</t>
  </si>
  <si>
    <t>MI2208278540</t>
  </si>
  <si>
    <t>WI220831228</t>
  </si>
  <si>
    <t>201130014179</t>
  </si>
  <si>
    <t>MI2208278564</t>
  </si>
  <si>
    <t>WI220831278</t>
  </si>
  <si>
    <t>MI2208279057</t>
  </si>
  <si>
    <t>WI220831311</t>
  </si>
  <si>
    <t>201110013046</t>
  </si>
  <si>
    <t>MI2208279204</t>
  </si>
  <si>
    <t>WI220831347</t>
  </si>
  <si>
    <t>201340001156</t>
  </si>
  <si>
    <t>MI2208279485</t>
  </si>
  <si>
    <t>WI220831374</t>
  </si>
  <si>
    <t>MI2208279611</t>
  </si>
  <si>
    <t>WI220831388</t>
  </si>
  <si>
    <t>MI2208279596</t>
  </si>
  <si>
    <t>WI220831394</t>
  </si>
  <si>
    <t>201110013035</t>
  </si>
  <si>
    <t>MI2208279711</t>
  </si>
  <si>
    <t>WI220831398</t>
  </si>
  <si>
    <t>WI220831405</t>
  </si>
  <si>
    <t>201330008296</t>
  </si>
  <si>
    <t>MI2208279893</t>
  </si>
  <si>
    <t>WI220831417</t>
  </si>
  <si>
    <t>MI2208280015</t>
  </si>
  <si>
    <t>WI220831418</t>
  </si>
  <si>
    <t>WI220831430</t>
  </si>
  <si>
    <t>WI220831564</t>
  </si>
  <si>
    <t>MI2208280906</t>
  </si>
  <si>
    <t>WI220831666</t>
  </si>
  <si>
    <t>201340001154</t>
  </si>
  <si>
    <t>MI2208281773</t>
  </si>
  <si>
    <t>WI220831667</t>
  </si>
  <si>
    <t>201348000731</t>
  </si>
  <si>
    <t>MI2208281800</t>
  </si>
  <si>
    <t>WI220831744</t>
  </si>
  <si>
    <t>201330008315</t>
  </si>
  <si>
    <t>MI2208282271</t>
  </si>
  <si>
    <t>WI220831803</t>
  </si>
  <si>
    <t>WI220831827</t>
  </si>
  <si>
    <t>WI220831849</t>
  </si>
  <si>
    <t>WI220831857</t>
  </si>
  <si>
    <t>201348000800</t>
  </si>
  <si>
    <t>MI2208282946</t>
  </si>
  <si>
    <t>WI22083190</t>
  </si>
  <si>
    <t>201340000781</t>
  </si>
  <si>
    <t>MI220827036</t>
  </si>
  <si>
    <t>WI220831914</t>
  </si>
  <si>
    <t>201330015567</t>
  </si>
  <si>
    <t>MI2208283748</t>
  </si>
  <si>
    <t>WI220831934</t>
  </si>
  <si>
    <t>201330008229</t>
  </si>
  <si>
    <t>MI2208283917</t>
  </si>
  <si>
    <t>WI220831957</t>
  </si>
  <si>
    <t>201330008269</t>
  </si>
  <si>
    <t>MI2208284131</t>
  </si>
  <si>
    <t>WI220831964</t>
  </si>
  <si>
    <t>WI220831970</t>
  </si>
  <si>
    <t>WI220831977</t>
  </si>
  <si>
    <t>WI220831982</t>
  </si>
  <si>
    <t>201130014180</t>
  </si>
  <si>
    <t>MI2208284494</t>
  </si>
  <si>
    <t>WI220831985</t>
  </si>
  <si>
    <t>MI2208284506</t>
  </si>
  <si>
    <t>WI220831986</t>
  </si>
  <si>
    <t>MI2208284516</t>
  </si>
  <si>
    <t>WI220831987</t>
  </si>
  <si>
    <t>MI2208284567</t>
  </si>
  <si>
    <t>WI220831990</t>
  </si>
  <si>
    <t>MI2208284586</t>
  </si>
  <si>
    <t>WI220831996</t>
  </si>
  <si>
    <t>MI2208284695</t>
  </si>
  <si>
    <t>WI220832007</t>
  </si>
  <si>
    <t>MI2208284987</t>
  </si>
  <si>
    <t>WI22083208</t>
  </si>
  <si>
    <t>201330008013</t>
  </si>
  <si>
    <t>MI220827389</t>
  </si>
  <si>
    <t>WI22083209</t>
  </si>
  <si>
    <t>MI220827397</t>
  </si>
  <si>
    <t>WI22083212</t>
  </si>
  <si>
    <t>MI220827401</t>
  </si>
  <si>
    <t>WI220832121</t>
  </si>
  <si>
    <t>201100015339</t>
  </si>
  <si>
    <t>MI2208285874</t>
  </si>
  <si>
    <t>WI22083213</t>
  </si>
  <si>
    <t>MI220827405</t>
  </si>
  <si>
    <t>WI220832136</t>
  </si>
  <si>
    <t>WI220832137</t>
  </si>
  <si>
    <t>WI22083214</t>
  </si>
  <si>
    <t>MI220827415</t>
  </si>
  <si>
    <t>WI220832148</t>
  </si>
  <si>
    <t>WI22083215</t>
  </si>
  <si>
    <t>MI220827408</t>
  </si>
  <si>
    <t>WI220832152</t>
  </si>
  <si>
    <t>WI220832153</t>
  </si>
  <si>
    <t>201300024965</t>
  </si>
  <si>
    <t>MI2208286416</t>
  </si>
  <si>
    <t>WI22083216</t>
  </si>
  <si>
    <t>MI220827421</t>
  </si>
  <si>
    <t>Rituja Bhuse</t>
  </si>
  <si>
    <t>WI22083218</t>
  </si>
  <si>
    <t>MI220827424</t>
  </si>
  <si>
    <t>WI22083220</t>
  </si>
  <si>
    <t>MI220827437</t>
  </si>
  <si>
    <t>WI220832201</t>
  </si>
  <si>
    <t>WI220832287</t>
  </si>
  <si>
    <t>MI2208288078</t>
  </si>
  <si>
    <t>WI220832288</t>
  </si>
  <si>
    <t>MI2208288077</t>
  </si>
  <si>
    <t>WI220832302</t>
  </si>
  <si>
    <t>WI220832323</t>
  </si>
  <si>
    <t>MI2208288616</t>
  </si>
  <si>
    <t>WI220832324</t>
  </si>
  <si>
    <t>MI2208288620</t>
  </si>
  <si>
    <t>WI220832325</t>
  </si>
  <si>
    <t>MI2208288621</t>
  </si>
  <si>
    <t>WI220832345</t>
  </si>
  <si>
    <t>201300024798</t>
  </si>
  <si>
    <t>MI2208288810</t>
  </si>
  <si>
    <t>WI220832350</t>
  </si>
  <si>
    <t>WI22083238</t>
  </si>
  <si>
    <t>201348000734</t>
  </si>
  <si>
    <t>MI220827566</t>
  </si>
  <si>
    <t>WI220832523</t>
  </si>
  <si>
    <t>MI2208291034</t>
  </si>
  <si>
    <t>18-08-2022</t>
  </si>
  <si>
    <t>WI220832527</t>
  </si>
  <si>
    <t>MI2208291040</t>
  </si>
  <si>
    <t>WI220832783</t>
  </si>
  <si>
    <t>MI2208292801</t>
  </si>
  <si>
    <t>WI220832787</t>
  </si>
  <si>
    <t>MI2208292841</t>
  </si>
  <si>
    <t>WI220832794</t>
  </si>
  <si>
    <t>MI2208292924</t>
  </si>
  <si>
    <t>WI220832830</t>
  </si>
  <si>
    <t>WI220832850</t>
  </si>
  <si>
    <t>MI2208293469</t>
  </si>
  <si>
    <t>WI22083331</t>
  </si>
  <si>
    <t>WI220833347</t>
  </si>
  <si>
    <t>201300024763</t>
  </si>
  <si>
    <t>MI2208296943</t>
  </si>
  <si>
    <t>WI220833361</t>
  </si>
  <si>
    <t>201300024918</t>
  </si>
  <si>
    <t>MI2208297199</t>
  </si>
  <si>
    <t>WI220833462</t>
  </si>
  <si>
    <t>MI2208297786</t>
  </si>
  <si>
    <t>WI220833492</t>
  </si>
  <si>
    <t>WI220833587</t>
  </si>
  <si>
    <t>201300024966</t>
  </si>
  <si>
    <t>MI2208298673</t>
  </si>
  <si>
    <t>WI220833624</t>
  </si>
  <si>
    <t>201330008311</t>
  </si>
  <si>
    <t>MI2208299106</t>
  </si>
  <si>
    <t>WI220833680</t>
  </si>
  <si>
    <t>WI220833709</t>
  </si>
  <si>
    <t>201348000795</t>
  </si>
  <si>
    <t>MI2208299754</t>
  </si>
  <si>
    <t>WI22083380</t>
  </si>
  <si>
    <t>WI220833879</t>
  </si>
  <si>
    <t>201348000727</t>
  </si>
  <si>
    <t>MI2208300676</t>
  </si>
  <si>
    <t>WI220833896</t>
  </si>
  <si>
    <t>WI220834031</t>
  </si>
  <si>
    <t>201300024925</t>
  </si>
  <si>
    <t>MI2208301532</t>
  </si>
  <si>
    <t>WI220834036</t>
  </si>
  <si>
    <t>201330008291</t>
  </si>
  <si>
    <t>MI2208301650</t>
  </si>
  <si>
    <t>WI220834037</t>
  </si>
  <si>
    <t>MI2208301657</t>
  </si>
  <si>
    <t>WI220834038</t>
  </si>
  <si>
    <t>MI2208301667</t>
  </si>
  <si>
    <t>WI220834040</t>
  </si>
  <si>
    <t>MI2208301675</t>
  </si>
  <si>
    <t>WI220834044</t>
  </si>
  <si>
    <t>MI2208301735</t>
  </si>
  <si>
    <t>WI220834052</t>
  </si>
  <si>
    <t>MI2208301783</t>
  </si>
  <si>
    <t>WI220834151</t>
  </si>
  <si>
    <t>201330008319</t>
  </si>
  <si>
    <t>MI2208302441</t>
  </si>
  <si>
    <t>WI220834181</t>
  </si>
  <si>
    <t>MI2208302569</t>
  </si>
  <si>
    <t>WI220834184</t>
  </si>
  <si>
    <t>MI2208302573</t>
  </si>
  <si>
    <t>WI220834185</t>
  </si>
  <si>
    <t>MI2208302593</t>
  </si>
  <si>
    <t>WI220834187</t>
  </si>
  <si>
    <t>MI2208302601</t>
  </si>
  <si>
    <t>WI220834204</t>
  </si>
  <si>
    <t>201330024962</t>
  </si>
  <si>
    <t>MI2208302808</t>
  </si>
  <si>
    <t>WI220834205</t>
  </si>
  <si>
    <t>MI2208302823</t>
  </si>
  <si>
    <t>WI220834207</t>
  </si>
  <si>
    <t>MI2208302824</t>
  </si>
  <si>
    <t>WI220834248</t>
  </si>
  <si>
    <t>MI2208302943</t>
  </si>
  <si>
    <t>WI220834256</t>
  </si>
  <si>
    <t>MI2208303009</t>
  </si>
  <si>
    <t>WI220834323</t>
  </si>
  <si>
    <t>201300024971</t>
  </si>
  <si>
    <t>MI2208303125</t>
  </si>
  <si>
    <t>WI22083440</t>
  </si>
  <si>
    <t>201100024308</t>
  </si>
  <si>
    <t>MI220829245</t>
  </si>
  <si>
    <t>WI220834448</t>
  </si>
  <si>
    <t>MI2208303818</t>
  </si>
  <si>
    <t>WI220834451</t>
  </si>
  <si>
    <t>201330008242</t>
  </si>
  <si>
    <t>MI2208303755</t>
  </si>
  <si>
    <t>WI220834502</t>
  </si>
  <si>
    <t>WI22083459</t>
  </si>
  <si>
    <t>WI220834593</t>
  </si>
  <si>
    <t>MI2208305377</t>
  </si>
  <si>
    <t>WI220834594</t>
  </si>
  <si>
    <t>MI2208305380</t>
  </si>
  <si>
    <t>WI220834598</t>
  </si>
  <si>
    <t>201348000796</t>
  </si>
  <si>
    <t>MI2208305293</t>
  </si>
  <si>
    <t>WI22083460</t>
  </si>
  <si>
    <t>201348000687</t>
  </si>
  <si>
    <t>MI220829810</t>
  </si>
  <si>
    <t>WI220834601</t>
  </si>
  <si>
    <t>201308008811</t>
  </si>
  <si>
    <t>MI2208305483</t>
  </si>
  <si>
    <t>WI220834855</t>
  </si>
  <si>
    <t>WI220834936</t>
  </si>
  <si>
    <t>MI2208308166</t>
  </si>
  <si>
    <t>WI220834937</t>
  </si>
  <si>
    <t>MI2208308169</t>
  </si>
  <si>
    <t>WI220834938</t>
  </si>
  <si>
    <t>MI2208308178</t>
  </si>
  <si>
    <t>WI220834939</t>
  </si>
  <si>
    <t>201348000807</t>
  </si>
  <si>
    <t>MI2208308159</t>
  </si>
  <si>
    <t>WI220834940</t>
  </si>
  <si>
    <t>MI2208308179</t>
  </si>
  <si>
    <t>WI220834943</t>
  </si>
  <si>
    <t>MI2208308187</t>
  </si>
  <si>
    <t>Suraj Toradmal</t>
  </si>
  <si>
    <t>WI220834947</t>
  </si>
  <si>
    <t>MI2208308200</t>
  </si>
  <si>
    <t>WI220834948</t>
  </si>
  <si>
    <t>MI2208308215</t>
  </si>
  <si>
    <t>WI220834950</t>
  </si>
  <si>
    <t>MI2208308233</t>
  </si>
  <si>
    <t>Shivani Rapariya</t>
  </si>
  <si>
    <t>WI220834954</t>
  </si>
  <si>
    <t>MI2208308239</t>
  </si>
  <si>
    <t>WI220834958</t>
  </si>
  <si>
    <t>MI2208308244</t>
  </si>
  <si>
    <t>WI220834966</t>
  </si>
  <si>
    <t>201300024978</t>
  </si>
  <si>
    <t>MI2208308322</t>
  </si>
  <si>
    <t>WI220834976</t>
  </si>
  <si>
    <t>WI220835010</t>
  </si>
  <si>
    <t>201100015324</t>
  </si>
  <si>
    <t>MI2208308749</t>
  </si>
  <si>
    <t>WI220835046</t>
  </si>
  <si>
    <t>WI220835054</t>
  </si>
  <si>
    <t>WI220835081</t>
  </si>
  <si>
    <t>MI2208309401</t>
  </si>
  <si>
    <t>WI220835082</t>
  </si>
  <si>
    <t>MI2208309419</t>
  </si>
  <si>
    <t>WI220835083</t>
  </si>
  <si>
    <t>MI2208309434</t>
  </si>
  <si>
    <t>WI220835084</t>
  </si>
  <si>
    <t>MI2208309435</t>
  </si>
  <si>
    <t>WI220835085</t>
  </si>
  <si>
    <t>MI2208309440</t>
  </si>
  <si>
    <t>WI220835089</t>
  </si>
  <si>
    <t>MI2208309450</t>
  </si>
  <si>
    <t>WI220835091</t>
  </si>
  <si>
    <t>MI2208309458</t>
  </si>
  <si>
    <t>WI220835093</t>
  </si>
  <si>
    <t>MI2208309467</t>
  </si>
  <si>
    <t>WI220835094</t>
  </si>
  <si>
    <t>MI2208309463</t>
  </si>
  <si>
    <t>WI220835095</t>
  </si>
  <si>
    <t>MI2208309469</t>
  </si>
  <si>
    <t>WI220835096</t>
  </si>
  <si>
    <t>MI2208309472</t>
  </si>
  <si>
    <t>WI220835098</t>
  </si>
  <si>
    <t>MI2208309473</t>
  </si>
  <si>
    <t>WI220835099</t>
  </si>
  <si>
    <t>201100015343</t>
  </si>
  <si>
    <t>MI2208309519</t>
  </si>
  <si>
    <t>WI220835100</t>
  </si>
  <si>
    <t>MI2208309539</t>
  </si>
  <si>
    <t>WI220835167</t>
  </si>
  <si>
    <t>201348000806</t>
  </si>
  <si>
    <t>MI2208309976</t>
  </si>
  <si>
    <t>WI220835217</t>
  </si>
  <si>
    <t>MI2208310441</t>
  </si>
  <si>
    <t>WI220835218</t>
  </si>
  <si>
    <t>MI2208310443</t>
  </si>
  <si>
    <t>WI220835219</t>
  </si>
  <si>
    <t>MI2208310445</t>
  </si>
  <si>
    <t>WI220835220</t>
  </si>
  <si>
    <t>MI2208310446</t>
  </si>
  <si>
    <t>WI220835221</t>
  </si>
  <si>
    <t>MI2208310447</t>
  </si>
  <si>
    <t>WI220835223</t>
  </si>
  <si>
    <t>MI2208310444</t>
  </si>
  <si>
    <t>WI220835244</t>
  </si>
  <si>
    <t>WI220835245</t>
  </si>
  <si>
    <t>WI220835268</t>
  </si>
  <si>
    <t>WI220835274</t>
  </si>
  <si>
    <t>201348000750</t>
  </si>
  <si>
    <t>MI2208310821</t>
  </si>
  <si>
    <t>WI220835289</t>
  </si>
  <si>
    <t>201100015333</t>
  </si>
  <si>
    <t>MI2208310932</t>
  </si>
  <si>
    <t>WI22083531</t>
  </si>
  <si>
    <t>201348000661</t>
  </si>
  <si>
    <t>MI220830450</t>
  </si>
  <si>
    <t>WI220835447</t>
  </si>
  <si>
    <t>201308008610</t>
  </si>
  <si>
    <t>MI2208312383</t>
  </si>
  <si>
    <t>19-08-2022</t>
  </si>
  <si>
    <t>WI220835470</t>
  </si>
  <si>
    <t>MI2208312494</t>
  </si>
  <si>
    <t>WI220835537</t>
  </si>
  <si>
    <t>MI2208313015</t>
  </si>
  <si>
    <t>WI220835550</t>
  </si>
  <si>
    <t>WI220835677</t>
  </si>
  <si>
    <t>201300024979</t>
  </si>
  <si>
    <t>MI2208313800</t>
  </si>
  <si>
    <t>WI220835678</t>
  </si>
  <si>
    <t>MI2208313816</t>
  </si>
  <si>
    <t>WI220835679</t>
  </si>
  <si>
    <t>MI2208313821</t>
  </si>
  <si>
    <t>WI220835702</t>
  </si>
  <si>
    <t>MI2208313828</t>
  </si>
  <si>
    <t>WI220835741</t>
  </si>
  <si>
    <t>WI220835787</t>
  </si>
  <si>
    <t>201308008746</t>
  </si>
  <si>
    <t>MI2208314810</t>
  </si>
  <si>
    <t>WI220835871</t>
  </si>
  <si>
    <t>201130014187</t>
  </si>
  <si>
    <t>MI2208315450</t>
  </si>
  <si>
    <t>WI220835882</t>
  </si>
  <si>
    <t>MI2208315593</t>
  </si>
  <si>
    <t>WI220836034</t>
  </si>
  <si>
    <t>MI2208316558</t>
  </si>
  <si>
    <t>WI220836036</t>
  </si>
  <si>
    <t>WI220836068</t>
  </si>
  <si>
    <t>WI220836073</t>
  </si>
  <si>
    <t>MI2208316880</t>
  </si>
  <si>
    <t>WI220836086</t>
  </si>
  <si>
    <t>201330008337</t>
  </si>
  <si>
    <t>MI2208317079</t>
  </si>
  <si>
    <t>WI220836094</t>
  </si>
  <si>
    <t>WI220836100</t>
  </si>
  <si>
    <t>MI2208317308</t>
  </si>
  <si>
    <t>WI220836129</t>
  </si>
  <si>
    <t>MI2208317534</t>
  </si>
  <si>
    <t>WI220836171</t>
  </si>
  <si>
    <t>201330008317</t>
  </si>
  <si>
    <t>MI2208318062</t>
  </si>
  <si>
    <t>WI220836212</t>
  </si>
  <si>
    <t>MI2208318597</t>
  </si>
  <si>
    <t>WI220836214</t>
  </si>
  <si>
    <t>201308008741</t>
  </si>
  <si>
    <t>MI2208318612</t>
  </si>
  <si>
    <t>WI220836239</t>
  </si>
  <si>
    <t>WI220836305</t>
  </si>
  <si>
    <t>201330008254</t>
  </si>
  <si>
    <t>MI2208319472</t>
  </si>
  <si>
    <t>WI220836343</t>
  </si>
  <si>
    <t>201330008328</t>
  </si>
  <si>
    <t>MI2208320233</t>
  </si>
  <si>
    <t>WI220836348</t>
  </si>
  <si>
    <t>MI2208320302</t>
  </si>
  <si>
    <t>WI220836381</t>
  </si>
  <si>
    <t>WI220836384</t>
  </si>
  <si>
    <t>MI2208320641</t>
  </si>
  <si>
    <t>WI220836440</t>
  </si>
  <si>
    <t>201308008817</t>
  </si>
  <si>
    <t>MI2208321445</t>
  </si>
  <si>
    <t>WI220836514</t>
  </si>
  <si>
    <t>201330008334</t>
  </si>
  <si>
    <t>MI2208322600</t>
  </si>
  <si>
    <t>WI220836522</t>
  </si>
  <si>
    <t>201300024993</t>
  </si>
  <si>
    <t>MI2208322664</t>
  </si>
  <si>
    <t>WI220836579</t>
  </si>
  <si>
    <t>MI2208323475</t>
  </si>
  <si>
    <t>WI220836621</t>
  </si>
  <si>
    <t>201330008329</t>
  </si>
  <si>
    <t>MI2208324019</t>
  </si>
  <si>
    <t>WI220836630</t>
  </si>
  <si>
    <t>201348000753</t>
  </si>
  <si>
    <t>MI2208324129</t>
  </si>
  <si>
    <t>WI22083665</t>
  </si>
  <si>
    <t>201348000717</t>
  </si>
  <si>
    <t>MI220831720</t>
  </si>
  <si>
    <t>WI220836740</t>
  </si>
  <si>
    <t>201300024951</t>
  </si>
  <si>
    <t>MI2208324976</t>
  </si>
  <si>
    <t>WI220836750</t>
  </si>
  <si>
    <t>201348000759</t>
  </si>
  <si>
    <t>MI2208325148</t>
  </si>
  <si>
    <t>WI220836786</t>
  </si>
  <si>
    <t>WI220836800</t>
  </si>
  <si>
    <t>201100015330</t>
  </si>
  <si>
    <t>MI2208325771</t>
  </si>
  <si>
    <t>WI220836820</t>
  </si>
  <si>
    <t>201300024689</t>
  </si>
  <si>
    <t>MI2208326120</t>
  </si>
  <si>
    <t>WI220836844</t>
  </si>
  <si>
    <t>WI220836942</t>
  </si>
  <si>
    <t>201338000140</t>
  </si>
  <si>
    <t>MI2208327448</t>
  </si>
  <si>
    <t>WI220836945</t>
  </si>
  <si>
    <t>WI220836971</t>
  </si>
  <si>
    <t>201130014201</t>
  </si>
  <si>
    <t>MI2208327985</t>
  </si>
  <si>
    <t>WI220836980</t>
  </si>
  <si>
    <t>WI220836982</t>
  </si>
  <si>
    <t>201300024652</t>
  </si>
  <si>
    <t>MI2208328147</t>
  </si>
  <si>
    <t>WI220836983</t>
  </si>
  <si>
    <t>201300025003</t>
  </si>
  <si>
    <t>MI2208328201</t>
  </si>
  <si>
    <t>WI220837011</t>
  </si>
  <si>
    <t>201300024974</t>
  </si>
  <si>
    <t>MI2208328589</t>
  </si>
  <si>
    <t>WI220837047</t>
  </si>
  <si>
    <t>MI2208328817</t>
  </si>
  <si>
    <t>WI220837048</t>
  </si>
  <si>
    <t>WI220837050</t>
  </si>
  <si>
    <t>WI220837069</t>
  </si>
  <si>
    <t>20-08-2022</t>
  </si>
  <si>
    <t>WI22083741</t>
  </si>
  <si>
    <t>201348000699</t>
  </si>
  <si>
    <t>MI220832204</t>
  </si>
  <si>
    <t>WI220837434</t>
  </si>
  <si>
    <t>201130014185</t>
  </si>
  <si>
    <t>MI2208332273</t>
  </si>
  <si>
    <t>22-08-2022</t>
  </si>
  <si>
    <t>WI220837456</t>
  </si>
  <si>
    <t>WI220837472</t>
  </si>
  <si>
    <t>201340001160</t>
  </si>
  <si>
    <t>MI2208332533</t>
  </si>
  <si>
    <t>WI220837560</t>
  </si>
  <si>
    <t>WI220837612</t>
  </si>
  <si>
    <t>201100015342</t>
  </si>
  <si>
    <t>MI2208333524</t>
  </si>
  <si>
    <t>WI220837781</t>
  </si>
  <si>
    <t>201330008303</t>
  </si>
  <si>
    <t>MI2208334940</t>
  </si>
  <si>
    <t>WI220837782</t>
  </si>
  <si>
    <t>MI2208334945</t>
  </si>
  <si>
    <t>WI220837784</t>
  </si>
  <si>
    <t>MI2208334973</t>
  </si>
  <si>
    <t>WI22083779</t>
  </si>
  <si>
    <t>201308008699</t>
  </si>
  <si>
    <t>MI220832541</t>
  </si>
  <si>
    <t>WI220837829</t>
  </si>
  <si>
    <t>201330008276</t>
  </si>
  <si>
    <t>MI2208335304</t>
  </si>
  <si>
    <t>WI220837831</t>
  </si>
  <si>
    <t>MI2208335321</t>
  </si>
  <si>
    <t>WI220837832</t>
  </si>
  <si>
    <t>MI2208335316</t>
  </si>
  <si>
    <t>WI220837834</t>
  </si>
  <si>
    <t>MI2208335324</t>
  </si>
  <si>
    <t>WI220837838</t>
  </si>
  <si>
    <t>MI2208335419</t>
  </si>
  <si>
    <t>WI220837847</t>
  </si>
  <si>
    <t>MI2208335510</t>
  </si>
  <si>
    <t>WI2208379</t>
  </si>
  <si>
    <t>201330008053</t>
  </si>
  <si>
    <t>MI22083337</t>
  </si>
  <si>
    <t>WI220837990</t>
  </si>
  <si>
    <t>MI2208336798</t>
  </si>
  <si>
    <t>WI220837995</t>
  </si>
  <si>
    <t>201330008327</t>
  </si>
  <si>
    <t>MI2208336992</t>
  </si>
  <si>
    <t>WI220837996</t>
  </si>
  <si>
    <t>MI2208336995</t>
  </si>
  <si>
    <t>WI220837997</t>
  </si>
  <si>
    <t>MI2208336996</t>
  </si>
  <si>
    <t>WI220838053</t>
  </si>
  <si>
    <t>WI220838061</t>
  </si>
  <si>
    <t>201330024961</t>
  </si>
  <si>
    <t>MI2208337707</t>
  </si>
  <si>
    <t>WI220838065</t>
  </si>
  <si>
    <t>MI2208337772</t>
  </si>
  <si>
    <t>WI220838066</t>
  </si>
  <si>
    <t>MI2208337776</t>
  </si>
  <si>
    <t>WI220838069</t>
  </si>
  <si>
    <t>MI2208337804</t>
  </si>
  <si>
    <t>WI220838180</t>
  </si>
  <si>
    <t>MI2208338603</t>
  </si>
  <si>
    <t>WI220838191</t>
  </si>
  <si>
    <t>MI2208338682</t>
  </si>
  <si>
    <t>WI220838231</t>
  </si>
  <si>
    <t>201330008330</t>
  </si>
  <si>
    <t>MI2208338957</t>
  </si>
  <si>
    <t>WI220838320</t>
  </si>
  <si>
    <t>WI220838468</t>
  </si>
  <si>
    <t>201300024996</t>
  </si>
  <si>
    <t>MI2208341331</t>
  </si>
  <si>
    <t>WI220838479</t>
  </si>
  <si>
    <t>MI2208341495</t>
  </si>
  <si>
    <t>WI220838519</t>
  </si>
  <si>
    <t>MI2208341752</t>
  </si>
  <si>
    <t>WI22083852</t>
  </si>
  <si>
    <t>201330008115</t>
  </si>
  <si>
    <t>MI220833291</t>
  </si>
  <si>
    <t>WI220838524</t>
  </si>
  <si>
    <t>WI220838577</t>
  </si>
  <si>
    <t>MI2208342119</t>
  </si>
  <si>
    <t>WI220838613</t>
  </si>
  <si>
    <t>201300024994</t>
  </si>
  <si>
    <t>MI2208342341</t>
  </si>
  <si>
    <t>WI220838642</t>
  </si>
  <si>
    <t>201330008245</t>
  </si>
  <si>
    <t>MI2208342504</t>
  </si>
  <si>
    <t>WI220838644</t>
  </si>
  <si>
    <t>MI2208342527</t>
  </si>
  <si>
    <t>WI220838645</t>
  </si>
  <si>
    <t>MI2208342534</t>
  </si>
  <si>
    <t>WI220838653</t>
  </si>
  <si>
    <t>201330008339</t>
  </si>
  <si>
    <t>MI2208342683</t>
  </si>
  <si>
    <t>WI220838657</t>
  </si>
  <si>
    <t>MI2208342708</t>
  </si>
  <si>
    <t>WI220838659</t>
  </si>
  <si>
    <t>MI2208342719</t>
  </si>
  <si>
    <t>WI220838660</t>
  </si>
  <si>
    <t>MI2208342723</t>
  </si>
  <si>
    <t>WI220838662</t>
  </si>
  <si>
    <t>MI2208342726</t>
  </si>
  <si>
    <t>WI220838663</t>
  </si>
  <si>
    <t>MI2208342766</t>
  </si>
  <si>
    <t>WI220838665</t>
  </si>
  <si>
    <t>MI2208342776</t>
  </si>
  <si>
    <t>WI220838696</t>
  </si>
  <si>
    <t>MI2208343003</t>
  </si>
  <si>
    <t>WI220838758</t>
  </si>
  <si>
    <t>WI220838836</t>
  </si>
  <si>
    <t>201300025006</t>
  </si>
  <si>
    <t>MI2208344438</t>
  </si>
  <si>
    <t>WI220838848</t>
  </si>
  <si>
    <t>WI220838864</t>
  </si>
  <si>
    <t>MI2208344830</t>
  </si>
  <si>
    <t>WI220838879</t>
  </si>
  <si>
    <t>MI2208344958</t>
  </si>
  <si>
    <t>WI220838887</t>
  </si>
  <si>
    <t>201130014197</t>
  </si>
  <si>
    <t>MI2208345044</t>
  </si>
  <si>
    <t>WI220838890</t>
  </si>
  <si>
    <t>MI2208345049</t>
  </si>
  <si>
    <t>WI220838894</t>
  </si>
  <si>
    <t>MI2208345061</t>
  </si>
  <si>
    <t>WI220838907</t>
  </si>
  <si>
    <t>WI220838908</t>
  </si>
  <si>
    <t>MI2208345032</t>
  </si>
  <si>
    <t>WI220838914</t>
  </si>
  <si>
    <t>WI220838974</t>
  </si>
  <si>
    <t>201130014208</t>
  </si>
  <si>
    <t>MI2208346080</t>
  </si>
  <si>
    <t>WI220838989</t>
  </si>
  <si>
    <t>WI220838995</t>
  </si>
  <si>
    <t>MI2208346289</t>
  </si>
  <si>
    <t>WI220839000</t>
  </si>
  <si>
    <t>WI220839034</t>
  </si>
  <si>
    <t>201130014204</t>
  </si>
  <si>
    <t>MI2208346777</t>
  </si>
  <si>
    <t>WI220839064</t>
  </si>
  <si>
    <t>MI2208347057</t>
  </si>
  <si>
    <t>WI220839087</t>
  </si>
  <si>
    <t>MI2208347371</t>
  </si>
  <si>
    <t>WI220839108</t>
  </si>
  <si>
    <t>MI2208347695</t>
  </si>
  <si>
    <t>WI220839113</t>
  </si>
  <si>
    <t>201348000814</t>
  </si>
  <si>
    <t>MI2208347731</t>
  </si>
  <si>
    <t>WI220839127</t>
  </si>
  <si>
    <t>201308008784</t>
  </si>
  <si>
    <t>MI2208347917</t>
  </si>
  <si>
    <t>WI220839209</t>
  </si>
  <si>
    <t>201348000760</t>
  </si>
  <si>
    <t>MI2208348918</t>
  </si>
  <si>
    <t>WI220839211</t>
  </si>
  <si>
    <t>201348000819</t>
  </si>
  <si>
    <t>MI2208348897</t>
  </si>
  <si>
    <t>WI220839216</t>
  </si>
  <si>
    <t>201110013053</t>
  </si>
  <si>
    <t>MI2208348961</t>
  </si>
  <si>
    <t>WI220839222</t>
  </si>
  <si>
    <t>WI220839247</t>
  </si>
  <si>
    <t>WI220839250</t>
  </si>
  <si>
    <t>WI220839310</t>
  </si>
  <si>
    <t>WI220839322</t>
  </si>
  <si>
    <t>201300025010</t>
  </si>
  <si>
    <t>MI2208350274</t>
  </si>
  <si>
    <t>WI220839437</t>
  </si>
  <si>
    <t>201300025019</t>
  </si>
  <si>
    <t>MI2208351202</t>
  </si>
  <si>
    <t>WI220839439</t>
  </si>
  <si>
    <t>201348000823</t>
  </si>
  <si>
    <t>MI2208351223</t>
  </si>
  <si>
    <t>WI220839459</t>
  </si>
  <si>
    <t>WI220839460</t>
  </si>
  <si>
    <t>WI220839465</t>
  </si>
  <si>
    <t>WI220839662</t>
  </si>
  <si>
    <t>201330024968</t>
  </si>
  <si>
    <t>MI2208353486</t>
  </si>
  <si>
    <t>WI22083999</t>
  </si>
  <si>
    <t>WI220840014</t>
  </si>
  <si>
    <t>201130014207</t>
  </si>
  <si>
    <t>MI2208356250</t>
  </si>
  <si>
    <t>23-08-2022</t>
  </si>
  <si>
    <t>WI220840021</t>
  </si>
  <si>
    <t>MI2208356246</t>
  </si>
  <si>
    <t>WI220840050</t>
  </si>
  <si>
    <t>201300025021</t>
  </si>
  <si>
    <t>MI2208356505</t>
  </si>
  <si>
    <t>WI220840053</t>
  </si>
  <si>
    <t>MI2208356518</t>
  </si>
  <si>
    <t>WI220840054</t>
  </si>
  <si>
    <t>MI2208356532</t>
  </si>
  <si>
    <t>WI220840055</t>
  </si>
  <si>
    <t>MI2208356537</t>
  </si>
  <si>
    <t>WI220840060</t>
  </si>
  <si>
    <t>MI2208356540</t>
  </si>
  <si>
    <t>WI220840066</t>
  </si>
  <si>
    <t>MI2208356544</t>
  </si>
  <si>
    <t>WI220840090</t>
  </si>
  <si>
    <t>201130014200</t>
  </si>
  <si>
    <t>MI2208356841</t>
  </si>
  <si>
    <t>WI220840092</t>
  </si>
  <si>
    <t>MI2208356844</t>
  </si>
  <si>
    <t>WI220840093</t>
  </si>
  <si>
    <t>MI2208356851</t>
  </si>
  <si>
    <t>WI220840095</t>
  </si>
  <si>
    <t>MI2208356848</t>
  </si>
  <si>
    <t>WI220840100</t>
  </si>
  <si>
    <t>MI2208356917</t>
  </si>
  <si>
    <t>WI220840111</t>
  </si>
  <si>
    <t>WI220840116</t>
  </si>
  <si>
    <t>WI220840142</t>
  </si>
  <si>
    <t>WI220840154</t>
  </si>
  <si>
    <t>WI220840212</t>
  </si>
  <si>
    <t>201348000747</t>
  </si>
  <si>
    <t>MI2208357928</t>
  </si>
  <si>
    <t>WI220840813</t>
  </si>
  <si>
    <t>MI2208363570</t>
  </si>
  <si>
    <t>WI220840824</t>
  </si>
  <si>
    <t>MI2208363665</t>
  </si>
  <si>
    <t>WI220840874</t>
  </si>
  <si>
    <t>MI2208363935</t>
  </si>
  <si>
    <t>WI220840889</t>
  </si>
  <si>
    <t>201330008363</t>
  </si>
  <si>
    <t>MI2208364034</t>
  </si>
  <si>
    <t>WI220841053</t>
  </si>
  <si>
    <t>201308008759</t>
  </si>
  <si>
    <t>MI2208364626</t>
  </si>
  <si>
    <t>WI220841061</t>
  </si>
  <si>
    <t>201330008360</t>
  </si>
  <si>
    <t>MI2208364670</t>
  </si>
  <si>
    <t>WI220841064</t>
  </si>
  <si>
    <t>MI2208364713</t>
  </si>
  <si>
    <t>WI220841068</t>
  </si>
  <si>
    <t>MI2208364749</t>
  </si>
  <si>
    <t>WI220841069</t>
  </si>
  <si>
    <t>MI2208364773</t>
  </si>
  <si>
    <t>WI220841070</t>
  </si>
  <si>
    <t>MI2208364787</t>
  </si>
  <si>
    <t>WI220841075</t>
  </si>
  <si>
    <t>MI2208364793</t>
  </si>
  <si>
    <t>WI220841077</t>
  </si>
  <si>
    <t>MI2208364845</t>
  </si>
  <si>
    <t>WI220841081</t>
  </si>
  <si>
    <t>MI2208364850</t>
  </si>
  <si>
    <t>WI22084113</t>
  </si>
  <si>
    <t>201300024774</t>
  </si>
  <si>
    <t>MI220835225</t>
  </si>
  <si>
    <t>WI220841172</t>
  </si>
  <si>
    <t>WI220841181</t>
  </si>
  <si>
    <t>MI2208366129</t>
  </si>
  <si>
    <t>WI220841198</t>
  </si>
  <si>
    <t>MI2208366225</t>
  </si>
  <si>
    <t>WI220841246</t>
  </si>
  <si>
    <t>201330008370</t>
  </si>
  <si>
    <t>MI2208366747</t>
  </si>
  <si>
    <t>WI220841312</t>
  </si>
  <si>
    <t>WI220841577</t>
  </si>
  <si>
    <t>WI220841670</t>
  </si>
  <si>
    <t>MI2208370364</t>
  </si>
  <si>
    <t>WI220841671</t>
  </si>
  <si>
    <t>MI2208370370</t>
  </si>
  <si>
    <t>WI220841672</t>
  </si>
  <si>
    <t>MI2208370375</t>
  </si>
  <si>
    <t>WI220841720</t>
  </si>
  <si>
    <t>201130014183</t>
  </si>
  <si>
    <t>MI2208370782</t>
  </si>
  <si>
    <t>WI220841721</t>
  </si>
  <si>
    <t>201330008320</t>
  </si>
  <si>
    <t>MI2208370821</t>
  </si>
  <si>
    <t>WI220841747</t>
  </si>
  <si>
    <t>201348000824</t>
  </si>
  <si>
    <t>MI2208371117</t>
  </si>
  <si>
    <t>WI220841756</t>
  </si>
  <si>
    <t>WI220841758</t>
  </si>
  <si>
    <t>201300024992</t>
  </si>
  <si>
    <t>MI2208371191</t>
  </si>
  <si>
    <t>WI220841800</t>
  </si>
  <si>
    <t>WI220841820</t>
  </si>
  <si>
    <t>WI220841829</t>
  </si>
  <si>
    <t>WI220841846</t>
  </si>
  <si>
    <t>201340001162</t>
  </si>
  <si>
    <t>MI2208371740</t>
  </si>
  <si>
    <t>WI220841870</t>
  </si>
  <si>
    <t>MI2208371972</t>
  </si>
  <si>
    <t>WI220841930</t>
  </si>
  <si>
    <t>201300024980</t>
  </si>
  <si>
    <t>MI2208372255</t>
  </si>
  <si>
    <t>WI220841941</t>
  </si>
  <si>
    <t>MI2208372459</t>
  </si>
  <si>
    <t>WI220841942</t>
  </si>
  <si>
    <t>MI2208372473</t>
  </si>
  <si>
    <t>WI220841947</t>
  </si>
  <si>
    <t>MI2208372476</t>
  </si>
  <si>
    <t>WI220841961</t>
  </si>
  <si>
    <t>201330008377</t>
  </si>
  <si>
    <t>MI2208372621</t>
  </si>
  <si>
    <t>WI220842013</t>
  </si>
  <si>
    <t>201340001164</t>
  </si>
  <si>
    <t>MI2208373194</t>
  </si>
  <si>
    <t>WI220842040</t>
  </si>
  <si>
    <t>WI220842046</t>
  </si>
  <si>
    <t>201300025023</t>
  </si>
  <si>
    <t>MI2208373682</t>
  </si>
  <si>
    <t>WI220842050</t>
  </si>
  <si>
    <t>WI220842055</t>
  </si>
  <si>
    <t>201300025028</t>
  </si>
  <si>
    <t>MI2208373841</t>
  </si>
  <si>
    <t>WI220842058</t>
  </si>
  <si>
    <t>WI220842061</t>
  </si>
  <si>
    <t>WI220842160</t>
  </si>
  <si>
    <t>201308008807</t>
  </si>
  <si>
    <t>MI2208374692</t>
  </si>
  <si>
    <t>WI220842178</t>
  </si>
  <si>
    <t>201330008342</t>
  </si>
  <si>
    <t>MI2208375181</t>
  </si>
  <si>
    <t>WI220842184</t>
  </si>
  <si>
    <t>WI220842197</t>
  </si>
  <si>
    <t>201300025011</t>
  </si>
  <si>
    <t>MI2208375409</t>
  </si>
  <si>
    <t>WI220842203</t>
  </si>
  <si>
    <t>WI220842208</t>
  </si>
  <si>
    <t>WI220842216</t>
  </si>
  <si>
    <t>201330015568</t>
  </si>
  <si>
    <t>MI2208375799</t>
  </si>
  <si>
    <t>WI220842283</t>
  </si>
  <si>
    <t>201300025029</t>
  </si>
  <si>
    <t>MI2208376500</t>
  </si>
  <si>
    <t>WI220842285</t>
  </si>
  <si>
    <t>MI2208376579</t>
  </si>
  <si>
    <t>WI220842292</t>
  </si>
  <si>
    <t>201348000820</t>
  </si>
  <si>
    <t>MI2208376639</t>
  </si>
  <si>
    <t>WI220842299</t>
  </si>
  <si>
    <t>Prajakta Jagannath Mane</t>
  </si>
  <si>
    <t>WI220842300</t>
  </si>
  <si>
    <t>201130014225</t>
  </si>
  <si>
    <t>MI2208376765</t>
  </si>
  <si>
    <t>WI220842308</t>
  </si>
  <si>
    <t>WI220842313</t>
  </si>
  <si>
    <t>WI220842346</t>
  </si>
  <si>
    <t>201330024972</t>
  </si>
  <si>
    <t>MI2208377014</t>
  </si>
  <si>
    <t>WI220842381</t>
  </si>
  <si>
    <t>201100015350</t>
  </si>
  <si>
    <t>MI2208377291</t>
  </si>
  <si>
    <t>WI220842395</t>
  </si>
  <si>
    <t>24-08-2022</t>
  </si>
  <si>
    <t>WI220842396</t>
  </si>
  <si>
    <t>WI220842400</t>
  </si>
  <si>
    <t>MI2208377715</t>
  </si>
  <si>
    <t>WI220842538</t>
  </si>
  <si>
    <t>MI2208378961</t>
  </si>
  <si>
    <t>WI220842543</t>
  </si>
  <si>
    <t>MI2208379074</t>
  </si>
  <si>
    <t>WI220842561</t>
  </si>
  <si>
    <t>MI2208379401</t>
  </si>
  <si>
    <t>WI220842593</t>
  </si>
  <si>
    <t>201340001155</t>
  </si>
  <si>
    <t>MI2208379628</t>
  </si>
  <si>
    <t>WI220842700</t>
  </si>
  <si>
    <t>MI2208380564</t>
  </si>
  <si>
    <t>WI220842757</t>
  </si>
  <si>
    <t>WI220842804</t>
  </si>
  <si>
    <t>MI2208381275</t>
  </si>
  <si>
    <t>WI220842805</t>
  </si>
  <si>
    <t>MI2208381281</t>
  </si>
  <si>
    <t>WI220842814</t>
  </si>
  <si>
    <t>MI2208381287</t>
  </si>
  <si>
    <t>WI220842815</t>
  </si>
  <si>
    <t>MI2208381297</t>
  </si>
  <si>
    <t>WI220842818</t>
  </si>
  <si>
    <t>MI2208381300</t>
  </si>
  <si>
    <t>WI220842819</t>
  </si>
  <si>
    <t>MI2208381311</t>
  </si>
  <si>
    <t>WI220842821</t>
  </si>
  <si>
    <t>MI2208381323</t>
  </si>
  <si>
    <t>WI220842825</t>
  </si>
  <si>
    <t>MI2208381328</t>
  </si>
  <si>
    <t>WI220842849</t>
  </si>
  <si>
    <t>201330008340</t>
  </si>
  <si>
    <t>MI2208381628</t>
  </si>
  <si>
    <t>WI220842890</t>
  </si>
  <si>
    <t>MI2208382068</t>
  </si>
  <si>
    <t>WI220842892</t>
  </si>
  <si>
    <t>WI220843025</t>
  </si>
  <si>
    <t>201100015348</t>
  </si>
  <si>
    <t>MI2208383429</t>
  </si>
  <si>
    <t>WI220843059</t>
  </si>
  <si>
    <t>201110013056</t>
  </si>
  <si>
    <t>MI2208383774</t>
  </si>
  <si>
    <t>WI220843067</t>
  </si>
  <si>
    <t>MI2208383840</t>
  </si>
  <si>
    <t>WI220843073</t>
  </si>
  <si>
    <t>MI2208383942</t>
  </si>
  <si>
    <t>WI220843084</t>
  </si>
  <si>
    <t>MI2208383939</t>
  </si>
  <si>
    <t>WI220843101</t>
  </si>
  <si>
    <t>WI220843103</t>
  </si>
  <si>
    <t>WI220843130</t>
  </si>
  <si>
    <t>WI220843136</t>
  </si>
  <si>
    <t>WI220843140</t>
  </si>
  <si>
    <t>WI220843141</t>
  </si>
  <si>
    <t>201130014198</t>
  </si>
  <si>
    <t>MI2208384424</t>
  </si>
  <si>
    <t>WI220843145</t>
  </si>
  <si>
    <t>201130014223</t>
  </si>
  <si>
    <t>MI2208384270</t>
  </si>
  <si>
    <t>WI220843148</t>
  </si>
  <si>
    <t>201300025009</t>
  </si>
  <si>
    <t>MI2208384501</t>
  </si>
  <si>
    <t>WI220843149</t>
  </si>
  <si>
    <t>MI2208384506</t>
  </si>
  <si>
    <t>WI220843155</t>
  </si>
  <si>
    <t>MI2208384577</t>
  </si>
  <si>
    <t>WI220843162</t>
  </si>
  <si>
    <t>MI2208384612</t>
  </si>
  <si>
    <t>WI220843164</t>
  </si>
  <si>
    <t>MI2208384585</t>
  </si>
  <si>
    <t>WI220843188</t>
  </si>
  <si>
    <t>WI220843201</t>
  </si>
  <si>
    <t>WI220843253</t>
  </si>
  <si>
    <t>MI2208385303</t>
  </si>
  <si>
    <t>WI220843389</t>
  </si>
  <si>
    <t>201330008263</t>
  </si>
  <si>
    <t>MI2208386379</t>
  </si>
  <si>
    <t>WI220843484</t>
  </si>
  <si>
    <t>201330008366</t>
  </si>
  <si>
    <t>MI2208386704</t>
  </si>
  <si>
    <t>WI220843524</t>
  </si>
  <si>
    <t>201330008222</t>
  </si>
  <si>
    <t>MI2208386976</t>
  </si>
  <si>
    <t>WI220843525</t>
  </si>
  <si>
    <t>MI2208386979</t>
  </si>
  <si>
    <t>WI220843532</t>
  </si>
  <si>
    <t>MI2208386993</t>
  </si>
  <si>
    <t>WI220843535</t>
  </si>
  <si>
    <t>MI2208386987</t>
  </si>
  <si>
    <t>WI220843674</t>
  </si>
  <si>
    <t>201330007649</t>
  </si>
  <si>
    <t>MI2208388545</t>
  </si>
  <si>
    <t>WI220843694</t>
  </si>
  <si>
    <t>201130014214</t>
  </si>
  <si>
    <t>MI2208389083</t>
  </si>
  <si>
    <t>WI220843721</t>
  </si>
  <si>
    <t>MI2208389295</t>
  </si>
  <si>
    <t>WI220843730</t>
  </si>
  <si>
    <t>WI220843758</t>
  </si>
  <si>
    <t>WI220843784</t>
  </si>
  <si>
    <t>201330008385</t>
  </si>
  <si>
    <t>MI2208389852</t>
  </si>
  <si>
    <t>WI220843803</t>
  </si>
  <si>
    <t>WI220843819</t>
  </si>
  <si>
    <t>WI220843864</t>
  </si>
  <si>
    <t>201330008356</t>
  </si>
  <si>
    <t>MI2208390838</t>
  </si>
  <si>
    <t>WI220843886</t>
  </si>
  <si>
    <t>MI2208391120</t>
  </si>
  <si>
    <t>WI220843891</t>
  </si>
  <si>
    <t>MI2208391146</t>
  </si>
  <si>
    <t>WI220843900</t>
  </si>
  <si>
    <t>MI2208391205</t>
  </si>
  <si>
    <t>WI220843902</t>
  </si>
  <si>
    <t>MI2208391188</t>
  </si>
  <si>
    <t>WI220843920</t>
  </si>
  <si>
    <t>MI2208391363</t>
  </si>
  <si>
    <t>WI220844061</t>
  </si>
  <si>
    <t>MI2208392314</t>
  </si>
  <si>
    <t>WI220844120</t>
  </si>
  <si>
    <t>MI2208392961</t>
  </si>
  <si>
    <t>WI220844123</t>
  </si>
  <si>
    <t>201330008380</t>
  </si>
  <si>
    <t>MI2208392992</t>
  </si>
  <si>
    <t>WI220844124</t>
  </si>
  <si>
    <t>MI2208392990</t>
  </si>
  <si>
    <t>WI220844133</t>
  </si>
  <si>
    <t>WI220844137</t>
  </si>
  <si>
    <t>MI2208393093</t>
  </si>
  <si>
    <t>WI220844173</t>
  </si>
  <si>
    <t>MI2208393458</t>
  </si>
  <si>
    <t>WI220844220</t>
  </si>
  <si>
    <t>201308008832</t>
  </si>
  <si>
    <t>MI2208393938</t>
  </si>
  <si>
    <t>WI220844276</t>
  </si>
  <si>
    <t>201130014221</t>
  </si>
  <si>
    <t>MI2208394574</t>
  </si>
  <si>
    <t>WI220844403</t>
  </si>
  <si>
    <t>WI220844408</t>
  </si>
  <si>
    <t>WI220844506</t>
  </si>
  <si>
    <t>201330008346</t>
  </si>
  <si>
    <t>MI2208395809</t>
  </si>
  <si>
    <t>WI220844519</t>
  </si>
  <si>
    <t>MI2208395838</t>
  </si>
  <si>
    <t>WI220844523</t>
  </si>
  <si>
    <t>MI2208395844</t>
  </si>
  <si>
    <t>WI220844538</t>
  </si>
  <si>
    <t>MI2208395850</t>
  </si>
  <si>
    <t>WI220844540</t>
  </si>
  <si>
    <t>MI2208395874</t>
  </si>
  <si>
    <t>WI220844541</t>
  </si>
  <si>
    <t>MI2208395903</t>
  </si>
  <si>
    <t>WI220844564</t>
  </si>
  <si>
    <t>MI2208396062</t>
  </si>
  <si>
    <t>WI220844566</t>
  </si>
  <si>
    <t>MI2208396071</t>
  </si>
  <si>
    <t>WI220844572</t>
  </si>
  <si>
    <t>MI2208396073</t>
  </si>
  <si>
    <t>WI220844582</t>
  </si>
  <si>
    <t>201300025034</t>
  </si>
  <si>
    <t>MI2208396132</t>
  </si>
  <si>
    <t>WI220844585</t>
  </si>
  <si>
    <t>MI2208396186</t>
  </si>
  <si>
    <t>WI220844587</t>
  </si>
  <si>
    <t>201130013877</t>
  </si>
  <si>
    <t>MI2208396191</t>
  </si>
  <si>
    <t>WI220844590</t>
  </si>
  <si>
    <t>MI2208396196</t>
  </si>
  <si>
    <t>WI220844594</t>
  </si>
  <si>
    <t>MI2208396201</t>
  </si>
  <si>
    <t>WI220844617</t>
  </si>
  <si>
    <t>MI2208396396</t>
  </si>
  <si>
    <t>WI220844620</t>
  </si>
  <si>
    <t>MI2208396413</t>
  </si>
  <si>
    <t>WI220844623</t>
  </si>
  <si>
    <t>MI2208396416</t>
  </si>
  <si>
    <t>WI220844627</t>
  </si>
  <si>
    <t>MI2208396419</t>
  </si>
  <si>
    <t>WI220844630</t>
  </si>
  <si>
    <t>MI2208396426</t>
  </si>
  <si>
    <t>WI220844634</t>
  </si>
  <si>
    <t>MI2208396433</t>
  </si>
  <si>
    <t>WI220844635</t>
  </si>
  <si>
    <t>MI2208396482</t>
  </si>
  <si>
    <t>WI220844776</t>
  </si>
  <si>
    <t>WI220844791</t>
  </si>
  <si>
    <t>WI220844809</t>
  </si>
  <si>
    <t>WI220844818</t>
  </si>
  <si>
    <t>WI220844825</t>
  </si>
  <si>
    <t>WI220844844</t>
  </si>
  <si>
    <t>WI220844864</t>
  </si>
  <si>
    <t>201330008389</t>
  </si>
  <si>
    <t>MI2208397797</t>
  </si>
  <si>
    <t>WI220844871</t>
  </si>
  <si>
    <t>WI220844919</t>
  </si>
  <si>
    <t>201348000822</t>
  </si>
  <si>
    <t>MI2208398306</t>
  </si>
  <si>
    <t>WI220844923</t>
  </si>
  <si>
    <t>201300025054</t>
  </si>
  <si>
    <t>MI2208398387</t>
  </si>
  <si>
    <t>WI220844927</t>
  </si>
  <si>
    <t>201300025024</t>
  </si>
  <si>
    <t>MI2208398582</t>
  </si>
  <si>
    <t>WI220844928</t>
  </si>
  <si>
    <t>201330008384</t>
  </si>
  <si>
    <t>MI2208398595</t>
  </si>
  <si>
    <t>WI220844967</t>
  </si>
  <si>
    <t>201130014205</t>
  </si>
  <si>
    <t>MI2208398981</t>
  </si>
  <si>
    <t>WI220844971</t>
  </si>
  <si>
    <t>201348000830</t>
  </si>
  <si>
    <t>MI2208399039</t>
  </si>
  <si>
    <t>WI220844977</t>
  </si>
  <si>
    <t>WI220844986</t>
  </si>
  <si>
    <t>WI220844987</t>
  </si>
  <si>
    <t>WI220845000</t>
  </si>
  <si>
    <t>WI220845005</t>
  </si>
  <si>
    <t>WI220845006</t>
  </si>
  <si>
    <t>WI220845009</t>
  </si>
  <si>
    <t>WI220845210</t>
  </si>
  <si>
    <t>MI2208401009</t>
  </si>
  <si>
    <t>25-08-2022</t>
  </si>
  <si>
    <t>WI220845291</t>
  </si>
  <si>
    <t>201130014228</t>
  </si>
  <si>
    <t>MI2208401452</t>
  </si>
  <si>
    <t>WI220845292</t>
  </si>
  <si>
    <t>MI2208401449</t>
  </si>
  <si>
    <t>WI220845341</t>
  </si>
  <si>
    <t>201330024975</t>
  </si>
  <si>
    <t>MI2208401844</t>
  </si>
  <si>
    <t>WI220845342</t>
  </si>
  <si>
    <t>MI2208401852</t>
  </si>
  <si>
    <t>WI220845346</t>
  </si>
  <si>
    <t>MI2208401865</t>
  </si>
  <si>
    <t>WI220845354</t>
  </si>
  <si>
    <t>MI2208401944</t>
  </si>
  <si>
    <t>WI22084542</t>
  </si>
  <si>
    <t>201330008065</t>
  </si>
  <si>
    <t>MI220839343</t>
  </si>
  <si>
    <t>WI22084549</t>
  </si>
  <si>
    <t>MI220839360</t>
  </si>
  <si>
    <t>WI220845510</t>
  </si>
  <si>
    <t>201330008372</t>
  </si>
  <si>
    <t>MI2208403064</t>
  </si>
  <si>
    <t>WI22084552</t>
  </si>
  <si>
    <t>201330008124</t>
  </si>
  <si>
    <t>MI220839447</t>
  </si>
  <si>
    <t>WI220845571</t>
  </si>
  <si>
    <t>MI2208403779</t>
  </si>
  <si>
    <t>WI22084564</t>
  </si>
  <si>
    <t>MI220839491</t>
  </si>
  <si>
    <t>WI220845677</t>
  </si>
  <si>
    <t>201308008835</t>
  </si>
  <si>
    <t>MI2208404618</t>
  </si>
  <si>
    <t>WI220845735</t>
  </si>
  <si>
    <t>201330024974</t>
  </si>
  <si>
    <t>MI2208405679</t>
  </si>
  <si>
    <t>WI220845757</t>
  </si>
  <si>
    <t>WI220845796</t>
  </si>
  <si>
    <t>WI220845826</t>
  </si>
  <si>
    <t>WI220845882</t>
  </si>
  <si>
    <t>MI2208406523</t>
  </si>
  <si>
    <t>WI220845970</t>
  </si>
  <si>
    <t>201308008762</t>
  </si>
  <si>
    <t>MI2208407146</t>
  </si>
  <si>
    <t>WI220846029</t>
  </si>
  <si>
    <t>MI2208407751</t>
  </si>
  <si>
    <t>WI220846054</t>
  </si>
  <si>
    <t>WI220846055</t>
  </si>
  <si>
    <t>WI220846215</t>
  </si>
  <si>
    <t>201338000153</t>
  </si>
  <si>
    <t>MI2208409128</t>
  </si>
  <si>
    <t>WI220846222</t>
  </si>
  <si>
    <t>201110013059</t>
  </si>
  <si>
    <t>MI2208409228</t>
  </si>
  <si>
    <t>WI220846230</t>
  </si>
  <si>
    <t>MI2208409294</t>
  </si>
  <si>
    <t>WI220846231</t>
  </si>
  <si>
    <t>MI2208409313</t>
  </si>
  <si>
    <t>WI220846238</t>
  </si>
  <si>
    <t>MI2208409331</t>
  </si>
  <si>
    <t>WI220846270</t>
  </si>
  <si>
    <t>WI220846279</t>
  </si>
  <si>
    <t>201330008353</t>
  </si>
  <si>
    <t>MI2208409718</t>
  </si>
  <si>
    <t>WI220846298</t>
  </si>
  <si>
    <t>MI2208410022</t>
  </si>
  <si>
    <t>WI220846299</t>
  </si>
  <si>
    <t>MI2208410027</t>
  </si>
  <si>
    <t>WI220846314</t>
  </si>
  <si>
    <t>MI2208410150</t>
  </si>
  <si>
    <t>WI220846325</t>
  </si>
  <si>
    <t>201348000833</t>
  </si>
  <si>
    <t>MI2208410088</t>
  </si>
  <si>
    <t>WI220846326</t>
  </si>
  <si>
    <t>MI2208410187</t>
  </si>
  <si>
    <t>WI220846344</t>
  </si>
  <si>
    <t>MI2208410273</t>
  </si>
  <si>
    <t>WI220846357</t>
  </si>
  <si>
    <t>201340001163</t>
  </si>
  <si>
    <t>MI2208410220</t>
  </si>
  <si>
    <t>WI220846376</t>
  </si>
  <si>
    <t>MI2208410541</t>
  </si>
  <si>
    <t>WI220846518</t>
  </si>
  <si>
    <t>201300025018</t>
  </si>
  <si>
    <t>MI2208411422</t>
  </si>
  <si>
    <t>WI22084658</t>
  </si>
  <si>
    <t>WI220846716</t>
  </si>
  <si>
    <t>WI220846719</t>
  </si>
  <si>
    <t>WI220846722</t>
  </si>
  <si>
    <t>WI220846733</t>
  </si>
  <si>
    <t>MI2208412726</t>
  </si>
  <si>
    <t>WI220846736</t>
  </si>
  <si>
    <t>WI220846754</t>
  </si>
  <si>
    <t>WI220846755</t>
  </si>
  <si>
    <t>WI220846889</t>
  </si>
  <si>
    <t>201300025064</t>
  </si>
  <si>
    <t>MI2208414565</t>
  </si>
  <si>
    <t>WI22084690</t>
  </si>
  <si>
    <t>WI220846906</t>
  </si>
  <si>
    <t>MI2208414924</t>
  </si>
  <si>
    <t>WI220846911</t>
  </si>
  <si>
    <t>MI2208414975</t>
  </si>
  <si>
    <t>WI220846969</t>
  </si>
  <si>
    <t>201340001167</t>
  </si>
  <si>
    <t>MI2208415304</t>
  </si>
  <si>
    <t>WI22084699</t>
  </si>
  <si>
    <t>WI220847013</t>
  </si>
  <si>
    <t>201340001168</t>
  </si>
  <si>
    <t>MI2208415781</t>
  </si>
  <si>
    <t>WI220847020</t>
  </si>
  <si>
    <t>WI220847031</t>
  </si>
  <si>
    <t>MI2208416294</t>
  </si>
  <si>
    <t>WI220847032</t>
  </si>
  <si>
    <t>WI220847043</t>
  </si>
  <si>
    <t>WI220847045</t>
  </si>
  <si>
    <t>WI220847087</t>
  </si>
  <si>
    <t>MI2208416991</t>
  </si>
  <si>
    <t>WI220847104</t>
  </si>
  <si>
    <t>201100015355</t>
  </si>
  <si>
    <t>MI2208417158</t>
  </si>
  <si>
    <t>WI220847114</t>
  </si>
  <si>
    <t>MI2208417242</t>
  </si>
  <si>
    <t>WI220847157</t>
  </si>
  <si>
    <t>MI2208417490</t>
  </si>
  <si>
    <t>WI220847201</t>
  </si>
  <si>
    <t>MI2208417856</t>
  </si>
  <si>
    <t>WI220847206</t>
  </si>
  <si>
    <t>MI2208417922</t>
  </si>
  <si>
    <t>WI220847208</t>
  </si>
  <si>
    <t>MI2208417930</t>
  </si>
  <si>
    <t>WI220847224</t>
  </si>
  <si>
    <t>201300025074</t>
  </si>
  <si>
    <t>MI2208418107</t>
  </si>
  <si>
    <t>WI22084724</t>
  </si>
  <si>
    <t>MI220840794</t>
  </si>
  <si>
    <t>WI220847246</t>
  </si>
  <si>
    <t>WI220847247</t>
  </si>
  <si>
    <t>WI220847250</t>
  </si>
  <si>
    <t>WI220847251</t>
  </si>
  <si>
    <t>WI220847301</t>
  </si>
  <si>
    <t>201138001259</t>
  </si>
  <si>
    <t>MI2208419281</t>
  </si>
  <si>
    <t>WI220847311</t>
  </si>
  <si>
    <t>WI220847320</t>
  </si>
  <si>
    <t>WI220847370</t>
  </si>
  <si>
    <t>201348000827</t>
  </si>
  <si>
    <t>MI2208420587</t>
  </si>
  <si>
    <t>WI220847373</t>
  </si>
  <si>
    <t>MI2208420624</t>
  </si>
  <si>
    <t>WI220847379</t>
  </si>
  <si>
    <t>201300025022</t>
  </si>
  <si>
    <t>MI2208420732</t>
  </si>
  <si>
    <t>WI220847385</t>
  </si>
  <si>
    <t>WI220847389</t>
  </si>
  <si>
    <t>WI220847390</t>
  </si>
  <si>
    <t>MI2208420893</t>
  </si>
  <si>
    <t>WI220847403</t>
  </si>
  <si>
    <t>WI220847431</t>
  </si>
  <si>
    <t>201308008771</t>
  </si>
  <si>
    <t>MI2208421425</t>
  </si>
  <si>
    <t>26-08-2022</t>
  </si>
  <si>
    <t>WI22084751</t>
  </si>
  <si>
    <t>MI220841024</t>
  </si>
  <si>
    <t>WI22084752</t>
  </si>
  <si>
    <t>MI220841059</t>
  </si>
  <si>
    <t>WI220847549</t>
  </si>
  <si>
    <t>MI2208422485</t>
  </si>
  <si>
    <t>WI220847657</t>
  </si>
  <si>
    <t>201308008827</t>
  </si>
  <si>
    <t>MI2208423408</t>
  </si>
  <si>
    <t>WI22084766</t>
  </si>
  <si>
    <t>MI220841268</t>
  </si>
  <si>
    <t>WI220847785</t>
  </si>
  <si>
    <t>WI220847995</t>
  </si>
  <si>
    <t>MI2208426409</t>
  </si>
  <si>
    <t>WI220848020</t>
  </si>
  <si>
    <t>201300025017</t>
  </si>
  <si>
    <t>MI2208426793</t>
  </si>
  <si>
    <t>WI220848025</t>
  </si>
  <si>
    <t>MI2208426815</t>
  </si>
  <si>
    <t>WI220848045</t>
  </si>
  <si>
    <t>201348000825</t>
  </si>
  <si>
    <t>MI2208426995</t>
  </si>
  <si>
    <t>WI220848071</t>
  </si>
  <si>
    <t>WI22084822</t>
  </si>
  <si>
    <t>MI220841705</t>
  </si>
  <si>
    <t>WI220848403</t>
  </si>
  <si>
    <t>MI2208430518</t>
  </si>
  <si>
    <t>Caroline Rudloff</t>
  </si>
  <si>
    <t>WI220848405</t>
  </si>
  <si>
    <t>MI2208430519</t>
  </si>
  <si>
    <t>WI220848428</t>
  </si>
  <si>
    <t>MI2208430794</t>
  </si>
  <si>
    <t>WI22084844</t>
  </si>
  <si>
    <t>201300024381</t>
  </si>
  <si>
    <t>MI220841840</t>
  </si>
  <si>
    <t>WI220848484</t>
  </si>
  <si>
    <t>MI2208431439</t>
  </si>
  <si>
    <t>WI220848512</t>
  </si>
  <si>
    <t>201300024655</t>
  </si>
  <si>
    <t>MI2208431510</t>
  </si>
  <si>
    <t>WI220848557</t>
  </si>
  <si>
    <t>201340001169</t>
  </si>
  <si>
    <t>MI2208431725</t>
  </si>
  <si>
    <t>WI220848607</t>
  </si>
  <si>
    <t>WI220848630</t>
  </si>
  <si>
    <t>MI2208432858</t>
  </si>
  <si>
    <t>WI220848632</t>
  </si>
  <si>
    <t>WI220848659</t>
  </si>
  <si>
    <t>201300024874</t>
  </si>
  <si>
    <t>MI2208433069</t>
  </si>
  <si>
    <t>WI220848727</t>
  </si>
  <si>
    <t>WI220848764</t>
  </si>
  <si>
    <t>201300025049</t>
  </si>
  <si>
    <t>MI2208434013</t>
  </si>
  <si>
    <t>WI220848765</t>
  </si>
  <si>
    <t>201330008314</t>
  </si>
  <si>
    <t>MI2208433919</t>
  </si>
  <si>
    <t>WI220848766</t>
  </si>
  <si>
    <t>MI2208434066</t>
  </si>
  <si>
    <t>WI220848767</t>
  </si>
  <si>
    <t>MI2208434068</t>
  </si>
  <si>
    <t>WI220848771</t>
  </si>
  <si>
    <t>MI2208434118</t>
  </si>
  <si>
    <t>WI220848772</t>
  </si>
  <si>
    <t>MI2208434132</t>
  </si>
  <si>
    <t>WI220848774</t>
  </si>
  <si>
    <t>MI2208434135</t>
  </si>
  <si>
    <t>WI220848780</t>
  </si>
  <si>
    <t>MI2208434253</t>
  </si>
  <si>
    <t>WI220848781</t>
  </si>
  <si>
    <t>MI2208434285</t>
  </si>
  <si>
    <t>WI220848783</t>
  </si>
  <si>
    <t>MI2208434291</t>
  </si>
  <si>
    <t>WI220848790</t>
  </si>
  <si>
    <t>MI2208434333</t>
  </si>
  <si>
    <t>WI220848792</t>
  </si>
  <si>
    <t>MI2208434341</t>
  </si>
  <si>
    <t>WI220848795</t>
  </si>
  <si>
    <t>MI2208434352</t>
  </si>
  <si>
    <t>WI220848797</t>
  </si>
  <si>
    <t>WI220848799</t>
  </si>
  <si>
    <t>WI220848801</t>
  </si>
  <si>
    <t>WI220848849</t>
  </si>
  <si>
    <t>201300025084</t>
  </si>
  <si>
    <t>MI2208434894</t>
  </si>
  <si>
    <t>WI220848947</t>
  </si>
  <si>
    <t>MI2208435740</t>
  </si>
  <si>
    <t>WI220848950</t>
  </si>
  <si>
    <t>MI2208435756</t>
  </si>
  <si>
    <t>WI220848951</t>
  </si>
  <si>
    <t>MI2208435794</t>
  </si>
  <si>
    <t>WI220848953</t>
  </si>
  <si>
    <t>201130014231</t>
  </si>
  <si>
    <t>MI2208435885</t>
  </si>
  <si>
    <t>WI220848966</t>
  </si>
  <si>
    <t>MI2208435902</t>
  </si>
  <si>
    <t>WI220848989</t>
  </si>
  <si>
    <t>MI2208435896</t>
  </si>
  <si>
    <t>WI220849055</t>
  </si>
  <si>
    <t>201348000835</t>
  </si>
  <si>
    <t>MI2208436505</t>
  </si>
  <si>
    <t>WI220849078</t>
  </si>
  <si>
    <t>WI220849087</t>
  </si>
  <si>
    <t>WI220849095</t>
  </si>
  <si>
    <t>201300025053</t>
  </si>
  <si>
    <t>MI2208436940</t>
  </si>
  <si>
    <t>WI220849096</t>
  </si>
  <si>
    <t>MI2208436937</t>
  </si>
  <si>
    <t>WI220849102</t>
  </si>
  <si>
    <t>MI2208436944</t>
  </si>
  <si>
    <t>WI220849104</t>
  </si>
  <si>
    <t>MI2208436946</t>
  </si>
  <si>
    <t>WI220849105</t>
  </si>
  <si>
    <t>MI2208436967</t>
  </si>
  <si>
    <t>WI220849138</t>
  </si>
  <si>
    <t>201308008698</t>
  </si>
  <si>
    <t>MI2208437296</t>
  </si>
  <si>
    <t>WI220849141</t>
  </si>
  <si>
    <t>WI220849145</t>
  </si>
  <si>
    <t>WI220849159</t>
  </si>
  <si>
    <t>MI2208437581</t>
  </si>
  <si>
    <t>WI220849197</t>
  </si>
  <si>
    <t>MI2208437775</t>
  </si>
  <si>
    <t>WI220849202</t>
  </si>
  <si>
    <t>201300025079</t>
  </si>
  <si>
    <t>MI2208437822</t>
  </si>
  <si>
    <t>WI220849282</t>
  </si>
  <si>
    <t>201348000832</t>
  </si>
  <si>
    <t>MI2208438516</t>
  </si>
  <si>
    <t>WI220849343</t>
  </si>
  <si>
    <t>WI220849377</t>
  </si>
  <si>
    <t>WI220849391</t>
  </si>
  <si>
    <t>201308008793</t>
  </si>
  <si>
    <t>MI2208439344</t>
  </si>
  <si>
    <t>WI220849408</t>
  </si>
  <si>
    <t>WI220849411</t>
  </si>
  <si>
    <t>WI220849412</t>
  </si>
  <si>
    <t>201308008834</t>
  </si>
  <si>
    <t>MI2208439559</t>
  </si>
  <si>
    <t>WI220849414</t>
  </si>
  <si>
    <t>WI220849419</t>
  </si>
  <si>
    <t>WI220849420</t>
  </si>
  <si>
    <t>201330008191</t>
  </si>
  <si>
    <t>MI2208439657</t>
  </si>
  <si>
    <t>WI220849421</t>
  </si>
  <si>
    <t>WI22084943</t>
  </si>
  <si>
    <t>WI220849448</t>
  </si>
  <si>
    <t>WI220849449</t>
  </si>
  <si>
    <t>201100015357</t>
  </si>
  <si>
    <t>MI2208440161</t>
  </si>
  <si>
    <t>WI220849470</t>
  </si>
  <si>
    <t>WI22084954</t>
  </si>
  <si>
    <t>WI220849606</t>
  </si>
  <si>
    <t>MI2208442450</t>
  </si>
  <si>
    <t>28-08-2022</t>
  </si>
  <si>
    <t>WI22084962</t>
  </si>
  <si>
    <t>MI220842953</t>
  </si>
  <si>
    <t>WI220849625</t>
  </si>
  <si>
    <t>29-08-2022</t>
  </si>
  <si>
    <t>WI22084963</t>
  </si>
  <si>
    <t>201330008075</t>
  </si>
  <si>
    <t>MI220842924</t>
  </si>
  <si>
    <t>WI220849631</t>
  </si>
  <si>
    <t>MI2208442805</t>
  </si>
  <si>
    <t>WI220849713</t>
  </si>
  <si>
    <t>MI2208443973</t>
  </si>
  <si>
    <t>WI22084981</t>
  </si>
  <si>
    <t>WI22084989</t>
  </si>
  <si>
    <t>201100015301</t>
  </si>
  <si>
    <t>MI220843470</t>
  </si>
  <si>
    <t>WI220849917</t>
  </si>
  <si>
    <t>201330008418</t>
  </si>
  <si>
    <t>MI2208445105</t>
  </si>
  <si>
    <t>Ashish Sutar</t>
  </si>
  <si>
    <t>WI220849920</t>
  </si>
  <si>
    <t>MI2208445114</t>
  </si>
  <si>
    <t>WI220849922</t>
  </si>
  <si>
    <t>MI2208445120</t>
  </si>
  <si>
    <t>WI220849923</t>
  </si>
  <si>
    <t>MI2208445125</t>
  </si>
  <si>
    <t>WI22084993</t>
  </si>
  <si>
    <t>201300024745</t>
  </si>
  <si>
    <t>MI220843552</t>
  </si>
  <si>
    <t>WI220850022</t>
  </si>
  <si>
    <t>201130014220</t>
  </si>
  <si>
    <t>MI2208446443</t>
  </si>
  <si>
    <t>WI220850057</t>
  </si>
  <si>
    <t>WI220850187</t>
  </si>
  <si>
    <t>201330008420</t>
  </si>
  <si>
    <t>MI2208447709</t>
  </si>
  <si>
    <t>WI220850315</t>
  </si>
  <si>
    <t>201300024764</t>
  </si>
  <si>
    <t>MI2208448343</t>
  </si>
  <si>
    <t>WI220850392</t>
  </si>
  <si>
    <t>WI220850411</t>
  </si>
  <si>
    <t>201330024984</t>
  </si>
  <si>
    <t>MI2208449303</t>
  </si>
  <si>
    <t>WI22085047</t>
  </si>
  <si>
    <t>MI220844178</t>
  </si>
  <si>
    <t>WI22085050</t>
  </si>
  <si>
    <t>201308008757</t>
  </si>
  <si>
    <t>MI220844324</t>
  </si>
  <si>
    <t>WI220850517</t>
  </si>
  <si>
    <t>201340001166</t>
  </si>
  <si>
    <t>MI2208450115</t>
  </si>
  <si>
    <t>WI220850538</t>
  </si>
  <si>
    <t>201330008427</t>
  </si>
  <si>
    <t>MI2208450290</t>
  </si>
  <si>
    <t>WI220850543</t>
  </si>
  <si>
    <t>MI2208450315</t>
  </si>
  <si>
    <t>WI220850545</t>
  </si>
  <si>
    <t>MI2208450326</t>
  </si>
  <si>
    <t>WI220850551</t>
  </si>
  <si>
    <t>MI2208450334</t>
  </si>
  <si>
    <t>WI220850552</t>
  </si>
  <si>
    <t>MI2208450346</t>
  </si>
  <si>
    <t>WI220850554</t>
  </si>
  <si>
    <t>MI2208450350</t>
  </si>
  <si>
    <t>WI220850622</t>
  </si>
  <si>
    <t>MI2208450959</t>
  </si>
  <si>
    <t>WI220850624</t>
  </si>
  <si>
    <t>MI2208450963</t>
  </si>
  <si>
    <t>WI220850689</t>
  </si>
  <si>
    <t>WI220850744</t>
  </si>
  <si>
    <t>MI2208452113</t>
  </si>
  <si>
    <t>WI220850765</t>
  </si>
  <si>
    <t>WI220850862</t>
  </si>
  <si>
    <t>MI2208452875</t>
  </si>
  <si>
    <t>WI220850865</t>
  </si>
  <si>
    <t>WI22085093</t>
  </si>
  <si>
    <t>WI220850959</t>
  </si>
  <si>
    <t>201330008368</t>
  </si>
  <si>
    <t>MI2208454085</t>
  </si>
  <si>
    <t>WI220850960</t>
  </si>
  <si>
    <t>MI2208454092</t>
  </si>
  <si>
    <t>WI220850989</t>
  </si>
  <si>
    <t>MI2208454494</t>
  </si>
  <si>
    <t>WI220850994</t>
  </si>
  <si>
    <t>201308008837</t>
  </si>
  <si>
    <t>MI2208454672</t>
  </si>
  <si>
    <t>WI22085101</t>
  </si>
  <si>
    <t>WI220851013</t>
  </si>
  <si>
    <t>MI2208455029</t>
  </si>
  <si>
    <t>WI220851014</t>
  </si>
  <si>
    <t>201330008395</t>
  </si>
  <si>
    <t>MI2208454986</t>
  </si>
  <si>
    <t>WI220851035</t>
  </si>
  <si>
    <t>201308008826</t>
  </si>
  <si>
    <t>MI2208455268</t>
  </si>
  <si>
    <t>WI220851088</t>
  </si>
  <si>
    <t>MI2208455681</t>
  </si>
  <si>
    <t>WI220851111</t>
  </si>
  <si>
    <t>201130014230</t>
  </si>
  <si>
    <t>MI2208455881</t>
  </si>
  <si>
    <t>WI220851118</t>
  </si>
  <si>
    <t>MI2208455975</t>
  </si>
  <si>
    <t>WI220851134</t>
  </si>
  <si>
    <t>WI220851158</t>
  </si>
  <si>
    <t>WI220851188</t>
  </si>
  <si>
    <t>MI2208456578</t>
  </si>
  <si>
    <t>WI220851231</t>
  </si>
  <si>
    <t>WI220851232</t>
  </si>
  <si>
    <t>WI220851244</t>
  </si>
  <si>
    <t>201330008435</t>
  </si>
  <si>
    <t>MI2208457111</t>
  </si>
  <si>
    <t>WI220851247</t>
  </si>
  <si>
    <t>WI220851281</t>
  </si>
  <si>
    <t>201330008226</t>
  </si>
  <si>
    <t>MI2208457190</t>
  </si>
  <si>
    <t>WI22085141</t>
  </si>
  <si>
    <t>201100015310</t>
  </si>
  <si>
    <t>MI220845216</t>
  </si>
  <si>
    <t>WI22085143</t>
  </si>
  <si>
    <t>MI220845219</t>
  </si>
  <si>
    <t>WI220851430</t>
  </si>
  <si>
    <t>WI22085144</t>
  </si>
  <si>
    <t>MI220845220</t>
  </si>
  <si>
    <t>WI22085145</t>
  </si>
  <si>
    <t>MI220845228</t>
  </si>
  <si>
    <t>WI22085162</t>
  </si>
  <si>
    <t>201330008132</t>
  </si>
  <si>
    <t>MI220845455</t>
  </si>
  <si>
    <t>WI220851760</t>
  </si>
  <si>
    <t>201348000839</t>
  </si>
  <si>
    <t>MI2208461852</t>
  </si>
  <si>
    <t>WI220851778</t>
  </si>
  <si>
    <t>201330008447</t>
  </si>
  <si>
    <t>MI2208462105</t>
  </si>
  <si>
    <t>WI220851823</t>
  </si>
  <si>
    <t>MI2208462393</t>
  </si>
  <si>
    <t>WI220851831</t>
  </si>
  <si>
    <t>WI220851838</t>
  </si>
  <si>
    <t>WI220851907</t>
  </si>
  <si>
    <t>201330008436</t>
  </si>
  <si>
    <t>MI2208463093</t>
  </si>
  <si>
    <t>WI220851914</t>
  </si>
  <si>
    <t>WI22085196</t>
  </si>
  <si>
    <t>201300024718</t>
  </si>
  <si>
    <t>MI220845828</t>
  </si>
  <si>
    <t>WI220852237</t>
  </si>
  <si>
    <t>201130014217</t>
  </si>
  <si>
    <t>MI2208466211</t>
  </si>
  <si>
    <t>30-08-2022</t>
  </si>
  <si>
    <t>WI220852238</t>
  </si>
  <si>
    <t>MI2208466217</t>
  </si>
  <si>
    <t>WI220852240</t>
  </si>
  <si>
    <t>MI2208466218</t>
  </si>
  <si>
    <t>WI220852294</t>
  </si>
  <si>
    <t>201330008408</t>
  </si>
  <si>
    <t>MI2208466529</t>
  </si>
  <si>
    <t>WI220852302</t>
  </si>
  <si>
    <t>MI2208466482</t>
  </si>
  <si>
    <t>WI22085238</t>
  </si>
  <si>
    <t>201300024752</t>
  </si>
  <si>
    <t>MI220846100</t>
  </si>
  <si>
    <t>WI22085239</t>
  </si>
  <si>
    <t>MI220846102</t>
  </si>
  <si>
    <t>WI220852397</t>
  </si>
  <si>
    <t>WI22085240</t>
  </si>
  <si>
    <t>MI220846117</t>
  </si>
  <si>
    <t>WI22085241</t>
  </si>
  <si>
    <t>MI220846122</t>
  </si>
  <si>
    <t>WI22085242</t>
  </si>
  <si>
    <t>MI220846123</t>
  </si>
  <si>
    <t>WI220852426</t>
  </si>
  <si>
    <t>MI2208467136</t>
  </si>
  <si>
    <t>WI220852455</t>
  </si>
  <si>
    <t>201330024983</t>
  </si>
  <si>
    <t>MI2208467338</t>
  </si>
  <si>
    <t>WI220852456</t>
  </si>
  <si>
    <t>MI2208467345</t>
  </si>
  <si>
    <t>WI220852460</t>
  </si>
  <si>
    <t>MI2208467351</t>
  </si>
  <si>
    <t>WI220852463</t>
  </si>
  <si>
    <t>MI2208467355</t>
  </si>
  <si>
    <t>WI220852469</t>
  </si>
  <si>
    <t>MI2208467471</t>
  </si>
  <si>
    <t>WI22085247</t>
  </si>
  <si>
    <t>WI22085249</t>
  </si>
  <si>
    <t>WI220852578</t>
  </si>
  <si>
    <t>201330008425</t>
  </si>
  <si>
    <t>MI2208468590</t>
  </si>
  <si>
    <t>WI220852702</t>
  </si>
  <si>
    <t>201300025080</t>
  </si>
  <si>
    <t>MI2208470037</t>
  </si>
  <si>
    <t>WI220852870</t>
  </si>
  <si>
    <t>201330008456</t>
  </si>
  <si>
    <t>MI2208471337</t>
  </si>
  <si>
    <t>WI220852888</t>
  </si>
  <si>
    <t>201130014243</t>
  </si>
  <si>
    <t>MI2208471583</t>
  </si>
  <si>
    <t>WI220852894</t>
  </si>
  <si>
    <t>WI220852905</t>
  </si>
  <si>
    <t>WI220852911</t>
  </si>
  <si>
    <t>MI2208472058</t>
  </si>
  <si>
    <t>WI220852935</t>
  </si>
  <si>
    <t>201330008452</t>
  </si>
  <si>
    <t>MI2208472182</t>
  </si>
  <si>
    <t>WI220852961</t>
  </si>
  <si>
    <t>MI2208472470</t>
  </si>
  <si>
    <t>WI220852962</t>
  </si>
  <si>
    <t>MI2208472476</t>
  </si>
  <si>
    <t>WI220852966</t>
  </si>
  <si>
    <t>MI2208472484</t>
  </si>
  <si>
    <t>WI220852967</t>
  </si>
  <si>
    <t>MI2208472490</t>
  </si>
  <si>
    <t>WI220852968</t>
  </si>
  <si>
    <t>MI2208472535</t>
  </si>
  <si>
    <t>WI220852976</t>
  </si>
  <si>
    <t>MI2208472520</t>
  </si>
  <si>
    <t>WI220852998</t>
  </si>
  <si>
    <t>201330008451</t>
  </si>
  <si>
    <t>MI2208472690</t>
  </si>
  <si>
    <t>WI220853005</t>
  </si>
  <si>
    <t>201300025020</t>
  </si>
  <si>
    <t>MI2208472842</t>
  </si>
  <si>
    <t>WI220853006</t>
  </si>
  <si>
    <t>MI2208472849</t>
  </si>
  <si>
    <t>WI220853007</t>
  </si>
  <si>
    <t>MI2208472891</t>
  </si>
  <si>
    <t>WI220853008</t>
  </si>
  <si>
    <t>MI2208472863</t>
  </si>
  <si>
    <t>WI220853015</t>
  </si>
  <si>
    <t>MI2208472905</t>
  </si>
  <si>
    <t>WI220853017</t>
  </si>
  <si>
    <t>MI2208472924</t>
  </si>
  <si>
    <t>WI220853110</t>
  </si>
  <si>
    <t>201330008414</t>
  </si>
  <si>
    <t>MI2208473970</t>
  </si>
  <si>
    <t>WI220853181</t>
  </si>
  <si>
    <t>MI2208474468</t>
  </si>
  <si>
    <t>WI22085319</t>
  </si>
  <si>
    <t>MI220847144</t>
  </si>
  <si>
    <t>03-08-2022</t>
  </si>
  <si>
    <t>WI220853199</t>
  </si>
  <si>
    <t>201330008439</t>
  </si>
  <si>
    <t>MI2208474626</t>
  </si>
  <si>
    <t>WI22085320</t>
  </si>
  <si>
    <t>MI220847145</t>
  </si>
  <si>
    <t>WI220853201</t>
  </si>
  <si>
    <t>201330008312</t>
  </si>
  <si>
    <t>MI2208474642</t>
  </si>
  <si>
    <t>WI220853208</t>
  </si>
  <si>
    <t>201330008403</t>
  </si>
  <si>
    <t>MI2208474775</t>
  </si>
  <si>
    <t>WI220853209</t>
  </si>
  <si>
    <t>MI2208474783</t>
  </si>
  <si>
    <t>WI220853262</t>
  </si>
  <si>
    <t>WI220853278</t>
  </si>
  <si>
    <t>MI2208475355</t>
  </si>
  <si>
    <t>WI220853280</t>
  </si>
  <si>
    <t>MI2208475375</t>
  </si>
  <si>
    <t>WI220853376</t>
  </si>
  <si>
    <t>WI220853385</t>
  </si>
  <si>
    <t>WI220853388</t>
  </si>
  <si>
    <t>WI220853403</t>
  </si>
  <si>
    <t>WI220853409</t>
  </si>
  <si>
    <t>WI220853416</t>
  </si>
  <si>
    <t>WI220853439</t>
  </si>
  <si>
    <t>201330008457</t>
  </si>
  <si>
    <t>MI2208476762</t>
  </si>
  <si>
    <t>WI220853486</t>
  </si>
  <si>
    <t>MI2208477065</t>
  </si>
  <si>
    <t>WI220853491</t>
  </si>
  <si>
    <t>MI2208477074</t>
  </si>
  <si>
    <t>WI220853492</t>
  </si>
  <si>
    <t>MI2208477067</t>
  </si>
  <si>
    <t>WI220853498</t>
  </si>
  <si>
    <t>201308008755</t>
  </si>
  <si>
    <t>MI2208477059</t>
  </si>
  <si>
    <t>WI220853607</t>
  </si>
  <si>
    <t>201330008453</t>
  </si>
  <si>
    <t>MI2208478228</t>
  </si>
  <si>
    <t>WI220853709</t>
  </si>
  <si>
    <t>WI220853722</t>
  </si>
  <si>
    <t>WI220853723</t>
  </si>
  <si>
    <t>WI220853751</t>
  </si>
  <si>
    <t>201130014232</t>
  </si>
  <si>
    <t>MI2208479680</t>
  </si>
  <si>
    <t>WI220853887</t>
  </si>
  <si>
    <t>201348000843</t>
  </si>
  <si>
    <t>MI2208481231</t>
  </si>
  <si>
    <t>WI220853908</t>
  </si>
  <si>
    <t>WI220853921</t>
  </si>
  <si>
    <t>WI220853922</t>
  </si>
  <si>
    <t>201340001172</t>
  </si>
  <si>
    <t>MI2208481578</t>
  </si>
  <si>
    <t>WI220853969</t>
  </si>
  <si>
    <t>201308008841</t>
  </si>
  <si>
    <t>MI2208481891</t>
  </si>
  <si>
    <t>WI220853981</t>
  </si>
  <si>
    <t>201300025004</t>
  </si>
  <si>
    <t>MI2208482028</t>
  </si>
  <si>
    <t>WI220854004</t>
  </si>
  <si>
    <t>MI2208482201</t>
  </si>
  <si>
    <t>WI220854012</t>
  </si>
  <si>
    <t>201300025036</t>
  </si>
  <si>
    <t>MI2208482292</t>
  </si>
  <si>
    <t>WI220854049</t>
  </si>
  <si>
    <t>201130014246</t>
  </si>
  <si>
    <t>MI2208483242</t>
  </si>
  <si>
    <t>WI220854072</t>
  </si>
  <si>
    <t>WI220854086</t>
  </si>
  <si>
    <t>WI220854102</t>
  </si>
  <si>
    <t>WI220854120</t>
  </si>
  <si>
    <t>201308008824</t>
  </si>
  <si>
    <t>MI2208484129</t>
  </si>
  <si>
    <t>WI220854163</t>
  </si>
  <si>
    <t>MI2208484536</t>
  </si>
  <si>
    <t>WI220854218</t>
  </si>
  <si>
    <t>201330008465</t>
  </si>
  <si>
    <t>MI2208485081</t>
  </si>
  <si>
    <t>WI220854272</t>
  </si>
  <si>
    <t>WI220854439</t>
  </si>
  <si>
    <t>MI2208486905</t>
  </si>
  <si>
    <t>31-08-2022</t>
  </si>
  <si>
    <t>WI220854561</t>
  </si>
  <si>
    <t>201300025098</t>
  </si>
  <si>
    <t>MI2208487704</t>
  </si>
  <si>
    <t>WI220854600</t>
  </si>
  <si>
    <t>MI2208487924</t>
  </si>
  <si>
    <t>WI22085712</t>
  </si>
  <si>
    <t>MI220849563</t>
  </si>
  <si>
    <t>WI22085795</t>
  </si>
  <si>
    <t>201130014124</t>
  </si>
  <si>
    <t>MI220850298</t>
  </si>
  <si>
    <t>WI22085808</t>
  </si>
  <si>
    <t>MI220850312</t>
  </si>
  <si>
    <t>WI22085812</t>
  </si>
  <si>
    <t>MI220850324</t>
  </si>
  <si>
    <t>WI22085814</t>
  </si>
  <si>
    <t>MI220850329</t>
  </si>
  <si>
    <t>WI22085829</t>
  </si>
  <si>
    <t>MI220850333</t>
  </si>
  <si>
    <t>WI22085845</t>
  </si>
  <si>
    <t>MI220850337</t>
  </si>
  <si>
    <t>WI22085854</t>
  </si>
  <si>
    <t>MI220850347</t>
  </si>
  <si>
    <t>WI22085875</t>
  </si>
  <si>
    <t>MI220850354</t>
  </si>
  <si>
    <t>WI22086023</t>
  </si>
  <si>
    <t>MI220851412</t>
  </si>
  <si>
    <t>WI22086068</t>
  </si>
  <si>
    <t>MI220851681</t>
  </si>
  <si>
    <t>WI22086076</t>
  </si>
  <si>
    <t>201130014121</t>
  </si>
  <si>
    <t>MI220851749</t>
  </si>
  <si>
    <t>WI22086082</t>
  </si>
  <si>
    <t>MI220851790</t>
  </si>
  <si>
    <t>WI22086136</t>
  </si>
  <si>
    <t>201300024787</t>
  </si>
  <si>
    <t>MI220851979</t>
  </si>
  <si>
    <t>WI22086165</t>
  </si>
  <si>
    <t>201308008702</t>
  </si>
  <si>
    <t>MI220852317</t>
  </si>
  <si>
    <t>WI22086182</t>
  </si>
  <si>
    <t>MI220852426</t>
  </si>
  <si>
    <t>WI22086267</t>
  </si>
  <si>
    <t>MI220853104</t>
  </si>
  <si>
    <t>WI22086308</t>
  </si>
  <si>
    <t>201330008074</t>
  </si>
  <si>
    <t>MI220853355</t>
  </si>
  <si>
    <t>WI22086309</t>
  </si>
  <si>
    <t>MI220853358</t>
  </si>
  <si>
    <t>WI22086312</t>
  </si>
  <si>
    <t>201300024775</t>
  </si>
  <si>
    <t>MI220853410</t>
  </si>
  <si>
    <t>WI22086331</t>
  </si>
  <si>
    <t>201110013003</t>
  </si>
  <si>
    <t>MI220853717</t>
  </si>
  <si>
    <t>WI22086332</t>
  </si>
  <si>
    <t>MI220853730</t>
  </si>
  <si>
    <t>WI22086334</t>
  </si>
  <si>
    <t>MI220853735</t>
  </si>
  <si>
    <t>WI22086335</t>
  </si>
  <si>
    <t>MI220853737</t>
  </si>
  <si>
    <t>WI22086336</t>
  </si>
  <si>
    <t>MI220853754</t>
  </si>
  <si>
    <t>WI22086338</t>
  </si>
  <si>
    <t>MI220853738</t>
  </si>
  <si>
    <t>WI22086339</t>
  </si>
  <si>
    <t>MI220853756</t>
  </si>
  <si>
    <t>WI22086340</t>
  </si>
  <si>
    <t>MI220853795</t>
  </si>
  <si>
    <t>WI22086342</t>
  </si>
  <si>
    <t>MI220853777</t>
  </si>
  <si>
    <t>WI22086344</t>
  </si>
  <si>
    <t>MI220853782</t>
  </si>
  <si>
    <t>WI22086355</t>
  </si>
  <si>
    <t>WI22086478</t>
  </si>
  <si>
    <t>WI22086483</t>
  </si>
  <si>
    <t>WI22086492</t>
  </si>
  <si>
    <t>WI22086512</t>
  </si>
  <si>
    <t>WI22086609</t>
  </si>
  <si>
    <t>201300024782</t>
  </si>
  <si>
    <t>MI220855471</t>
  </si>
  <si>
    <t>WI22086668</t>
  </si>
  <si>
    <t>201330008055</t>
  </si>
  <si>
    <t>MI220856121</t>
  </si>
  <si>
    <t>WI22086671</t>
  </si>
  <si>
    <t>MI220856129</t>
  </si>
  <si>
    <t>WI22086673</t>
  </si>
  <si>
    <t>MI220856120</t>
  </si>
  <si>
    <t>WI22086675</t>
  </si>
  <si>
    <t>MI220856134</t>
  </si>
  <si>
    <t>WI22086678</t>
  </si>
  <si>
    <t>MI220856130</t>
  </si>
  <si>
    <t>WI22086679</t>
  </si>
  <si>
    <t>MI220856142</t>
  </si>
  <si>
    <t>WI22086735</t>
  </si>
  <si>
    <t>MI220856494</t>
  </si>
  <si>
    <t>WI22086738</t>
  </si>
  <si>
    <t>MI220856520</t>
  </si>
  <si>
    <t>WI22086768</t>
  </si>
  <si>
    <t>201308008729</t>
  </si>
  <si>
    <t>MI220856851</t>
  </si>
  <si>
    <t>WI22086792</t>
  </si>
  <si>
    <t>MI220857167</t>
  </si>
  <si>
    <t>WI22086852</t>
  </si>
  <si>
    <t>MI220857903</t>
  </si>
  <si>
    <t>WI22086977</t>
  </si>
  <si>
    <t>MI220859027</t>
  </si>
  <si>
    <t>WI22086983</t>
  </si>
  <si>
    <t>WI22086988</t>
  </si>
  <si>
    <t>WI22086991</t>
  </si>
  <si>
    <t>WI22086999</t>
  </si>
  <si>
    <t>WI2208700</t>
  </si>
  <si>
    <t>MI22085894</t>
  </si>
  <si>
    <t>WI22087028</t>
  </si>
  <si>
    <t>201300024730</t>
  </si>
  <si>
    <t>MI220859715</t>
  </si>
  <si>
    <t>WI22087040</t>
  </si>
  <si>
    <t>201348000773</t>
  </si>
  <si>
    <t>MI220859756</t>
  </si>
  <si>
    <t>WI22087195</t>
  </si>
  <si>
    <t>201300024799</t>
  </si>
  <si>
    <t>MI220860909</t>
  </si>
  <si>
    <t>WI22087224</t>
  </si>
  <si>
    <t>MI220861100</t>
  </si>
  <si>
    <t>WI22087237</t>
  </si>
  <si>
    <t>201130014106</t>
  </si>
  <si>
    <t>MI220861184</t>
  </si>
  <si>
    <t>WI22087239</t>
  </si>
  <si>
    <t>MI220861237</t>
  </si>
  <si>
    <t>WI2208730</t>
  </si>
  <si>
    <t>MI22086115</t>
  </si>
  <si>
    <t>WI2208733</t>
  </si>
  <si>
    <t>MI22086123</t>
  </si>
  <si>
    <t>WI2208735</t>
  </si>
  <si>
    <t>MI22086144</t>
  </si>
  <si>
    <t>WI22087357</t>
  </si>
  <si>
    <t>WI2208736</t>
  </si>
  <si>
    <t>MI22086146</t>
  </si>
  <si>
    <t>WI22087385</t>
  </si>
  <si>
    <t>WI22087395</t>
  </si>
  <si>
    <t>201300024735</t>
  </si>
  <si>
    <t>MI220862921</t>
  </si>
  <si>
    <t>WI22087433</t>
  </si>
  <si>
    <t>MI220863091</t>
  </si>
  <si>
    <t>WI22087506</t>
  </si>
  <si>
    <t>201300024795</t>
  </si>
  <si>
    <t>MI220863929</t>
  </si>
  <si>
    <t>WI22087509</t>
  </si>
  <si>
    <t>MI220863935</t>
  </si>
  <si>
    <t>WI22087512</t>
  </si>
  <si>
    <t>MI220863944</t>
  </si>
  <si>
    <t>WI22087514</t>
  </si>
  <si>
    <t>MI220863998</t>
  </si>
  <si>
    <t>WI22087515</t>
  </si>
  <si>
    <t>MI220863994</t>
  </si>
  <si>
    <t>WI22087516</t>
  </si>
  <si>
    <t>MI220864016</t>
  </si>
  <si>
    <t>WI22087517</t>
  </si>
  <si>
    <t>MI220864023</t>
  </si>
  <si>
    <t>WI22087531</t>
  </si>
  <si>
    <t>MI220864063</t>
  </si>
  <si>
    <t>WI22087619</t>
  </si>
  <si>
    <t>201308008769</t>
  </si>
  <si>
    <t>MI220864922</t>
  </si>
  <si>
    <t>WI22087643</t>
  </si>
  <si>
    <t>WI22087647</t>
  </si>
  <si>
    <t>WI22087670</t>
  </si>
  <si>
    <t>WI22087738</t>
  </si>
  <si>
    <t>WI22087763</t>
  </si>
  <si>
    <t>WI22087804</t>
  </si>
  <si>
    <t>MI220866704</t>
  </si>
  <si>
    <t>WI22087805</t>
  </si>
  <si>
    <t>MI220866732</t>
  </si>
  <si>
    <t>WI22087806</t>
  </si>
  <si>
    <t>MI220866770</t>
  </si>
  <si>
    <t>WI22087807</t>
  </si>
  <si>
    <t>MI220866755</t>
  </si>
  <si>
    <t>WI22087836</t>
  </si>
  <si>
    <t>201300024206</t>
  </si>
  <si>
    <t>MI220866774</t>
  </si>
  <si>
    <t>WI22087889</t>
  </si>
  <si>
    <t>MI220867357</t>
  </si>
  <si>
    <t>WI2208792</t>
  </si>
  <si>
    <t>201308008574</t>
  </si>
  <si>
    <t>MI22086654</t>
  </si>
  <si>
    <t>WI22088037</t>
  </si>
  <si>
    <t>201330008163</t>
  </si>
  <si>
    <t>MI220868285</t>
  </si>
  <si>
    <t>WI22088049</t>
  </si>
  <si>
    <t>WI22088051</t>
  </si>
  <si>
    <t>WI22088275</t>
  </si>
  <si>
    <t>MI220871411</t>
  </si>
  <si>
    <t>WI2208828</t>
  </si>
  <si>
    <t>WI22088301</t>
  </si>
  <si>
    <t>201300024793</t>
  </si>
  <si>
    <t>MI220871696</t>
  </si>
  <si>
    <t>WI22088302</t>
  </si>
  <si>
    <t>MI220871666</t>
  </si>
  <si>
    <t>WI22088305</t>
  </si>
  <si>
    <t>MI220871725</t>
  </si>
  <si>
    <t>WI22088307</t>
  </si>
  <si>
    <t>MI220871731</t>
  </si>
  <si>
    <t>WI22088312</t>
  </si>
  <si>
    <t>MI220871822</t>
  </si>
  <si>
    <t>WI22088314</t>
  </si>
  <si>
    <t>MI220871862</t>
  </si>
  <si>
    <t>WI22088331</t>
  </si>
  <si>
    <t>MI220871891</t>
  </si>
  <si>
    <t>WI22088334</t>
  </si>
  <si>
    <t>MI220871933</t>
  </si>
  <si>
    <t>WI22088335</t>
  </si>
  <si>
    <t>MI220871939</t>
  </si>
  <si>
    <t>WI22088338</t>
  </si>
  <si>
    <t>201130014119</t>
  </si>
  <si>
    <t>MI220872022</t>
  </si>
  <si>
    <t>WI22088342</t>
  </si>
  <si>
    <t>WI22088346</t>
  </si>
  <si>
    <t>WI22088354</t>
  </si>
  <si>
    <t>MI220872263</t>
  </si>
  <si>
    <t>WI22088363</t>
  </si>
  <si>
    <t>WI22088368</t>
  </si>
  <si>
    <t>201330008145</t>
  </si>
  <si>
    <t>MI220872385</t>
  </si>
  <si>
    <t>WI22088371</t>
  </si>
  <si>
    <t>MI220872428</t>
  </si>
  <si>
    <t>WI22088373</t>
  </si>
  <si>
    <t>MI220872437</t>
  </si>
  <si>
    <t>WI22088396</t>
  </si>
  <si>
    <t>WI22088476</t>
  </si>
  <si>
    <t>MI220873481</t>
  </si>
  <si>
    <t>WI22088477</t>
  </si>
  <si>
    <t>MI220873490</t>
  </si>
  <si>
    <t>WI22088479</t>
  </si>
  <si>
    <t>MI220873493</t>
  </si>
  <si>
    <t>WI22088480</t>
  </si>
  <si>
    <t>MI220873498</t>
  </si>
  <si>
    <t>WI22088482</t>
  </si>
  <si>
    <t>MI220873505</t>
  </si>
  <si>
    <t>WI22088486</t>
  </si>
  <si>
    <t>MI220873509</t>
  </si>
  <si>
    <t>WI22088492</t>
  </si>
  <si>
    <t>MI220873514</t>
  </si>
  <si>
    <t>WI22088499</t>
  </si>
  <si>
    <t>WI22088522</t>
  </si>
  <si>
    <t>201330008109</t>
  </si>
  <si>
    <t>MI220873694</t>
  </si>
  <si>
    <t>WI22088530</t>
  </si>
  <si>
    <t>MI220873699</t>
  </si>
  <si>
    <t>WI22088531</t>
  </si>
  <si>
    <t>MI220873700</t>
  </si>
  <si>
    <t>WI22088563</t>
  </si>
  <si>
    <t>MI220873946</t>
  </si>
  <si>
    <t>WI22088576</t>
  </si>
  <si>
    <t>MI220873985</t>
  </si>
  <si>
    <t>WI22088582</t>
  </si>
  <si>
    <t>MI220874006</t>
  </si>
  <si>
    <t>WI22088585</t>
  </si>
  <si>
    <t>MI220874012</t>
  </si>
  <si>
    <t>WI22088587</t>
  </si>
  <si>
    <t>MI220873980</t>
  </si>
  <si>
    <t>WI22088593</t>
  </si>
  <si>
    <t>MI220874015</t>
  </si>
  <si>
    <t>WI22088594</t>
  </si>
  <si>
    <t>MI220874020</t>
  </si>
  <si>
    <t>WI22088602</t>
  </si>
  <si>
    <t>MI220874022</t>
  </si>
  <si>
    <t>WI22088605</t>
  </si>
  <si>
    <t>MI220874021</t>
  </si>
  <si>
    <t>WI22088607</t>
  </si>
  <si>
    <t>MI220874023</t>
  </si>
  <si>
    <t>WI22088609</t>
  </si>
  <si>
    <t>MI220874026</t>
  </si>
  <si>
    <t>WI22088611</t>
  </si>
  <si>
    <t>MI220874028</t>
  </si>
  <si>
    <t>WI22088612</t>
  </si>
  <si>
    <t>MI220874127</t>
  </si>
  <si>
    <t>WI22088669</t>
  </si>
  <si>
    <t>WI22088692</t>
  </si>
  <si>
    <t>MI220874527</t>
  </si>
  <si>
    <t>WI22088693</t>
  </si>
  <si>
    <t>MI220874538</t>
  </si>
  <si>
    <t>WI22088726</t>
  </si>
  <si>
    <t>MI220874635</t>
  </si>
  <si>
    <t>WI22088731</t>
  </si>
  <si>
    <t>MI220874653</t>
  </si>
  <si>
    <t>WI22088733</t>
  </si>
  <si>
    <t>MI220874663</t>
  </si>
  <si>
    <t>WI22088734</t>
  </si>
  <si>
    <t>MI220874664</t>
  </si>
  <si>
    <t>WI22088738</t>
  </si>
  <si>
    <t>MI220874681</t>
  </si>
  <si>
    <t>WI22088739</t>
  </si>
  <si>
    <t>MI220874701</t>
  </si>
  <si>
    <t>WI22088740</t>
  </si>
  <si>
    <t>MI220874670</t>
  </si>
  <si>
    <t>WI22088741</t>
  </si>
  <si>
    <t>MI220874733</t>
  </si>
  <si>
    <t>WI22088742</t>
  </si>
  <si>
    <t>MI220874736</t>
  </si>
  <si>
    <t>WI22088743</t>
  </si>
  <si>
    <t>MI220874761</t>
  </si>
  <si>
    <t>WI22088745</t>
  </si>
  <si>
    <t>MI220874815</t>
  </si>
  <si>
    <t>WI22088746</t>
  </si>
  <si>
    <t>MI220874817</t>
  </si>
  <si>
    <t>WI22088749</t>
  </si>
  <si>
    <t>MI220874858</t>
  </si>
  <si>
    <t>WI22088756</t>
  </si>
  <si>
    <t>MI220874849</t>
  </si>
  <si>
    <t>WI2208877</t>
  </si>
  <si>
    <t>201308008619</t>
  </si>
  <si>
    <t>MI22087538</t>
  </si>
  <si>
    <t>WI22088779</t>
  </si>
  <si>
    <t>201330008150</t>
  </si>
  <si>
    <t>MI220875145</t>
  </si>
  <si>
    <t>WI22088780</t>
  </si>
  <si>
    <t>MI220875155</t>
  </si>
  <si>
    <t>WI22088781</t>
  </si>
  <si>
    <t>MI220875191</t>
  </si>
  <si>
    <t>WI22088926</t>
  </si>
  <si>
    <t>WI22088933</t>
  </si>
  <si>
    <t>WI22088939</t>
  </si>
  <si>
    <t>WI22088943</t>
  </si>
  <si>
    <t>WI22089026</t>
  </si>
  <si>
    <t>MI220877257</t>
  </si>
  <si>
    <t>WI22089029</t>
  </si>
  <si>
    <t>201300024762</t>
  </si>
  <si>
    <t>MI220877222</t>
  </si>
  <si>
    <t>WI22089122</t>
  </si>
  <si>
    <t>201300024736</t>
  </si>
  <si>
    <t>MI220878136</t>
  </si>
  <si>
    <t>WI22089186</t>
  </si>
  <si>
    <t>WI22089208</t>
  </si>
  <si>
    <t>WI22089237</t>
  </si>
  <si>
    <t>MI220879238</t>
  </si>
  <si>
    <t>WI22089247</t>
  </si>
  <si>
    <t>MI220879330</t>
  </si>
  <si>
    <t>WI22089260</t>
  </si>
  <si>
    <t>MI220879666</t>
  </si>
  <si>
    <t>WI22089270</t>
  </si>
  <si>
    <t>201130014133</t>
  </si>
  <si>
    <t>MI220879738</t>
  </si>
  <si>
    <t>WI22089304</t>
  </si>
  <si>
    <t>WI22089324</t>
  </si>
  <si>
    <t>WI22089332</t>
  </si>
  <si>
    <t>WI22089416</t>
  </si>
  <si>
    <t>201340001133</t>
  </si>
  <si>
    <t>MI220881133</t>
  </si>
  <si>
    <t>WI22089425</t>
  </si>
  <si>
    <t>MI220881249</t>
  </si>
  <si>
    <t>WI22089643</t>
  </si>
  <si>
    <t>WI22089754</t>
  </si>
  <si>
    <t>201300024770</t>
  </si>
  <si>
    <t>MI220883667</t>
  </si>
  <si>
    <t>WI22089763</t>
  </si>
  <si>
    <t>MI220883730</t>
  </si>
  <si>
    <t>WI22089809</t>
  </si>
  <si>
    <t>WI22089863</t>
  </si>
  <si>
    <t>MI220884907</t>
  </si>
  <si>
    <t>WI22089870</t>
  </si>
  <si>
    <t>MI220884996</t>
  </si>
  <si>
    <t>WI22089872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</si>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</sst>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44804.416675115739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44804.416675115739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2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>
      <c r="A2" t="s">
        <v>81</v>
      </c>
      <c r="B2" t="s">
        <v>82</v>
      </c>
      <c r="C2" t="s">
        <v>83</v>
      </c>
      <c r="D2" t="s">
        <v>84</v>
      </c>
      <c r="E2" s="2">
        <f>HYPERLINK("capsilon://?command=openfolder&amp;siteaddress=FAM.docvelocity-na8.net&amp;folderid=FX53679A84-2ADD-8D20-EDC3-8E9D16EDECB5","FX22081016")</f>
        <v>0</v>
      </c>
      <c r="F2" t="s">
        <v>19</v>
      </c>
      <c r="G2" t="s">
        <v>19</v>
      </c>
      <c r="H2" t="s">
        <v>85</v>
      </c>
      <c r="I2" t="s">
        <v>86</v>
      </c>
      <c r="J2">
        <v>172</v>
      </c>
      <c r="K2" t="s">
        <v>87</v>
      </c>
      <c r="L2" t="s">
        <v>88</v>
      </c>
      <c r="M2" t="s">
        <v>89</v>
      </c>
      <c r="N2">
        <v>1</v>
      </c>
      <c r="O2" s="1">
        <v>44777.688622685186</v>
      </c>
      <c r="P2" s="1">
        <v>44777.699571759258</v>
      </c>
      <c r="Q2">
        <v>772</v>
      </c>
      <c r="R2">
        <v>174</v>
      </c>
      <c r="S2" t="b">
        <v>0</v>
      </c>
      <c r="T2" t="s">
        <v>90</v>
      </c>
      <c r="U2" t="b">
        <v>0</v>
      </c>
      <c r="V2" t="s">
        <v>91</v>
      </c>
      <c r="W2" s="1">
        <v>44777.699571759258</v>
      </c>
      <c r="X2">
        <v>174</v>
      </c>
      <c r="Y2">
        <v>0</v>
      </c>
      <c r="Z2">
        <v>0</v>
      </c>
      <c r="AA2">
        <v>0</v>
      </c>
      <c r="AB2">
        <v>0</v>
      </c>
      <c r="AC2">
        <v>0</v>
      </c>
      <c r="AD2">
        <v>172</v>
      </c>
      <c r="AE2">
        <v>165</v>
      </c>
      <c r="AF2">
        <v>0</v>
      </c>
      <c r="AG2">
        <v>3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92</v>
      </c>
      <c r="BG2">
        <v>15</v>
      </c>
      <c r="BH2" t="s">
        <v>93</v>
      </c>
    </row>
    <row r="3" spans="1:60">
      <c r="A3" t="s">
        <v>94</v>
      </c>
      <c r="B3" t="s">
        <v>82</v>
      </c>
      <c r="C3" t="s">
        <v>83</v>
      </c>
      <c r="D3" t="s">
        <v>84</v>
      </c>
      <c r="E3" s="2">
        <f>HYPERLINK("capsilon://?command=openfolder&amp;siteaddress=FAM.docvelocity-na8.net&amp;folderid=FX53679A84-2ADD-8D20-EDC3-8E9D16EDECB5","FX22081016")</f>
        <v>0</v>
      </c>
      <c r="F3" t="s">
        <v>19</v>
      </c>
      <c r="G3" t="s">
        <v>19</v>
      </c>
      <c r="H3" t="s">
        <v>85</v>
      </c>
      <c r="I3" t="s">
        <v>86</v>
      </c>
      <c r="J3">
        <v>196</v>
      </c>
      <c r="K3" t="s">
        <v>87</v>
      </c>
      <c r="L3" t="s">
        <v>88</v>
      </c>
      <c r="M3" t="s">
        <v>89</v>
      </c>
      <c r="N3">
        <v>2</v>
      </c>
      <c r="O3" s="1">
        <v>44777.700960648152</v>
      </c>
      <c r="P3" s="1">
        <v>44777.729247685187</v>
      </c>
      <c r="Q3">
        <v>1705</v>
      </c>
      <c r="R3">
        <v>739</v>
      </c>
      <c r="S3" t="b">
        <v>0</v>
      </c>
      <c r="T3" t="s">
        <v>90</v>
      </c>
      <c r="U3" t="b">
        <v>1</v>
      </c>
      <c r="V3" t="s">
        <v>95</v>
      </c>
      <c r="W3" s="1">
        <v>44777.703414351854</v>
      </c>
      <c r="X3">
        <v>201</v>
      </c>
      <c r="Y3">
        <v>159</v>
      </c>
      <c r="Z3">
        <v>0</v>
      </c>
      <c r="AA3">
        <v>159</v>
      </c>
      <c r="AB3">
        <v>0</v>
      </c>
      <c r="AC3">
        <v>4</v>
      </c>
      <c r="AD3">
        <v>37</v>
      </c>
      <c r="AE3">
        <v>0</v>
      </c>
      <c r="AF3">
        <v>0</v>
      </c>
      <c r="AG3">
        <v>0</v>
      </c>
      <c r="AH3" t="s">
        <v>96</v>
      </c>
      <c r="AI3" s="1">
        <v>44777.729247685187</v>
      </c>
      <c r="AJ3">
        <v>538</v>
      </c>
      <c r="AK3">
        <v>0</v>
      </c>
      <c r="AL3">
        <v>0</v>
      </c>
      <c r="AM3">
        <v>0</v>
      </c>
      <c r="AN3">
        <v>0</v>
      </c>
      <c r="AO3">
        <v>0</v>
      </c>
      <c r="AP3">
        <v>37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92</v>
      </c>
      <c r="BG3">
        <v>40</v>
      </c>
      <c r="BH3" t="s">
        <v>93</v>
      </c>
    </row>
    <row r="4" spans="1:60">
      <c r="A4" t="s">
        <v>97</v>
      </c>
      <c r="B4" t="s">
        <v>82</v>
      </c>
      <c r="C4" t="s">
        <v>98</v>
      </c>
      <c r="D4" t="s">
        <v>84</v>
      </c>
      <c r="E4" s="2">
        <f>HYPERLINK("capsilon://?command=openfolder&amp;siteaddress=FAM.docvelocity-na8.net&amp;folderid=FX353662D5-2F2B-1263-4196-2A64A4E12BFB","FX22072316")</f>
        <v>0</v>
      </c>
      <c r="F4" t="s">
        <v>19</v>
      </c>
      <c r="G4" t="s">
        <v>19</v>
      </c>
      <c r="H4" t="s">
        <v>85</v>
      </c>
      <c r="I4" t="s">
        <v>99</v>
      </c>
      <c r="J4">
        <v>28</v>
      </c>
      <c r="K4" t="s">
        <v>87</v>
      </c>
      <c r="L4" t="s">
        <v>88</v>
      </c>
      <c r="M4" t="s">
        <v>89</v>
      </c>
      <c r="N4">
        <v>2</v>
      </c>
      <c r="O4" s="1">
        <v>44777.717812499999</v>
      </c>
      <c r="P4" s="1">
        <v>44777.730300925927</v>
      </c>
      <c r="Q4">
        <v>1001</v>
      </c>
      <c r="R4">
        <v>78</v>
      </c>
      <c r="S4" t="b">
        <v>0</v>
      </c>
      <c r="T4" t="s">
        <v>90</v>
      </c>
      <c r="U4" t="b">
        <v>0</v>
      </c>
      <c r="V4" t="s">
        <v>91</v>
      </c>
      <c r="W4" s="1">
        <v>44777.719768518517</v>
      </c>
      <c r="X4">
        <v>56</v>
      </c>
      <c r="Y4">
        <v>0</v>
      </c>
      <c r="Z4">
        <v>0</v>
      </c>
      <c r="AA4">
        <v>0</v>
      </c>
      <c r="AB4">
        <v>21</v>
      </c>
      <c r="AC4">
        <v>0</v>
      </c>
      <c r="AD4">
        <v>28</v>
      </c>
      <c r="AE4">
        <v>0</v>
      </c>
      <c r="AF4">
        <v>0</v>
      </c>
      <c r="AG4">
        <v>0</v>
      </c>
      <c r="AH4" t="s">
        <v>96</v>
      </c>
      <c r="AI4" s="1">
        <v>44777.730300925927</v>
      </c>
      <c r="AJ4">
        <v>22</v>
      </c>
      <c r="AK4">
        <v>0</v>
      </c>
      <c r="AL4">
        <v>0</v>
      </c>
      <c r="AM4">
        <v>0</v>
      </c>
      <c r="AN4">
        <v>21</v>
      </c>
      <c r="AO4">
        <v>0</v>
      </c>
      <c r="AP4">
        <v>28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92</v>
      </c>
      <c r="BG4">
        <v>17</v>
      </c>
      <c r="BH4" t="s">
        <v>93</v>
      </c>
    </row>
    <row r="5" spans="1:60">
      <c r="A5" t="s">
        <v>100</v>
      </c>
      <c r="B5" t="s">
        <v>82</v>
      </c>
      <c r="C5" t="s">
        <v>98</v>
      </c>
      <c r="D5" t="s">
        <v>84</v>
      </c>
      <c r="E5" s="2">
        <f>HYPERLINK("capsilon://?command=openfolder&amp;siteaddress=FAM.docvelocity-na8.net&amp;folderid=FX353662D5-2F2B-1263-4196-2A64A4E12BFB","FX22072316")</f>
        <v>0</v>
      </c>
      <c r="F5" t="s">
        <v>19</v>
      </c>
      <c r="G5" t="s">
        <v>19</v>
      </c>
      <c r="H5" t="s">
        <v>85</v>
      </c>
      <c r="I5" t="s">
        <v>101</v>
      </c>
      <c r="J5">
        <v>132</v>
      </c>
      <c r="K5" t="s">
        <v>87</v>
      </c>
      <c r="L5" t="s">
        <v>88</v>
      </c>
      <c r="M5" t="s">
        <v>89</v>
      </c>
      <c r="N5">
        <v>1</v>
      </c>
      <c r="O5" s="1">
        <v>44777.719293981485</v>
      </c>
      <c r="P5" s="1">
        <v>44777.751273148147</v>
      </c>
      <c r="Q5">
        <v>2583</v>
      </c>
      <c r="R5">
        <v>180</v>
      </c>
      <c r="S5" t="b">
        <v>0</v>
      </c>
      <c r="T5" t="s">
        <v>90</v>
      </c>
      <c r="U5" t="b">
        <v>0</v>
      </c>
      <c r="V5" t="s">
        <v>102</v>
      </c>
      <c r="W5" s="1">
        <v>44777.751273148147</v>
      </c>
      <c r="X5">
        <v>136</v>
      </c>
      <c r="Y5">
        <v>0</v>
      </c>
      <c r="Z5">
        <v>0</v>
      </c>
      <c r="AA5">
        <v>0</v>
      </c>
      <c r="AB5">
        <v>0</v>
      </c>
      <c r="AC5">
        <v>0</v>
      </c>
      <c r="AD5">
        <v>132</v>
      </c>
      <c r="AE5">
        <v>132</v>
      </c>
      <c r="AF5">
        <v>0</v>
      </c>
      <c r="AG5">
        <v>4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92</v>
      </c>
      <c r="BG5">
        <v>46</v>
      </c>
      <c r="BH5" t="s">
        <v>93</v>
      </c>
    </row>
    <row r="6" spans="1:60">
      <c r="A6" t="s">
        <v>103</v>
      </c>
      <c r="B6" t="s">
        <v>82</v>
      </c>
      <c r="C6" t="s">
        <v>104</v>
      </c>
      <c r="D6" t="s">
        <v>84</v>
      </c>
      <c r="E6" s="2">
        <f>HYPERLINK("capsilon://?command=openfolder&amp;siteaddress=FAM.docvelocity-na8.net&amp;folderid=FX34194AC9-0405-5688-9B23-B771B09124A4","FX2208177")</f>
        <v>0</v>
      </c>
      <c r="F6" t="s">
        <v>19</v>
      </c>
      <c r="G6" t="s">
        <v>19</v>
      </c>
      <c r="H6" t="s">
        <v>85</v>
      </c>
      <c r="I6" t="s">
        <v>105</v>
      </c>
      <c r="J6">
        <v>28</v>
      </c>
      <c r="K6" t="s">
        <v>87</v>
      </c>
      <c r="L6" t="s">
        <v>88</v>
      </c>
      <c r="M6" t="s">
        <v>89</v>
      </c>
      <c r="N6">
        <v>2</v>
      </c>
      <c r="O6" s="1">
        <v>44777.726574074077</v>
      </c>
      <c r="P6" s="1">
        <v>44777.784988425927</v>
      </c>
      <c r="Q6">
        <v>4562</v>
      </c>
      <c r="R6">
        <v>485</v>
      </c>
      <c r="S6" t="b">
        <v>0</v>
      </c>
      <c r="T6" t="s">
        <v>90</v>
      </c>
      <c r="U6" t="b">
        <v>0</v>
      </c>
      <c r="V6" t="s">
        <v>91</v>
      </c>
      <c r="W6" s="1">
        <v>44777.761180555557</v>
      </c>
      <c r="X6">
        <v>157</v>
      </c>
      <c r="Y6">
        <v>21</v>
      </c>
      <c r="Z6">
        <v>0</v>
      </c>
      <c r="AA6">
        <v>21</v>
      </c>
      <c r="AB6">
        <v>0</v>
      </c>
      <c r="AC6">
        <v>2</v>
      </c>
      <c r="AD6">
        <v>7</v>
      </c>
      <c r="AE6">
        <v>0</v>
      </c>
      <c r="AF6">
        <v>0</v>
      </c>
      <c r="AG6">
        <v>0</v>
      </c>
      <c r="AH6" t="s">
        <v>96</v>
      </c>
      <c r="AI6" s="1">
        <v>44777.784988425927</v>
      </c>
      <c r="AJ6">
        <v>271</v>
      </c>
      <c r="AK6">
        <v>1</v>
      </c>
      <c r="AL6">
        <v>0</v>
      </c>
      <c r="AM6">
        <v>1</v>
      </c>
      <c r="AN6">
        <v>0</v>
      </c>
      <c r="AO6">
        <v>1</v>
      </c>
      <c r="AP6">
        <v>6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92</v>
      </c>
      <c r="BG6">
        <v>84</v>
      </c>
      <c r="BH6" t="s">
        <v>93</v>
      </c>
    </row>
    <row r="7" spans="1:60">
      <c r="A7" t="s">
        <v>106</v>
      </c>
      <c r="B7" t="s">
        <v>82</v>
      </c>
      <c r="C7" t="s">
        <v>104</v>
      </c>
      <c r="D7" t="s">
        <v>84</v>
      </c>
      <c r="E7" s="2">
        <f>HYPERLINK("capsilon://?command=openfolder&amp;siteaddress=FAM.docvelocity-na8.net&amp;folderid=FX34194AC9-0405-5688-9B23-B771B09124A4","FX2208177")</f>
        <v>0</v>
      </c>
      <c r="F7" t="s">
        <v>19</v>
      </c>
      <c r="G7" t="s">
        <v>19</v>
      </c>
      <c r="H7" t="s">
        <v>85</v>
      </c>
      <c r="I7" t="s">
        <v>107</v>
      </c>
      <c r="J7">
        <v>50</v>
      </c>
      <c r="K7" t="s">
        <v>87</v>
      </c>
      <c r="L7" t="s">
        <v>88</v>
      </c>
      <c r="M7" t="s">
        <v>89</v>
      </c>
      <c r="N7">
        <v>2</v>
      </c>
      <c r="O7" s="1">
        <v>44777.726909722223</v>
      </c>
      <c r="P7" s="1">
        <v>44777.783854166664</v>
      </c>
      <c r="Q7">
        <v>4659</v>
      </c>
      <c r="R7">
        <v>261</v>
      </c>
      <c r="S7" t="b">
        <v>0</v>
      </c>
      <c r="T7" t="s">
        <v>90</v>
      </c>
      <c r="U7" t="b">
        <v>0</v>
      </c>
      <c r="V7" t="s">
        <v>102</v>
      </c>
      <c r="W7" s="1">
        <v>44777.761550925927</v>
      </c>
      <c r="X7">
        <v>100</v>
      </c>
      <c r="Y7">
        <v>50</v>
      </c>
      <c r="Z7">
        <v>0</v>
      </c>
      <c r="AA7">
        <v>50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108</v>
      </c>
      <c r="AI7" s="1">
        <v>44777.783854166664</v>
      </c>
      <c r="AJ7">
        <v>161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92</v>
      </c>
      <c r="BG7">
        <v>82</v>
      </c>
      <c r="BH7" t="s">
        <v>93</v>
      </c>
    </row>
    <row r="8" spans="1:60">
      <c r="A8" t="s">
        <v>109</v>
      </c>
      <c r="B8" t="s">
        <v>82</v>
      </c>
      <c r="C8" t="s">
        <v>104</v>
      </c>
      <c r="D8" t="s">
        <v>84</v>
      </c>
      <c r="E8" s="2">
        <f>HYPERLINK("capsilon://?command=openfolder&amp;siteaddress=FAM.docvelocity-na8.net&amp;folderid=FX34194AC9-0405-5688-9B23-B771B09124A4","FX2208177")</f>
        <v>0</v>
      </c>
      <c r="F8" t="s">
        <v>19</v>
      </c>
      <c r="G8" t="s">
        <v>19</v>
      </c>
      <c r="H8" t="s">
        <v>85</v>
      </c>
      <c r="I8" t="s">
        <v>110</v>
      </c>
      <c r="J8">
        <v>28</v>
      </c>
      <c r="K8" t="s">
        <v>87</v>
      </c>
      <c r="L8" t="s">
        <v>88</v>
      </c>
      <c r="M8" t="s">
        <v>89</v>
      </c>
      <c r="N8">
        <v>2</v>
      </c>
      <c r="O8" s="1">
        <v>44777.727048611108</v>
      </c>
      <c r="P8" s="1">
        <v>44777.785277777781</v>
      </c>
      <c r="Q8">
        <v>4838</v>
      </c>
      <c r="R8">
        <v>193</v>
      </c>
      <c r="S8" t="b">
        <v>0</v>
      </c>
      <c r="T8" t="s">
        <v>90</v>
      </c>
      <c r="U8" t="b">
        <v>0</v>
      </c>
      <c r="V8" t="s">
        <v>102</v>
      </c>
      <c r="W8" s="1">
        <v>44777.762384259258</v>
      </c>
      <c r="X8">
        <v>71</v>
      </c>
      <c r="Y8">
        <v>21</v>
      </c>
      <c r="Z8">
        <v>0</v>
      </c>
      <c r="AA8">
        <v>21</v>
      </c>
      <c r="AB8">
        <v>0</v>
      </c>
      <c r="AC8">
        <v>2</v>
      </c>
      <c r="AD8">
        <v>7</v>
      </c>
      <c r="AE8">
        <v>0</v>
      </c>
      <c r="AF8">
        <v>0</v>
      </c>
      <c r="AG8">
        <v>0</v>
      </c>
      <c r="AH8" t="s">
        <v>108</v>
      </c>
      <c r="AI8" s="1">
        <v>44777.785277777781</v>
      </c>
      <c r="AJ8">
        <v>122</v>
      </c>
      <c r="AK8">
        <v>1</v>
      </c>
      <c r="AL8">
        <v>0</v>
      </c>
      <c r="AM8">
        <v>1</v>
      </c>
      <c r="AN8">
        <v>0</v>
      </c>
      <c r="AO8">
        <v>1</v>
      </c>
      <c r="AP8">
        <v>6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92</v>
      </c>
      <c r="BG8">
        <v>83</v>
      </c>
      <c r="BH8" t="s">
        <v>93</v>
      </c>
    </row>
    <row r="9" spans="1:60">
      <c r="A9" t="s">
        <v>111</v>
      </c>
      <c r="B9" t="s">
        <v>82</v>
      </c>
      <c r="C9" t="s">
        <v>112</v>
      </c>
      <c r="D9" t="s">
        <v>84</v>
      </c>
      <c r="E9" s="2">
        <f>HYPERLINK("capsilon://?command=openfolder&amp;siteaddress=FAM.docvelocity-na8.net&amp;folderid=FX5376E454-C3F3-29E3-DFFB-D23968EFAE8E","FX22072046")</f>
        <v>0</v>
      </c>
      <c r="F9" t="s">
        <v>19</v>
      </c>
      <c r="G9" t="s">
        <v>19</v>
      </c>
      <c r="H9" t="s">
        <v>85</v>
      </c>
      <c r="I9" t="s">
        <v>113</v>
      </c>
      <c r="J9">
        <v>589</v>
      </c>
      <c r="K9" t="s">
        <v>87</v>
      </c>
      <c r="L9" t="s">
        <v>88</v>
      </c>
      <c r="M9" t="s">
        <v>89</v>
      </c>
      <c r="N9">
        <v>1</v>
      </c>
      <c r="O9" s="1">
        <v>44777.747199074074</v>
      </c>
      <c r="P9" s="1">
        <v>44777.769178240742</v>
      </c>
      <c r="Q9">
        <v>1300</v>
      </c>
      <c r="R9">
        <v>599</v>
      </c>
      <c r="S9" t="b">
        <v>0</v>
      </c>
      <c r="T9" t="s">
        <v>90</v>
      </c>
      <c r="U9" t="b">
        <v>0</v>
      </c>
      <c r="V9" t="s">
        <v>102</v>
      </c>
      <c r="W9" s="1">
        <v>44777.769178240742</v>
      </c>
      <c r="X9">
        <v>586</v>
      </c>
      <c r="Y9">
        <v>0</v>
      </c>
      <c r="Z9">
        <v>0</v>
      </c>
      <c r="AA9">
        <v>0</v>
      </c>
      <c r="AB9">
        <v>0</v>
      </c>
      <c r="AC9">
        <v>0</v>
      </c>
      <c r="AD9">
        <v>589</v>
      </c>
      <c r="AE9">
        <v>570</v>
      </c>
      <c r="AF9">
        <v>0</v>
      </c>
      <c r="AG9">
        <v>17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92</v>
      </c>
      <c r="BG9">
        <v>31</v>
      </c>
      <c r="BH9" t="s">
        <v>93</v>
      </c>
    </row>
    <row r="10" spans="1:60">
      <c r="A10" t="s">
        <v>114</v>
      </c>
      <c r="B10" t="s">
        <v>82</v>
      </c>
      <c r="C10" t="s">
        <v>115</v>
      </c>
      <c r="D10" t="s">
        <v>84</v>
      </c>
      <c r="E10" s="2">
        <f>HYPERLINK("capsilon://?command=openfolder&amp;siteaddress=FAM.docvelocity-na8.net&amp;folderid=FXEF0131F0-E9A8-1615-E481-1D5B3C630047","FX22078057")</f>
        <v>0</v>
      </c>
      <c r="F10" t="s">
        <v>19</v>
      </c>
      <c r="G10" t="s">
        <v>19</v>
      </c>
      <c r="H10" t="s">
        <v>85</v>
      </c>
      <c r="I10" t="s">
        <v>116</v>
      </c>
      <c r="J10">
        <v>30</v>
      </c>
      <c r="K10" t="s">
        <v>87</v>
      </c>
      <c r="L10" t="s">
        <v>88</v>
      </c>
      <c r="M10" t="s">
        <v>89</v>
      </c>
      <c r="N10">
        <v>2</v>
      </c>
      <c r="O10" s="1">
        <v>44777.751736111109</v>
      </c>
      <c r="P10" s="1">
        <v>44777.785868055558</v>
      </c>
      <c r="Q10">
        <v>2794</v>
      </c>
      <c r="R10">
        <v>155</v>
      </c>
      <c r="S10" t="b">
        <v>0</v>
      </c>
      <c r="T10" t="s">
        <v>90</v>
      </c>
      <c r="U10" t="b">
        <v>0</v>
      </c>
      <c r="V10" t="s">
        <v>95</v>
      </c>
      <c r="W10" s="1">
        <v>44777.762800925928</v>
      </c>
      <c r="X10">
        <v>79</v>
      </c>
      <c r="Y10">
        <v>10</v>
      </c>
      <c r="Z10">
        <v>0</v>
      </c>
      <c r="AA10">
        <v>10</v>
      </c>
      <c r="AB10">
        <v>0</v>
      </c>
      <c r="AC10">
        <v>1</v>
      </c>
      <c r="AD10">
        <v>20</v>
      </c>
      <c r="AE10">
        <v>0</v>
      </c>
      <c r="AF10">
        <v>0</v>
      </c>
      <c r="AG10">
        <v>0</v>
      </c>
      <c r="AH10" t="s">
        <v>96</v>
      </c>
      <c r="AI10" s="1">
        <v>44777.785868055558</v>
      </c>
      <c r="AJ10">
        <v>76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20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92</v>
      </c>
      <c r="BG10">
        <v>49</v>
      </c>
      <c r="BH10" t="s">
        <v>93</v>
      </c>
    </row>
    <row r="11" spans="1:60">
      <c r="A11" t="s">
        <v>117</v>
      </c>
      <c r="B11" t="s">
        <v>82</v>
      </c>
      <c r="C11" t="s">
        <v>98</v>
      </c>
      <c r="D11" t="s">
        <v>84</v>
      </c>
      <c r="E11" s="2">
        <f>HYPERLINK("capsilon://?command=openfolder&amp;siteaddress=FAM.docvelocity-na8.net&amp;folderid=FX353662D5-2F2B-1263-4196-2A64A4E12BFB","FX22072316")</f>
        <v>0</v>
      </c>
      <c r="F11" t="s">
        <v>19</v>
      </c>
      <c r="G11" t="s">
        <v>19</v>
      </c>
      <c r="H11" t="s">
        <v>85</v>
      </c>
      <c r="I11" t="s">
        <v>101</v>
      </c>
      <c r="J11">
        <v>204</v>
      </c>
      <c r="K11" t="s">
        <v>87</v>
      </c>
      <c r="L11" t="s">
        <v>88</v>
      </c>
      <c r="M11" t="s">
        <v>89</v>
      </c>
      <c r="N11">
        <v>2</v>
      </c>
      <c r="O11" s="1">
        <v>44777.752500000002</v>
      </c>
      <c r="P11" s="1">
        <v>44777.781840277778</v>
      </c>
      <c r="Q11">
        <v>2131</v>
      </c>
      <c r="R11">
        <v>404</v>
      </c>
      <c r="S11" t="b">
        <v>0</v>
      </c>
      <c r="T11" t="s">
        <v>90</v>
      </c>
      <c r="U11" t="b">
        <v>1</v>
      </c>
      <c r="V11" t="s">
        <v>91</v>
      </c>
      <c r="W11" s="1">
        <v>44777.771203703705</v>
      </c>
      <c r="X11">
        <v>209</v>
      </c>
      <c r="Y11">
        <v>0</v>
      </c>
      <c r="Z11">
        <v>0</v>
      </c>
      <c r="AA11">
        <v>0</v>
      </c>
      <c r="AB11">
        <v>204</v>
      </c>
      <c r="AC11">
        <v>0</v>
      </c>
      <c r="AD11">
        <v>204</v>
      </c>
      <c r="AE11">
        <v>0</v>
      </c>
      <c r="AF11">
        <v>0</v>
      </c>
      <c r="AG11">
        <v>0</v>
      </c>
      <c r="AH11" t="s">
        <v>96</v>
      </c>
      <c r="AI11" s="1">
        <v>44777.781840277778</v>
      </c>
      <c r="AJ11">
        <v>44</v>
      </c>
      <c r="AK11">
        <v>0</v>
      </c>
      <c r="AL11">
        <v>0</v>
      </c>
      <c r="AM11">
        <v>0</v>
      </c>
      <c r="AN11">
        <v>204</v>
      </c>
      <c r="AO11">
        <v>0</v>
      </c>
      <c r="AP11">
        <v>204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92</v>
      </c>
      <c r="BG11">
        <v>42</v>
      </c>
      <c r="BH11" t="s">
        <v>93</v>
      </c>
    </row>
    <row r="12" spans="1:60">
      <c r="A12" t="s">
        <v>118</v>
      </c>
      <c r="B12" t="s">
        <v>82</v>
      </c>
      <c r="C12" t="s">
        <v>119</v>
      </c>
      <c r="D12" t="s">
        <v>84</v>
      </c>
      <c r="E12" s="2">
        <f>HYPERLINK("capsilon://?command=openfolder&amp;siteaddress=FAM.docvelocity-na8.net&amp;folderid=FX40A3C289-3CE6-8FCD-51F3-B1F41677E629","FX22081083")</f>
        <v>0</v>
      </c>
      <c r="F12" t="s">
        <v>19</v>
      </c>
      <c r="G12" t="s">
        <v>19</v>
      </c>
      <c r="H12" t="s">
        <v>85</v>
      </c>
      <c r="I12" t="s">
        <v>120</v>
      </c>
      <c r="J12">
        <v>95</v>
      </c>
      <c r="K12" t="s">
        <v>87</v>
      </c>
      <c r="L12" t="s">
        <v>88</v>
      </c>
      <c r="M12" t="s">
        <v>89</v>
      </c>
      <c r="N12">
        <v>1</v>
      </c>
      <c r="O12" s="1">
        <v>44777.755324074074</v>
      </c>
      <c r="P12" s="1">
        <v>44777.770729166667</v>
      </c>
      <c r="Q12">
        <v>1197</v>
      </c>
      <c r="R12">
        <v>134</v>
      </c>
      <c r="S12" t="b">
        <v>0</v>
      </c>
      <c r="T12" t="s">
        <v>90</v>
      </c>
      <c r="U12" t="b">
        <v>0</v>
      </c>
      <c r="V12" t="s">
        <v>102</v>
      </c>
      <c r="W12" s="1">
        <v>44777.770729166667</v>
      </c>
      <c r="X12">
        <v>88</v>
      </c>
      <c r="Y12">
        <v>95</v>
      </c>
      <c r="Z12">
        <v>0</v>
      </c>
      <c r="AA12">
        <v>95</v>
      </c>
      <c r="AB12">
        <v>0</v>
      </c>
      <c r="AC12">
        <v>0</v>
      </c>
      <c r="AD12">
        <v>0</v>
      </c>
      <c r="AE12">
        <v>95</v>
      </c>
      <c r="AF12">
        <v>0</v>
      </c>
      <c r="AG12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92</v>
      </c>
      <c r="BG12">
        <v>22</v>
      </c>
      <c r="BH12" t="s">
        <v>93</v>
      </c>
    </row>
    <row r="13" spans="1:60">
      <c r="A13" t="s">
        <v>121</v>
      </c>
      <c r="B13" t="s">
        <v>82</v>
      </c>
      <c r="C13" t="s">
        <v>112</v>
      </c>
      <c r="D13" t="s">
        <v>84</v>
      </c>
      <c r="E13" s="2">
        <f>HYPERLINK("capsilon://?command=openfolder&amp;siteaddress=FAM.docvelocity-na8.net&amp;folderid=FX5376E454-C3F3-29E3-DFFB-D23968EFAE8E","FX22072046")</f>
        <v>0</v>
      </c>
      <c r="F13" t="s">
        <v>19</v>
      </c>
      <c r="G13" t="s">
        <v>19</v>
      </c>
      <c r="H13" t="s">
        <v>85</v>
      </c>
      <c r="I13" t="s">
        <v>113</v>
      </c>
      <c r="J13">
        <v>868</v>
      </c>
      <c r="K13" t="s">
        <v>87</v>
      </c>
      <c r="L13" t="s">
        <v>88</v>
      </c>
      <c r="M13" t="s">
        <v>89</v>
      </c>
      <c r="N13">
        <v>2</v>
      </c>
      <c r="O13" s="1">
        <v>44777.771909722222</v>
      </c>
      <c r="P13" s="1">
        <v>44777.809814814813</v>
      </c>
      <c r="Q13">
        <v>78</v>
      </c>
      <c r="R13">
        <v>3197</v>
      </c>
      <c r="S13" t="b">
        <v>0</v>
      </c>
      <c r="T13" t="s">
        <v>90</v>
      </c>
      <c r="U13" t="b">
        <v>1</v>
      </c>
      <c r="V13" t="s">
        <v>102</v>
      </c>
      <c r="W13" s="1">
        <v>44777.791388888887</v>
      </c>
      <c r="X13">
        <v>1632</v>
      </c>
      <c r="Y13">
        <v>558</v>
      </c>
      <c r="Z13">
        <v>0</v>
      </c>
      <c r="AA13">
        <v>558</v>
      </c>
      <c r="AB13">
        <v>153</v>
      </c>
      <c r="AC13">
        <v>20</v>
      </c>
      <c r="AD13">
        <v>310</v>
      </c>
      <c r="AE13">
        <v>0</v>
      </c>
      <c r="AF13">
        <v>0</v>
      </c>
      <c r="AG13">
        <v>0</v>
      </c>
      <c r="AH13" t="s">
        <v>108</v>
      </c>
      <c r="AI13" s="1">
        <v>44777.809814814813</v>
      </c>
      <c r="AJ13">
        <v>1565</v>
      </c>
      <c r="AK13">
        <v>3</v>
      </c>
      <c r="AL13">
        <v>0</v>
      </c>
      <c r="AM13">
        <v>3</v>
      </c>
      <c r="AN13">
        <v>153</v>
      </c>
      <c r="AO13">
        <v>3</v>
      </c>
      <c r="AP13">
        <v>307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92</v>
      </c>
      <c r="BG13">
        <v>54</v>
      </c>
      <c r="BH13" t="s">
        <v>93</v>
      </c>
    </row>
    <row r="14" spans="1:60">
      <c r="A14" t="s">
        <v>122</v>
      </c>
      <c r="B14" t="s">
        <v>82</v>
      </c>
      <c r="C14" t="s">
        <v>119</v>
      </c>
      <c r="D14" t="s">
        <v>84</v>
      </c>
      <c r="E14" s="2">
        <f>HYPERLINK("capsilon://?command=openfolder&amp;siteaddress=FAM.docvelocity-na8.net&amp;folderid=FX40A3C289-3CE6-8FCD-51F3-B1F41677E629","FX22081083")</f>
        <v>0</v>
      </c>
      <c r="F14" t="s">
        <v>19</v>
      </c>
      <c r="G14" t="s">
        <v>19</v>
      </c>
      <c r="H14" t="s">
        <v>85</v>
      </c>
      <c r="I14" t="s">
        <v>120</v>
      </c>
      <c r="J14">
        <v>119</v>
      </c>
      <c r="K14" t="s">
        <v>87</v>
      </c>
      <c r="L14" t="s">
        <v>88</v>
      </c>
      <c r="M14" t="s">
        <v>89</v>
      </c>
      <c r="N14">
        <v>2</v>
      </c>
      <c r="O14" s="1">
        <v>44777.772152777776</v>
      </c>
      <c r="P14" s="1">
        <v>44777.809502314813</v>
      </c>
      <c r="Q14">
        <v>1454</v>
      </c>
      <c r="R14">
        <v>1773</v>
      </c>
      <c r="S14" t="b">
        <v>0</v>
      </c>
      <c r="T14" t="s">
        <v>90</v>
      </c>
      <c r="U14" t="b">
        <v>1</v>
      </c>
      <c r="V14" t="s">
        <v>95</v>
      </c>
      <c r="W14" s="1">
        <v>44777.796944444446</v>
      </c>
      <c r="X14">
        <v>663</v>
      </c>
      <c r="Y14">
        <v>91</v>
      </c>
      <c r="Z14">
        <v>0</v>
      </c>
      <c r="AA14">
        <v>91</v>
      </c>
      <c r="AB14">
        <v>0</v>
      </c>
      <c r="AC14">
        <v>31</v>
      </c>
      <c r="AD14">
        <v>28</v>
      </c>
      <c r="AE14">
        <v>0</v>
      </c>
      <c r="AF14">
        <v>0</v>
      </c>
      <c r="AG14">
        <v>0</v>
      </c>
      <c r="AH14" t="s">
        <v>96</v>
      </c>
      <c r="AI14" s="1">
        <v>44777.809502314813</v>
      </c>
      <c r="AJ14">
        <v>1072</v>
      </c>
      <c r="AK14">
        <v>4</v>
      </c>
      <c r="AL14">
        <v>0</v>
      </c>
      <c r="AM14">
        <v>4</v>
      </c>
      <c r="AN14">
        <v>0</v>
      </c>
      <c r="AO14">
        <v>4</v>
      </c>
      <c r="AP14">
        <v>24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92</v>
      </c>
      <c r="BG14">
        <v>53</v>
      </c>
      <c r="BH14" t="s">
        <v>93</v>
      </c>
    </row>
    <row r="15" spans="1:60">
      <c r="A15" t="s">
        <v>123</v>
      </c>
      <c r="B15" t="s">
        <v>82</v>
      </c>
      <c r="C15" t="s">
        <v>124</v>
      </c>
      <c r="D15" t="s">
        <v>84</v>
      </c>
      <c r="E15" s="2">
        <f>HYPERLINK("capsilon://?command=openfolder&amp;siteaddress=FAM.docvelocity-na8.net&amp;folderid=FX62469E43-1FA1-7DA4-77DA-310CCAE9C9CA","FX22081138")</f>
        <v>0</v>
      </c>
      <c r="F15" t="s">
        <v>19</v>
      </c>
      <c r="G15" t="s">
        <v>19</v>
      </c>
      <c r="H15" t="s">
        <v>85</v>
      </c>
      <c r="I15" t="s">
        <v>125</v>
      </c>
      <c r="J15">
        <v>70</v>
      </c>
      <c r="K15" t="s">
        <v>87</v>
      </c>
      <c r="L15" t="s">
        <v>88</v>
      </c>
      <c r="M15" t="s">
        <v>89</v>
      </c>
      <c r="N15">
        <v>2</v>
      </c>
      <c r="O15" s="1">
        <v>44777.782118055555</v>
      </c>
      <c r="P15" s="1">
        <v>44777.839363425926</v>
      </c>
      <c r="Q15">
        <v>3813</v>
      </c>
      <c r="R15">
        <v>1133</v>
      </c>
      <c r="S15" t="b">
        <v>0</v>
      </c>
      <c r="T15" t="s">
        <v>90</v>
      </c>
      <c r="U15" t="b">
        <v>0</v>
      </c>
      <c r="V15" t="s">
        <v>91</v>
      </c>
      <c r="W15" s="1">
        <v>44777.795405092591</v>
      </c>
      <c r="X15">
        <v>489</v>
      </c>
      <c r="Y15">
        <v>48</v>
      </c>
      <c r="Z15">
        <v>0</v>
      </c>
      <c r="AA15">
        <v>48</v>
      </c>
      <c r="AB15">
        <v>0</v>
      </c>
      <c r="AC15">
        <v>19</v>
      </c>
      <c r="AD15">
        <v>22</v>
      </c>
      <c r="AE15">
        <v>0</v>
      </c>
      <c r="AF15">
        <v>0</v>
      </c>
      <c r="AG15">
        <v>0</v>
      </c>
      <c r="AH15" t="s">
        <v>126</v>
      </c>
      <c r="AI15" s="1">
        <v>44777.839363425926</v>
      </c>
      <c r="AJ15">
        <v>409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19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92</v>
      </c>
      <c r="BG15">
        <v>82</v>
      </c>
      <c r="BH15" t="s">
        <v>93</v>
      </c>
    </row>
    <row r="16" spans="1:60">
      <c r="A16" t="s">
        <v>127</v>
      </c>
      <c r="B16" t="s">
        <v>82</v>
      </c>
      <c r="C16" t="s">
        <v>124</v>
      </c>
      <c r="D16" t="s">
        <v>84</v>
      </c>
      <c r="E16" s="2">
        <f>HYPERLINK("capsilon://?command=openfolder&amp;siteaddress=FAM.docvelocity-na8.net&amp;folderid=FX62469E43-1FA1-7DA4-77DA-310CCAE9C9CA","FX22081138")</f>
        <v>0</v>
      </c>
      <c r="F16" t="s">
        <v>19</v>
      </c>
      <c r="G16" t="s">
        <v>19</v>
      </c>
      <c r="H16" t="s">
        <v>85</v>
      </c>
      <c r="I16" t="s">
        <v>128</v>
      </c>
      <c r="J16">
        <v>70</v>
      </c>
      <c r="K16" t="s">
        <v>87</v>
      </c>
      <c r="L16" t="s">
        <v>88</v>
      </c>
      <c r="M16" t="s">
        <v>89</v>
      </c>
      <c r="N16">
        <v>2</v>
      </c>
      <c r="O16" s="1">
        <v>44777.782233796293</v>
      </c>
      <c r="P16" s="1">
        <v>44777.846041666664</v>
      </c>
      <c r="Q16">
        <v>4729</v>
      </c>
      <c r="R16">
        <v>784</v>
      </c>
      <c r="S16" t="b">
        <v>0</v>
      </c>
      <c r="T16" t="s">
        <v>90</v>
      </c>
      <c r="U16" t="b">
        <v>0</v>
      </c>
      <c r="V16" t="s">
        <v>102</v>
      </c>
      <c r="W16" s="1">
        <v>44777.795729166668</v>
      </c>
      <c r="X16">
        <v>374</v>
      </c>
      <c r="Y16">
        <v>48</v>
      </c>
      <c r="Z16">
        <v>0</v>
      </c>
      <c r="AA16">
        <v>48</v>
      </c>
      <c r="AB16">
        <v>0</v>
      </c>
      <c r="AC16">
        <v>13</v>
      </c>
      <c r="AD16">
        <v>22</v>
      </c>
      <c r="AE16">
        <v>0</v>
      </c>
      <c r="AF16">
        <v>0</v>
      </c>
      <c r="AG16">
        <v>0</v>
      </c>
      <c r="AH16" t="s">
        <v>126</v>
      </c>
      <c r="AI16" s="1">
        <v>44777.846041666664</v>
      </c>
      <c r="AJ16">
        <v>312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92</v>
      </c>
      <c r="BG16">
        <v>91</v>
      </c>
      <c r="BH16" t="s">
        <v>93</v>
      </c>
    </row>
    <row r="17" spans="1:60">
      <c r="A17" t="s">
        <v>129</v>
      </c>
      <c r="B17" t="s">
        <v>82</v>
      </c>
      <c r="C17" t="s">
        <v>124</v>
      </c>
      <c r="D17" t="s">
        <v>84</v>
      </c>
      <c r="E17" s="2">
        <f>HYPERLINK("capsilon://?command=openfolder&amp;siteaddress=FAM.docvelocity-na8.net&amp;folderid=FX62469E43-1FA1-7DA4-77DA-310CCAE9C9CA","FX22081138")</f>
        <v>0</v>
      </c>
      <c r="F17" t="s">
        <v>19</v>
      </c>
      <c r="G17" t="s">
        <v>19</v>
      </c>
      <c r="H17" t="s">
        <v>85</v>
      </c>
      <c r="I17" t="s">
        <v>130</v>
      </c>
      <c r="J17">
        <v>28</v>
      </c>
      <c r="K17" t="s">
        <v>87</v>
      </c>
      <c r="L17" t="s">
        <v>88</v>
      </c>
      <c r="M17" t="s">
        <v>89</v>
      </c>
      <c r="N17">
        <v>2</v>
      </c>
      <c r="O17" s="1">
        <v>44777.782534722224</v>
      </c>
      <c r="P17" s="1">
        <v>44777.849687499998</v>
      </c>
      <c r="Q17">
        <v>5427</v>
      </c>
      <c r="R17">
        <v>375</v>
      </c>
      <c r="S17" t="b">
        <v>0</v>
      </c>
      <c r="T17" t="s">
        <v>90</v>
      </c>
      <c r="U17" t="b">
        <v>0</v>
      </c>
      <c r="V17" t="s">
        <v>131</v>
      </c>
      <c r="W17" s="1">
        <v>44777.798692129632</v>
      </c>
      <c r="X17">
        <v>305</v>
      </c>
      <c r="Y17">
        <v>21</v>
      </c>
      <c r="Z17">
        <v>0</v>
      </c>
      <c r="AA17">
        <v>21</v>
      </c>
      <c r="AB17">
        <v>0</v>
      </c>
      <c r="AC17">
        <v>3</v>
      </c>
      <c r="AD17">
        <v>7</v>
      </c>
      <c r="AE17">
        <v>0</v>
      </c>
      <c r="AF17">
        <v>0</v>
      </c>
      <c r="AG17">
        <v>0</v>
      </c>
      <c r="AH17" t="s">
        <v>132</v>
      </c>
      <c r="AI17" s="1">
        <v>44777.849687499998</v>
      </c>
      <c r="AJ17">
        <v>70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21</v>
      </c>
      <c r="AR17">
        <v>0</v>
      </c>
      <c r="AS17">
        <v>2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92</v>
      </c>
      <c r="BG17">
        <v>96</v>
      </c>
      <c r="BH17" t="s">
        <v>93</v>
      </c>
    </row>
    <row r="18" spans="1:60">
      <c r="A18" t="s">
        <v>133</v>
      </c>
      <c r="B18" t="s">
        <v>82</v>
      </c>
      <c r="C18" t="s">
        <v>124</v>
      </c>
      <c r="D18" t="s">
        <v>84</v>
      </c>
      <c r="E18" s="2">
        <f>HYPERLINK("capsilon://?command=openfolder&amp;siteaddress=FAM.docvelocity-na8.net&amp;folderid=FX62469E43-1FA1-7DA4-77DA-310CCAE9C9CA","FX22081138")</f>
        <v>0</v>
      </c>
      <c r="F18" t="s">
        <v>19</v>
      </c>
      <c r="G18" t="s">
        <v>19</v>
      </c>
      <c r="H18" t="s">
        <v>85</v>
      </c>
      <c r="I18" t="s">
        <v>134</v>
      </c>
      <c r="J18">
        <v>28</v>
      </c>
      <c r="K18" t="s">
        <v>87</v>
      </c>
      <c r="L18" t="s">
        <v>88</v>
      </c>
      <c r="M18" t="s">
        <v>89</v>
      </c>
      <c r="N18">
        <v>1</v>
      </c>
      <c r="O18" s="1">
        <v>44777.782719907409</v>
      </c>
      <c r="P18" s="1">
        <v>44777.829525462963</v>
      </c>
      <c r="Q18">
        <v>3616</v>
      </c>
      <c r="R18">
        <v>428</v>
      </c>
      <c r="S18" t="b">
        <v>0</v>
      </c>
      <c r="T18" t="s">
        <v>90</v>
      </c>
      <c r="U18" t="b">
        <v>0</v>
      </c>
      <c r="V18" t="s">
        <v>135</v>
      </c>
      <c r="W18" s="1">
        <v>44777.829525462963</v>
      </c>
      <c r="X18">
        <v>138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28</v>
      </c>
      <c r="AE18">
        <v>21</v>
      </c>
      <c r="AF18">
        <v>0</v>
      </c>
      <c r="AG18">
        <v>2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92</v>
      </c>
      <c r="BG18">
        <v>67</v>
      </c>
      <c r="BH18" t="s">
        <v>93</v>
      </c>
    </row>
    <row r="19" spans="1:60">
      <c r="A19" t="s">
        <v>136</v>
      </c>
      <c r="B19" t="s">
        <v>82</v>
      </c>
      <c r="C19" t="s">
        <v>137</v>
      </c>
      <c r="D19" t="s">
        <v>84</v>
      </c>
      <c r="E19" s="2">
        <f>HYPERLINK("capsilon://?command=openfolder&amp;siteaddress=FAM.docvelocity-na8.net&amp;folderid=FX6C81630E-999E-4D8E-97AB-3EC98E39AA2A","FX22076082")</f>
        <v>0</v>
      </c>
      <c r="F19" t="s">
        <v>19</v>
      </c>
      <c r="G19" t="s">
        <v>19</v>
      </c>
      <c r="H19" t="s">
        <v>85</v>
      </c>
      <c r="I19" t="s">
        <v>138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44777.783414351848</v>
      </c>
      <c r="P19" s="1">
        <v>44777.848275462966</v>
      </c>
      <c r="Q19">
        <v>5049</v>
      </c>
      <c r="R19">
        <v>555</v>
      </c>
      <c r="S19" t="b">
        <v>0</v>
      </c>
      <c r="T19" t="s">
        <v>90</v>
      </c>
      <c r="U19" t="b">
        <v>0</v>
      </c>
      <c r="V19" t="s">
        <v>91</v>
      </c>
      <c r="W19" s="1">
        <v>44777.799826388888</v>
      </c>
      <c r="X19">
        <v>363</v>
      </c>
      <c r="Y19">
        <v>21</v>
      </c>
      <c r="Z19">
        <v>0</v>
      </c>
      <c r="AA19">
        <v>21</v>
      </c>
      <c r="AB19">
        <v>0</v>
      </c>
      <c r="AC19">
        <v>8</v>
      </c>
      <c r="AD19">
        <v>7</v>
      </c>
      <c r="AE19">
        <v>0</v>
      </c>
      <c r="AF19">
        <v>0</v>
      </c>
      <c r="AG19">
        <v>0</v>
      </c>
      <c r="AH19" t="s">
        <v>126</v>
      </c>
      <c r="AI19" s="1">
        <v>44777.848275462966</v>
      </c>
      <c r="AJ19">
        <v>192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92</v>
      </c>
      <c r="BG19">
        <v>93</v>
      </c>
      <c r="BH19" t="s">
        <v>93</v>
      </c>
    </row>
    <row r="20" spans="1:60">
      <c r="A20" t="s">
        <v>139</v>
      </c>
      <c r="B20" t="s">
        <v>82</v>
      </c>
      <c r="C20" t="s">
        <v>124</v>
      </c>
      <c r="D20" t="s">
        <v>84</v>
      </c>
      <c r="E20" s="2">
        <f>HYPERLINK("capsilon://?command=openfolder&amp;siteaddress=FAM.docvelocity-na8.net&amp;folderid=FX62469E43-1FA1-7DA4-77DA-310CCAE9C9CA","FX22081138")</f>
        <v>0</v>
      </c>
      <c r="F20" t="s">
        <v>19</v>
      </c>
      <c r="G20" t="s">
        <v>19</v>
      </c>
      <c r="H20" t="s">
        <v>85</v>
      </c>
      <c r="I20" t="s">
        <v>140</v>
      </c>
      <c r="J20">
        <v>97</v>
      </c>
      <c r="K20" t="s">
        <v>87</v>
      </c>
      <c r="L20" t="s">
        <v>88</v>
      </c>
      <c r="M20" t="s">
        <v>89</v>
      </c>
      <c r="N20">
        <v>1</v>
      </c>
      <c r="O20" s="1">
        <v>44777.784745370373</v>
      </c>
      <c r="P20" s="1">
        <v>44777.831446759257</v>
      </c>
      <c r="Q20">
        <v>3848</v>
      </c>
      <c r="R20">
        <v>187</v>
      </c>
      <c r="S20" t="b">
        <v>0</v>
      </c>
      <c r="T20" t="s">
        <v>90</v>
      </c>
      <c r="U20" t="b">
        <v>0</v>
      </c>
      <c r="V20" t="s">
        <v>135</v>
      </c>
      <c r="W20" s="1">
        <v>44777.831446759257</v>
      </c>
      <c r="X20">
        <v>165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97</v>
      </c>
      <c r="AE20">
        <v>97</v>
      </c>
      <c r="AF20">
        <v>0</v>
      </c>
      <c r="AG20">
        <v>3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92</v>
      </c>
      <c r="BG20">
        <v>67</v>
      </c>
      <c r="BH20" t="s">
        <v>93</v>
      </c>
    </row>
    <row r="21" spans="1:60">
      <c r="A21" t="s">
        <v>141</v>
      </c>
      <c r="B21" t="s">
        <v>82</v>
      </c>
      <c r="C21" t="s">
        <v>142</v>
      </c>
      <c r="D21" t="s">
        <v>84</v>
      </c>
      <c r="E21" s="2">
        <f>HYPERLINK("capsilon://?command=openfolder&amp;siteaddress=FAM.docvelocity-na8.net&amp;folderid=FX0E668AEB-E2CB-9E60-CF9F-A91A81BE07FD","FX22081307")</f>
        <v>0</v>
      </c>
      <c r="F21" t="s">
        <v>19</v>
      </c>
      <c r="G21" t="s">
        <v>19</v>
      </c>
      <c r="H21" t="s">
        <v>85</v>
      </c>
      <c r="I21" t="s">
        <v>143</v>
      </c>
      <c r="J21">
        <v>304</v>
      </c>
      <c r="K21" t="s">
        <v>87</v>
      </c>
      <c r="L21" t="s">
        <v>88</v>
      </c>
      <c r="M21" t="s">
        <v>89</v>
      </c>
      <c r="N21">
        <v>1</v>
      </c>
      <c r="O21" s="1">
        <v>44777.794374999998</v>
      </c>
      <c r="P21" s="1">
        <v>44777.841377314813</v>
      </c>
      <c r="Q21">
        <v>3782</v>
      </c>
      <c r="R21">
        <v>279</v>
      </c>
      <c r="S21" t="b">
        <v>0</v>
      </c>
      <c r="T21" t="s">
        <v>90</v>
      </c>
      <c r="U21" t="b">
        <v>0</v>
      </c>
      <c r="V21" t="s">
        <v>135</v>
      </c>
      <c r="W21" s="1">
        <v>44777.841377314813</v>
      </c>
      <c r="X21">
        <v>251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304</v>
      </c>
      <c r="AE21">
        <v>288</v>
      </c>
      <c r="AF21">
        <v>0</v>
      </c>
      <c r="AG21">
        <v>11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92</v>
      </c>
      <c r="BG21">
        <v>67</v>
      </c>
      <c r="BH21" t="s">
        <v>93</v>
      </c>
    </row>
    <row r="22" spans="1:60">
      <c r="A22" t="s">
        <v>144</v>
      </c>
      <c r="B22" t="s">
        <v>82</v>
      </c>
      <c r="C22" t="s">
        <v>145</v>
      </c>
      <c r="D22" t="s">
        <v>84</v>
      </c>
      <c r="E22" s="2">
        <f>HYPERLINK("capsilon://?command=openfolder&amp;siteaddress=FAM.docvelocity-na8.net&amp;folderid=FXD3F1D724-1C9A-7AB4-972F-36C735D0F4DA","FX22081222")</f>
        <v>0</v>
      </c>
      <c r="F22" t="s">
        <v>19</v>
      </c>
      <c r="G22" t="s">
        <v>19</v>
      </c>
      <c r="H22" t="s">
        <v>85</v>
      </c>
      <c r="I22" t="s">
        <v>146</v>
      </c>
      <c r="J22">
        <v>403</v>
      </c>
      <c r="K22" t="s">
        <v>87</v>
      </c>
      <c r="L22" t="s">
        <v>88</v>
      </c>
      <c r="M22" t="s">
        <v>89</v>
      </c>
      <c r="N22">
        <v>1</v>
      </c>
      <c r="O22" s="1">
        <v>44777.79582175926</v>
      </c>
      <c r="P22" s="1">
        <v>44777.847337962965</v>
      </c>
      <c r="Q22">
        <v>3924</v>
      </c>
      <c r="R22">
        <v>527</v>
      </c>
      <c r="S22" t="b">
        <v>0</v>
      </c>
      <c r="T22" t="s">
        <v>90</v>
      </c>
      <c r="U22" t="b">
        <v>0</v>
      </c>
      <c r="V22" t="s">
        <v>135</v>
      </c>
      <c r="W22" s="1">
        <v>44777.847337962965</v>
      </c>
      <c r="X22">
        <v>514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403</v>
      </c>
      <c r="AE22">
        <v>395</v>
      </c>
      <c r="AF22">
        <v>0</v>
      </c>
      <c r="AG22">
        <v>7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92</v>
      </c>
      <c r="BG22">
        <v>74</v>
      </c>
      <c r="BH22" t="s">
        <v>93</v>
      </c>
    </row>
    <row r="23" spans="1:60">
      <c r="A23" t="s">
        <v>147</v>
      </c>
      <c r="B23" t="s">
        <v>82</v>
      </c>
      <c r="C23" t="s">
        <v>98</v>
      </c>
      <c r="D23" t="s">
        <v>84</v>
      </c>
      <c r="E23" s="2">
        <f>HYPERLINK("capsilon://?command=openfolder&amp;siteaddress=FAM.docvelocity-na8.net&amp;folderid=FX353662D5-2F2B-1263-4196-2A64A4E12BFB","FX22072316")</f>
        <v>0</v>
      </c>
      <c r="F23" t="s">
        <v>19</v>
      </c>
      <c r="G23" t="s">
        <v>19</v>
      </c>
      <c r="H23" t="s">
        <v>85</v>
      </c>
      <c r="I23" t="s">
        <v>148</v>
      </c>
      <c r="J23">
        <v>132</v>
      </c>
      <c r="K23" t="s">
        <v>87</v>
      </c>
      <c r="L23" t="s">
        <v>88</v>
      </c>
      <c r="M23" t="s">
        <v>89</v>
      </c>
      <c r="N23">
        <v>1</v>
      </c>
      <c r="O23" s="1">
        <v>44777.798113425924</v>
      </c>
      <c r="P23" s="1">
        <v>44777.886944444443</v>
      </c>
      <c r="Q23">
        <v>7492</v>
      </c>
      <c r="R23">
        <v>183</v>
      </c>
      <c r="S23" t="b">
        <v>0</v>
      </c>
      <c r="T23" t="s">
        <v>90</v>
      </c>
      <c r="U23" t="b">
        <v>0</v>
      </c>
      <c r="V23" t="s">
        <v>135</v>
      </c>
      <c r="W23" s="1">
        <v>44777.886944444443</v>
      </c>
      <c r="X23">
        <v>159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132</v>
      </c>
      <c r="AE23">
        <v>132</v>
      </c>
      <c r="AF23">
        <v>0</v>
      </c>
      <c r="AG23">
        <v>4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92</v>
      </c>
      <c r="BG23">
        <v>127</v>
      </c>
      <c r="BH23" t="s">
        <v>93</v>
      </c>
    </row>
    <row r="24" spans="1:60">
      <c r="A24" t="s">
        <v>149</v>
      </c>
      <c r="B24" t="s">
        <v>82</v>
      </c>
      <c r="C24" t="s">
        <v>150</v>
      </c>
      <c r="D24" t="s">
        <v>84</v>
      </c>
      <c r="E24" s="2">
        <f>HYPERLINK("capsilon://?command=openfolder&amp;siteaddress=FAM.docvelocity-na8.net&amp;folderid=FX1390A267-C673-DB36-706C-3222F9ED96F6","FX2208536")</f>
        <v>0</v>
      </c>
      <c r="F24" t="s">
        <v>19</v>
      </c>
      <c r="G24" t="s">
        <v>19</v>
      </c>
      <c r="H24" t="s">
        <v>85</v>
      </c>
      <c r="I24" t="s">
        <v>151</v>
      </c>
      <c r="J24">
        <v>28</v>
      </c>
      <c r="K24" t="s">
        <v>87</v>
      </c>
      <c r="L24" t="s">
        <v>88</v>
      </c>
      <c r="M24" t="s">
        <v>89</v>
      </c>
      <c r="N24">
        <v>1</v>
      </c>
      <c r="O24" s="1">
        <v>44777.800034722219</v>
      </c>
      <c r="P24" s="1">
        <v>44777.890740740739</v>
      </c>
      <c r="Q24">
        <v>7469</v>
      </c>
      <c r="R24">
        <v>368</v>
      </c>
      <c r="S24" t="b">
        <v>0</v>
      </c>
      <c r="T24" t="s">
        <v>90</v>
      </c>
      <c r="U24" t="b">
        <v>0</v>
      </c>
      <c r="V24" t="s">
        <v>135</v>
      </c>
      <c r="W24" s="1">
        <v>44777.890740740739</v>
      </c>
      <c r="X24">
        <v>327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28</v>
      </c>
      <c r="AE24">
        <v>21</v>
      </c>
      <c r="AF24">
        <v>0</v>
      </c>
      <c r="AG24">
        <v>2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92</v>
      </c>
      <c r="BG24">
        <v>130</v>
      </c>
      <c r="BH24" t="s">
        <v>93</v>
      </c>
    </row>
    <row r="25" spans="1:60">
      <c r="A25" t="s">
        <v>152</v>
      </c>
      <c r="B25" t="s">
        <v>82</v>
      </c>
      <c r="C25" t="s">
        <v>150</v>
      </c>
      <c r="D25" t="s">
        <v>84</v>
      </c>
      <c r="E25" s="2">
        <f>HYPERLINK("capsilon://?command=openfolder&amp;siteaddress=FAM.docvelocity-na8.net&amp;folderid=FX1390A267-C673-DB36-706C-3222F9ED96F6","FX2208536")</f>
        <v>0</v>
      </c>
      <c r="F25" t="s">
        <v>19</v>
      </c>
      <c r="G25" t="s">
        <v>19</v>
      </c>
      <c r="H25" t="s">
        <v>85</v>
      </c>
      <c r="I25" t="s">
        <v>153</v>
      </c>
      <c r="J25">
        <v>207</v>
      </c>
      <c r="K25" t="s">
        <v>87</v>
      </c>
      <c r="L25" t="s">
        <v>88</v>
      </c>
      <c r="M25" t="s">
        <v>89</v>
      </c>
      <c r="N25">
        <v>1</v>
      </c>
      <c r="O25" s="1">
        <v>44777.801655092589</v>
      </c>
      <c r="P25" s="1">
        <v>44777.894386574073</v>
      </c>
      <c r="Q25">
        <v>7682</v>
      </c>
      <c r="R25">
        <v>330</v>
      </c>
      <c r="S25" t="b">
        <v>0</v>
      </c>
      <c r="T25" t="s">
        <v>90</v>
      </c>
      <c r="U25" t="b">
        <v>0</v>
      </c>
      <c r="V25" t="s">
        <v>154</v>
      </c>
      <c r="W25" s="1">
        <v>44777.894386574073</v>
      </c>
      <c r="X25">
        <v>312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207</v>
      </c>
      <c r="AE25">
        <v>207</v>
      </c>
      <c r="AF25">
        <v>0</v>
      </c>
      <c r="AG25">
        <v>2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92</v>
      </c>
      <c r="BG25">
        <v>133</v>
      </c>
      <c r="BH25" t="s">
        <v>93</v>
      </c>
    </row>
    <row r="26" spans="1:60">
      <c r="A26" t="s">
        <v>155</v>
      </c>
      <c r="B26" t="s">
        <v>82</v>
      </c>
      <c r="C26" t="s">
        <v>156</v>
      </c>
      <c r="D26" t="s">
        <v>84</v>
      </c>
      <c r="E26" s="2">
        <f>HYPERLINK("capsilon://?command=openfolder&amp;siteaddress=FAM.docvelocity-na8.net&amp;folderid=FX798B0CCA-05B2-3A21-9C0B-E719B2F834D5","FX22077836")</f>
        <v>0</v>
      </c>
      <c r="F26" t="s">
        <v>19</v>
      </c>
      <c r="G26" t="s">
        <v>19</v>
      </c>
      <c r="H26" t="s">
        <v>85</v>
      </c>
      <c r="I26" t="s">
        <v>157</v>
      </c>
      <c r="J26">
        <v>50</v>
      </c>
      <c r="K26" t="s">
        <v>87</v>
      </c>
      <c r="L26" t="s">
        <v>88</v>
      </c>
      <c r="M26" t="s">
        <v>89</v>
      </c>
      <c r="N26">
        <v>2</v>
      </c>
      <c r="O26" s="1">
        <v>44777.8047337963</v>
      </c>
      <c r="P26" s="1">
        <v>44777.905636574076</v>
      </c>
      <c r="Q26">
        <v>8567</v>
      </c>
      <c r="R26">
        <v>151</v>
      </c>
      <c r="S26" t="b">
        <v>0</v>
      </c>
      <c r="T26" t="s">
        <v>90</v>
      </c>
      <c r="U26" t="b">
        <v>0</v>
      </c>
      <c r="V26" t="s">
        <v>135</v>
      </c>
      <c r="W26" s="1">
        <v>44777.896956018521</v>
      </c>
      <c r="X26">
        <v>101</v>
      </c>
      <c r="Y26">
        <v>0</v>
      </c>
      <c r="Z26">
        <v>0</v>
      </c>
      <c r="AA26">
        <v>0</v>
      </c>
      <c r="AB26">
        <v>50</v>
      </c>
      <c r="AC26">
        <v>0</v>
      </c>
      <c r="AD26">
        <v>50</v>
      </c>
      <c r="AE26">
        <v>0</v>
      </c>
      <c r="AF26">
        <v>0</v>
      </c>
      <c r="AG26">
        <v>0</v>
      </c>
      <c r="AH26" t="s">
        <v>132</v>
      </c>
      <c r="AI26" s="1">
        <v>44777.905636574076</v>
      </c>
      <c r="AJ26">
        <v>41</v>
      </c>
      <c r="AK26">
        <v>0</v>
      </c>
      <c r="AL26">
        <v>0</v>
      </c>
      <c r="AM26">
        <v>0</v>
      </c>
      <c r="AN26">
        <v>50</v>
      </c>
      <c r="AO26">
        <v>0</v>
      </c>
      <c r="AP26">
        <v>50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92</v>
      </c>
      <c r="BG26">
        <v>145</v>
      </c>
      <c r="BH26" t="s">
        <v>93</v>
      </c>
    </row>
    <row r="27" spans="1:60">
      <c r="A27" t="s">
        <v>158</v>
      </c>
      <c r="B27" t="s">
        <v>82</v>
      </c>
      <c r="C27" t="s">
        <v>156</v>
      </c>
      <c r="D27" t="s">
        <v>84</v>
      </c>
      <c r="E27" s="2">
        <f>HYPERLINK("capsilon://?command=openfolder&amp;siteaddress=FAM.docvelocity-na8.net&amp;folderid=FX798B0CCA-05B2-3A21-9C0B-E719B2F834D5","FX22077836")</f>
        <v>0</v>
      </c>
      <c r="F27" t="s">
        <v>19</v>
      </c>
      <c r="G27" t="s">
        <v>19</v>
      </c>
      <c r="H27" t="s">
        <v>85</v>
      </c>
      <c r="I27" t="s">
        <v>159</v>
      </c>
      <c r="J27">
        <v>50</v>
      </c>
      <c r="K27" t="s">
        <v>87</v>
      </c>
      <c r="L27" t="s">
        <v>88</v>
      </c>
      <c r="M27" t="s">
        <v>89</v>
      </c>
      <c r="N27">
        <v>2</v>
      </c>
      <c r="O27" s="1">
        <v>44777.805034722223</v>
      </c>
      <c r="P27" s="1">
        <v>44777.90892361111</v>
      </c>
      <c r="Q27">
        <v>8802</v>
      </c>
      <c r="R27">
        <v>174</v>
      </c>
      <c r="S27" t="b">
        <v>0</v>
      </c>
      <c r="T27" t="s">
        <v>90</v>
      </c>
      <c r="U27" t="b">
        <v>0</v>
      </c>
      <c r="V27" t="s">
        <v>154</v>
      </c>
      <c r="W27" s="1">
        <v>44777.906423611108</v>
      </c>
      <c r="X27">
        <v>86</v>
      </c>
      <c r="Y27">
        <v>50</v>
      </c>
      <c r="Z27">
        <v>0</v>
      </c>
      <c r="AA27">
        <v>50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126</v>
      </c>
      <c r="AI27" s="1">
        <v>44777.90892361111</v>
      </c>
      <c r="AJ27">
        <v>80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92</v>
      </c>
      <c r="BG27">
        <v>149</v>
      </c>
      <c r="BH27" t="s">
        <v>93</v>
      </c>
    </row>
    <row r="28" spans="1:60">
      <c r="A28" t="s">
        <v>160</v>
      </c>
      <c r="B28" t="s">
        <v>82</v>
      </c>
      <c r="C28" t="s">
        <v>124</v>
      </c>
      <c r="D28" t="s">
        <v>84</v>
      </c>
      <c r="E28" s="2">
        <f>HYPERLINK("capsilon://?command=openfolder&amp;siteaddress=FAM.docvelocity-na8.net&amp;folderid=FX62469E43-1FA1-7DA4-77DA-310CCAE9C9CA","FX22081138")</f>
        <v>0</v>
      </c>
      <c r="F28" t="s">
        <v>19</v>
      </c>
      <c r="G28" t="s">
        <v>19</v>
      </c>
      <c r="H28" t="s">
        <v>85</v>
      </c>
      <c r="I28" t="s">
        <v>134</v>
      </c>
      <c r="J28">
        <v>56</v>
      </c>
      <c r="K28" t="s">
        <v>87</v>
      </c>
      <c r="L28" t="s">
        <v>88</v>
      </c>
      <c r="M28" t="s">
        <v>89</v>
      </c>
      <c r="N28">
        <v>2</v>
      </c>
      <c r="O28" s="1">
        <v>44777.830648148149</v>
      </c>
      <c r="P28" s="1">
        <v>44777.842418981483</v>
      </c>
      <c r="Q28">
        <v>148</v>
      </c>
      <c r="R28">
        <v>869</v>
      </c>
      <c r="S28" t="b">
        <v>0</v>
      </c>
      <c r="T28" t="s">
        <v>90</v>
      </c>
      <c r="U28" t="b">
        <v>1</v>
      </c>
      <c r="V28" t="s">
        <v>135</v>
      </c>
      <c r="W28" s="1">
        <v>44777.838472222225</v>
      </c>
      <c r="X28">
        <v>606</v>
      </c>
      <c r="Y28">
        <v>42</v>
      </c>
      <c r="Z28">
        <v>0</v>
      </c>
      <c r="AA28">
        <v>42</v>
      </c>
      <c r="AB28">
        <v>0</v>
      </c>
      <c r="AC28">
        <v>18</v>
      </c>
      <c r="AD28">
        <v>14</v>
      </c>
      <c r="AE28">
        <v>0</v>
      </c>
      <c r="AF28">
        <v>0</v>
      </c>
      <c r="AG28">
        <v>0</v>
      </c>
      <c r="AH28" t="s">
        <v>126</v>
      </c>
      <c r="AI28" s="1">
        <v>44777.842418981483</v>
      </c>
      <c r="AJ28">
        <v>263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92</v>
      </c>
      <c r="BG28">
        <v>16</v>
      </c>
      <c r="BH28" t="s">
        <v>93</v>
      </c>
    </row>
    <row r="29" spans="1:60">
      <c r="A29" t="s">
        <v>161</v>
      </c>
      <c r="B29" t="s">
        <v>82</v>
      </c>
      <c r="C29" t="s">
        <v>124</v>
      </c>
      <c r="D29" t="s">
        <v>84</v>
      </c>
      <c r="E29" s="2">
        <f>HYPERLINK("capsilon://?command=openfolder&amp;siteaddress=FAM.docvelocity-na8.net&amp;folderid=FX62469E43-1FA1-7DA4-77DA-310CCAE9C9CA","FX22081138")</f>
        <v>0</v>
      </c>
      <c r="F29" t="s">
        <v>19</v>
      </c>
      <c r="G29" t="s">
        <v>19</v>
      </c>
      <c r="H29" t="s">
        <v>85</v>
      </c>
      <c r="I29" t="s">
        <v>140</v>
      </c>
      <c r="J29">
        <v>180</v>
      </c>
      <c r="K29" t="s">
        <v>87</v>
      </c>
      <c r="L29" t="s">
        <v>88</v>
      </c>
      <c r="M29" t="s">
        <v>89</v>
      </c>
      <c r="N29">
        <v>2</v>
      </c>
      <c r="O29" s="1">
        <v>44777.833032407405</v>
      </c>
      <c r="P29" s="1">
        <v>44777.888599537036</v>
      </c>
      <c r="Q29">
        <v>1618</v>
      </c>
      <c r="R29">
        <v>3183</v>
      </c>
      <c r="S29" t="b">
        <v>0</v>
      </c>
      <c r="T29" t="s">
        <v>90</v>
      </c>
      <c r="U29" t="b">
        <v>1</v>
      </c>
      <c r="V29" t="s">
        <v>162</v>
      </c>
      <c r="W29" s="1">
        <v>44777.861273148148</v>
      </c>
      <c r="X29">
        <v>2361</v>
      </c>
      <c r="Y29">
        <v>207</v>
      </c>
      <c r="Z29">
        <v>0</v>
      </c>
      <c r="AA29">
        <v>207</v>
      </c>
      <c r="AB29">
        <v>0</v>
      </c>
      <c r="AC29">
        <v>112</v>
      </c>
      <c r="AD29">
        <v>-27</v>
      </c>
      <c r="AE29">
        <v>0</v>
      </c>
      <c r="AF29">
        <v>0</v>
      </c>
      <c r="AG29">
        <v>0</v>
      </c>
      <c r="AH29" t="s">
        <v>126</v>
      </c>
      <c r="AI29" s="1">
        <v>44777.888599537036</v>
      </c>
      <c r="AJ29">
        <v>822</v>
      </c>
      <c r="AK29">
        <v>2</v>
      </c>
      <c r="AL29">
        <v>0</v>
      </c>
      <c r="AM29">
        <v>2</v>
      </c>
      <c r="AN29">
        <v>0</v>
      </c>
      <c r="AO29">
        <v>2</v>
      </c>
      <c r="AP29">
        <v>-29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92</v>
      </c>
      <c r="BG29">
        <v>80</v>
      </c>
      <c r="BH29" t="s">
        <v>93</v>
      </c>
    </row>
    <row r="30" spans="1:60">
      <c r="A30" t="s">
        <v>163</v>
      </c>
      <c r="B30" t="s">
        <v>82</v>
      </c>
      <c r="C30" t="s">
        <v>164</v>
      </c>
      <c r="D30" t="s">
        <v>84</v>
      </c>
      <c r="E30" s="2">
        <f>HYPERLINK("capsilon://?command=openfolder&amp;siteaddress=FAM.docvelocity-na8.net&amp;folderid=FX21487D55-317C-2B12-9BA5-774D7F9A19FC","FX22078094")</f>
        <v>0</v>
      </c>
      <c r="F30" t="s">
        <v>19</v>
      </c>
      <c r="G30" t="s">
        <v>19</v>
      </c>
      <c r="H30" t="s">
        <v>85</v>
      </c>
      <c r="I30" t="s">
        <v>165</v>
      </c>
      <c r="J30">
        <v>275</v>
      </c>
      <c r="K30" t="s">
        <v>87</v>
      </c>
      <c r="L30" t="s">
        <v>88</v>
      </c>
      <c r="M30" t="s">
        <v>89</v>
      </c>
      <c r="N30">
        <v>1</v>
      </c>
      <c r="O30" s="1">
        <v>44777.833796296298</v>
      </c>
      <c r="P30" s="1">
        <v>44777.910567129627</v>
      </c>
      <c r="Q30">
        <v>6276</v>
      </c>
      <c r="R30">
        <v>357</v>
      </c>
      <c r="S30" t="b">
        <v>0</v>
      </c>
      <c r="T30" t="s">
        <v>90</v>
      </c>
      <c r="U30" t="b">
        <v>0</v>
      </c>
      <c r="V30" t="s">
        <v>154</v>
      </c>
      <c r="W30" s="1">
        <v>44777.910567129627</v>
      </c>
      <c r="X30">
        <v>357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275</v>
      </c>
      <c r="AE30">
        <v>260</v>
      </c>
      <c r="AF30">
        <v>0</v>
      </c>
      <c r="AG30">
        <v>8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92</v>
      </c>
      <c r="BG30">
        <v>110</v>
      </c>
      <c r="BH30" t="s">
        <v>93</v>
      </c>
    </row>
    <row r="31" spans="1:60">
      <c r="A31" t="s">
        <v>166</v>
      </c>
      <c r="B31" t="s">
        <v>82</v>
      </c>
      <c r="C31" t="s">
        <v>167</v>
      </c>
      <c r="D31" t="s">
        <v>84</v>
      </c>
      <c r="E31" s="2">
        <f>HYPERLINK("capsilon://?command=openfolder&amp;siteaddress=FAM.docvelocity-na8.net&amp;folderid=FX42771033-843F-5D5D-FF80-35AC4DEB2010","FX22071855")</f>
        <v>0</v>
      </c>
      <c r="F31" t="s">
        <v>19</v>
      </c>
      <c r="G31" t="s">
        <v>19</v>
      </c>
      <c r="H31" t="s">
        <v>85</v>
      </c>
      <c r="I31" t="s">
        <v>168</v>
      </c>
      <c r="J31">
        <v>21</v>
      </c>
      <c r="K31" t="s">
        <v>87</v>
      </c>
      <c r="L31" t="s">
        <v>88</v>
      </c>
      <c r="M31" t="s">
        <v>89</v>
      </c>
      <c r="N31">
        <v>2</v>
      </c>
      <c r="O31" s="1">
        <v>44774.528877314813</v>
      </c>
      <c r="P31" s="1">
        <v>44774.568541666667</v>
      </c>
      <c r="Q31">
        <v>3366</v>
      </c>
      <c r="R31">
        <v>61</v>
      </c>
      <c r="S31" t="b">
        <v>0</v>
      </c>
      <c r="T31" t="s">
        <v>90</v>
      </c>
      <c r="U31" t="b">
        <v>0</v>
      </c>
      <c r="V31" t="s">
        <v>169</v>
      </c>
      <c r="W31" s="1">
        <v>44774.529664351852</v>
      </c>
      <c r="X31">
        <v>46</v>
      </c>
      <c r="Y31">
        <v>0</v>
      </c>
      <c r="Z31">
        <v>0</v>
      </c>
      <c r="AA31">
        <v>0</v>
      </c>
      <c r="AB31">
        <v>10</v>
      </c>
      <c r="AC31">
        <v>0</v>
      </c>
      <c r="AD31">
        <v>21</v>
      </c>
      <c r="AE31">
        <v>0</v>
      </c>
      <c r="AF31">
        <v>0</v>
      </c>
      <c r="AG31">
        <v>0</v>
      </c>
      <c r="AH31" t="s">
        <v>108</v>
      </c>
      <c r="AI31" s="1">
        <v>44774.568541666667</v>
      </c>
      <c r="AJ31">
        <v>15</v>
      </c>
      <c r="AK31">
        <v>0</v>
      </c>
      <c r="AL31">
        <v>0</v>
      </c>
      <c r="AM31">
        <v>0</v>
      </c>
      <c r="AN31">
        <v>10</v>
      </c>
      <c r="AO31">
        <v>0</v>
      </c>
      <c r="AP31">
        <v>21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170</v>
      </c>
      <c r="BG31">
        <v>57</v>
      </c>
      <c r="BH31" t="s">
        <v>93</v>
      </c>
    </row>
    <row r="32" spans="1:60">
      <c r="A32" t="s">
        <v>171</v>
      </c>
      <c r="B32" t="s">
        <v>82</v>
      </c>
      <c r="C32" t="s">
        <v>142</v>
      </c>
      <c r="D32" t="s">
        <v>84</v>
      </c>
      <c r="E32" s="2">
        <f>HYPERLINK("capsilon://?command=openfolder&amp;siteaddress=FAM.docvelocity-na8.net&amp;folderid=FX0E668AEB-E2CB-9E60-CF9F-A91A81BE07FD","FX22081307")</f>
        <v>0</v>
      </c>
      <c r="F32" t="s">
        <v>19</v>
      </c>
      <c r="G32" t="s">
        <v>19</v>
      </c>
      <c r="H32" t="s">
        <v>85</v>
      </c>
      <c r="I32" t="s">
        <v>143</v>
      </c>
      <c r="J32">
        <v>490</v>
      </c>
      <c r="K32" t="s">
        <v>87</v>
      </c>
      <c r="L32" t="s">
        <v>88</v>
      </c>
      <c r="M32" t="s">
        <v>89</v>
      </c>
      <c r="N32">
        <v>2</v>
      </c>
      <c r="O32" s="1">
        <v>44777.842974537038</v>
      </c>
      <c r="P32" s="1">
        <v>44777.907986111109</v>
      </c>
      <c r="Q32">
        <v>2289</v>
      </c>
      <c r="R32">
        <v>3328</v>
      </c>
      <c r="S32" t="b">
        <v>0</v>
      </c>
      <c r="T32" t="s">
        <v>90</v>
      </c>
      <c r="U32" t="b">
        <v>1</v>
      </c>
      <c r="V32" t="s">
        <v>135</v>
      </c>
      <c r="W32" s="1">
        <v>44777.866493055553</v>
      </c>
      <c r="X32">
        <v>1654</v>
      </c>
      <c r="Y32">
        <v>441</v>
      </c>
      <c r="Z32">
        <v>0</v>
      </c>
      <c r="AA32">
        <v>441</v>
      </c>
      <c r="AB32">
        <v>0</v>
      </c>
      <c r="AC32">
        <v>18</v>
      </c>
      <c r="AD32">
        <v>49</v>
      </c>
      <c r="AE32">
        <v>0</v>
      </c>
      <c r="AF32">
        <v>0</v>
      </c>
      <c r="AG32">
        <v>0</v>
      </c>
      <c r="AH32" t="s">
        <v>126</v>
      </c>
      <c r="AI32" s="1">
        <v>44777.907986111109</v>
      </c>
      <c r="AJ32">
        <v>1674</v>
      </c>
      <c r="AK32">
        <v>1</v>
      </c>
      <c r="AL32">
        <v>0</v>
      </c>
      <c r="AM32">
        <v>1</v>
      </c>
      <c r="AN32">
        <v>21</v>
      </c>
      <c r="AO32">
        <v>1</v>
      </c>
      <c r="AP32">
        <v>48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92</v>
      </c>
      <c r="BG32">
        <v>93</v>
      </c>
      <c r="BH32" t="s">
        <v>93</v>
      </c>
    </row>
    <row r="33" spans="1:60">
      <c r="A33" t="s">
        <v>172</v>
      </c>
      <c r="B33" t="s">
        <v>82</v>
      </c>
      <c r="C33" t="s">
        <v>145</v>
      </c>
      <c r="D33" t="s">
        <v>84</v>
      </c>
      <c r="E33" s="2">
        <f>HYPERLINK("capsilon://?command=openfolder&amp;siteaddress=FAM.docvelocity-na8.net&amp;folderid=FXD3F1D724-1C9A-7AB4-972F-36C735D0F4DA","FX22081222")</f>
        <v>0</v>
      </c>
      <c r="F33" t="s">
        <v>19</v>
      </c>
      <c r="G33" t="s">
        <v>19</v>
      </c>
      <c r="H33" t="s">
        <v>85</v>
      </c>
      <c r="I33" t="s">
        <v>146</v>
      </c>
      <c r="J33">
        <v>526</v>
      </c>
      <c r="K33" t="s">
        <v>87</v>
      </c>
      <c r="L33" t="s">
        <v>88</v>
      </c>
      <c r="M33" t="s">
        <v>89</v>
      </c>
      <c r="N33">
        <v>2</v>
      </c>
      <c r="O33" s="1">
        <v>44777.848865740743</v>
      </c>
      <c r="P33" s="1">
        <v>44777.963738425926</v>
      </c>
      <c r="Q33">
        <v>4905</v>
      </c>
      <c r="R33">
        <v>5020</v>
      </c>
      <c r="S33" t="b">
        <v>0</v>
      </c>
      <c r="T33" t="s">
        <v>90</v>
      </c>
      <c r="U33" t="b">
        <v>1</v>
      </c>
      <c r="V33" t="s">
        <v>162</v>
      </c>
      <c r="W33" s="1">
        <v>44777.912175925929</v>
      </c>
      <c r="X33">
        <v>4351</v>
      </c>
      <c r="Y33">
        <v>421</v>
      </c>
      <c r="Z33">
        <v>0</v>
      </c>
      <c r="AA33">
        <v>421</v>
      </c>
      <c r="AB33">
        <v>188</v>
      </c>
      <c r="AC33">
        <v>70</v>
      </c>
      <c r="AD33">
        <v>105</v>
      </c>
      <c r="AE33">
        <v>0</v>
      </c>
      <c r="AF33">
        <v>0</v>
      </c>
      <c r="AG33">
        <v>0</v>
      </c>
      <c r="AH33" t="s">
        <v>173</v>
      </c>
      <c r="AI33" s="1">
        <v>44777.963738425926</v>
      </c>
      <c r="AJ33">
        <v>501</v>
      </c>
      <c r="AK33">
        <v>2</v>
      </c>
      <c r="AL33">
        <v>0</v>
      </c>
      <c r="AM33">
        <v>2</v>
      </c>
      <c r="AN33">
        <v>94</v>
      </c>
      <c r="AO33">
        <v>1</v>
      </c>
      <c r="AP33">
        <v>103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92</v>
      </c>
      <c r="BG33">
        <v>165</v>
      </c>
      <c r="BH33" t="s">
        <v>93</v>
      </c>
    </row>
    <row r="34" spans="1:60">
      <c r="A34" t="s">
        <v>174</v>
      </c>
      <c r="B34" t="s">
        <v>82</v>
      </c>
      <c r="C34" t="s">
        <v>124</v>
      </c>
      <c r="D34" t="s">
        <v>84</v>
      </c>
      <c r="E34" s="2">
        <f>HYPERLINK("capsilon://?command=openfolder&amp;siteaddress=FAM.docvelocity-na8.net&amp;folderid=FX62469E43-1FA1-7DA4-77DA-310CCAE9C9CA","FX22081138")</f>
        <v>0</v>
      </c>
      <c r="F34" t="s">
        <v>19</v>
      </c>
      <c r="G34" t="s">
        <v>19</v>
      </c>
      <c r="H34" t="s">
        <v>85</v>
      </c>
      <c r="I34" t="s">
        <v>130</v>
      </c>
      <c r="J34">
        <v>56</v>
      </c>
      <c r="K34" t="s">
        <v>87</v>
      </c>
      <c r="L34" t="s">
        <v>88</v>
      </c>
      <c r="M34" t="s">
        <v>89</v>
      </c>
      <c r="N34">
        <v>2</v>
      </c>
      <c r="O34" s="1">
        <v>44777.850810185184</v>
      </c>
      <c r="P34" s="1">
        <v>44777.891944444447</v>
      </c>
      <c r="Q34">
        <v>3015</v>
      </c>
      <c r="R34">
        <v>539</v>
      </c>
      <c r="S34" t="b">
        <v>0</v>
      </c>
      <c r="T34" t="s">
        <v>90</v>
      </c>
      <c r="U34" t="b">
        <v>1</v>
      </c>
      <c r="V34" t="s">
        <v>135</v>
      </c>
      <c r="W34" s="1">
        <v>44777.870636574073</v>
      </c>
      <c r="X34">
        <v>357</v>
      </c>
      <c r="Y34">
        <v>42</v>
      </c>
      <c r="Z34">
        <v>0</v>
      </c>
      <c r="AA34">
        <v>42</v>
      </c>
      <c r="AB34">
        <v>0</v>
      </c>
      <c r="AC34">
        <v>21</v>
      </c>
      <c r="AD34">
        <v>14</v>
      </c>
      <c r="AE34">
        <v>0</v>
      </c>
      <c r="AF34">
        <v>0</v>
      </c>
      <c r="AG34">
        <v>0</v>
      </c>
      <c r="AH34" t="s">
        <v>132</v>
      </c>
      <c r="AI34" s="1">
        <v>44777.891944444447</v>
      </c>
      <c r="AJ34">
        <v>182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13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92</v>
      </c>
      <c r="BG34">
        <v>59</v>
      </c>
      <c r="BH34" t="s">
        <v>93</v>
      </c>
    </row>
    <row r="35" spans="1:60">
      <c r="A35" t="s">
        <v>175</v>
      </c>
      <c r="B35" t="s">
        <v>82</v>
      </c>
      <c r="C35" t="s">
        <v>98</v>
      </c>
      <c r="D35" t="s">
        <v>84</v>
      </c>
      <c r="E35" s="2">
        <f>HYPERLINK("capsilon://?command=openfolder&amp;siteaddress=FAM.docvelocity-na8.net&amp;folderid=FX353662D5-2F2B-1263-4196-2A64A4E12BFB","FX22072316")</f>
        <v>0</v>
      </c>
      <c r="F35" t="s">
        <v>19</v>
      </c>
      <c r="G35" t="s">
        <v>19</v>
      </c>
      <c r="H35" t="s">
        <v>85</v>
      </c>
      <c r="I35" t="s">
        <v>148</v>
      </c>
      <c r="J35">
        <v>204</v>
      </c>
      <c r="K35" t="s">
        <v>87</v>
      </c>
      <c r="L35" t="s">
        <v>88</v>
      </c>
      <c r="M35" t="s">
        <v>89</v>
      </c>
      <c r="N35">
        <v>2</v>
      </c>
      <c r="O35" s="1">
        <v>44777.888240740744</v>
      </c>
      <c r="P35" s="1">
        <v>44777.89603009259</v>
      </c>
      <c r="Q35">
        <v>448</v>
      </c>
      <c r="R35">
        <v>225</v>
      </c>
      <c r="S35" t="b">
        <v>0</v>
      </c>
      <c r="T35" t="s">
        <v>90</v>
      </c>
      <c r="U35" t="b">
        <v>1</v>
      </c>
      <c r="V35" t="s">
        <v>135</v>
      </c>
      <c r="W35" s="1">
        <v>44777.895775462966</v>
      </c>
      <c r="X35">
        <v>197</v>
      </c>
      <c r="Y35">
        <v>0</v>
      </c>
      <c r="Z35">
        <v>0</v>
      </c>
      <c r="AA35">
        <v>0</v>
      </c>
      <c r="AB35">
        <v>204</v>
      </c>
      <c r="AC35">
        <v>0</v>
      </c>
      <c r="AD35">
        <v>204</v>
      </c>
      <c r="AE35">
        <v>0</v>
      </c>
      <c r="AF35">
        <v>0</v>
      </c>
      <c r="AG35">
        <v>0</v>
      </c>
      <c r="AH35" t="s">
        <v>173</v>
      </c>
      <c r="AI35" s="1">
        <v>44777.89603009259</v>
      </c>
      <c r="AJ35">
        <v>12</v>
      </c>
      <c r="AK35">
        <v>0</v>
      </c>
      <c r="AL35">
        <v>0</v>
      </c>
      <c r="AM35">
        <v>0</v>
      </c>
      <c r="AN35">
        <v>204</v>
      </c>
      <c r="AO35">
        <v>0</v>
      </c>
      <c r="AP35">
        <v>204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92</v>
      </c>
      <c r="BG35">
        <v>11</v>
      </c>
      <c r="BH35" t="s">
        <v>93</v>
      </c>
    </row>
    <row r="36" spans="1:60">
      <c r="A36" t="s">
        <v>176</v>
      </c>
      <c r="B36" t="s">
        <v>82</v>
      </c>
      <c r="C36" t="s">
        <v>150</v>
      </c>
      <c r="D36" t="s">
        <v>84</v>
      </c>
      <c r="E36" s="2">
        <f>HYPERLINK("capsilon://?command=openfolder&amp;siteaddress=FAM.docvelocity-na8.net&amp;folderid=FX1390A267-C673-DB36-706C-3222F9ED96F6","FX2208536")</f>
        <v>0</v>
      </c>
      <c r="F36" t="s">
        <v>19</v>
      </c>
      <c r="G36" t="s">
        <v>19</v>
      </c>
      <c r="H36" t="s">
        <v>85</v>
      </c>
      <c r="I36" t="s">
        <v>151</v>
      </c>
      <c r="J36">
        <v>56</v>
      </c>
      <c r="K36" t="s">
        <v>87</v>
      </c>
      <c r="L36" t="s">
        <v>88</v>
      </c>
      <c r="M36" t="s">
        <v>89</v>
      </c>
      <c r="N36">
        <v>2</v>
      </c>
      <c r="O36" s="1">
        <v>44777.892187500001</v>
      </c>
      <c r="P36" s="1">
        <v>44777.905150462961</v>
      </c>
      <c r="Q36">
        <v>588</v>
      </c>
      <c r="R36">
        <v>532</v>
      </c>
      <c r="S36" t="b">
        <v>0</v>
      </c>
      <c r="T36" t="s">
        <v>90</v>
      </c>
      <c r="U36" t="b">
        <v>1</v>
      </c>
      <c r="V36" t="s">
        <v>154</v>
      </c>
      <c r="W36" s="1">
        <v>44777.897777777776</v>
      </c>
      <c r="X36">
        <v>292</v>
      </c>
      <c r="Y36">
        <v>42</v>
      </c>
      <c r="Z36">
        <v>0</v>
      </c>
      <c r="AA36">
        <v>42</v>
      </c>
      <c r="AB36">
        <v>0</v>
      </c>
      <c r="AC36">
        <v>2</v>
      </c>
      <c r="AD36">
        <v>14</v>
      </c>
      <c r="AE36">
        <v>0</v>
      </c>
      <c r="AF36">
        <v>0</v>
      </c>
      <c r="AG36">
        <v>0</v>
      </c>
      <c r="AH36" t="s">
        <v>132</v>
      </c>
      <c r="AI36" s="1">
        <v>44777.905150462961</v>
      </c>
      <c r="AJ36">
        <v>240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92</v>
      </c>
      <c r="BG36">
        <v>18</v>
      </c>
      <c r="BH36" t="s">
        <v>93</v>
      </c>
    </row>
    <row r="37" spans="1:60">
      <c r="A37" t="s">
        <v>177</v>
      </c>
      <c r="B37" t="s">
        <v>82</v>
      </c>
      <c r="C37" t="s">
        <v>150</v>
      </c>
      <c r="D37" t="s">
        <v>84</v>
      </c>
      <c r="E37" s="2">
        <f>HYPERLINK("capsilon://?command=openfolder&amp;siteaddress=FAM.docvelocity-na8.net&amp;folderid=FX1390A267-C673-DB36-706C-3222F9ED96F6","FX2208536")</f>
        <v>0</v>
      </c>
      <c r="F37" t="s">
        <v>19</v>
      </c>
      <c r="G37" t="s">
        <v>19</v>
      </c>
      <c r="H37" t="s">
        <v>85</v>
      </c>
      <c r="I37" t="s">
        <v>153</v>
      </c>
      <c r="J37">
        <v>231</v>
      </c>
      <c r="K37" t="s">
        <v>87</v>
      </c>
      <c r="L37" t="s">
        <v>88</v>
      </c>
      <c r="M37" t="s">
        <v>89</v>
      </c>
      <c r="N37">
        <v>2</v>
      </c>
      <c r="O37" s="1">
        <v>44777.896273148152</v>
      </c>
      <c r="P37" s="1">
        <v>44777.916041666664</v>
      </c>
      <c r="Q37">
        <v>110</v>
      </c>
      <c r="R37">
        <v>1598</v>
      </c>
      <c r="S37" t="b">
        <v>0</v>
      </c>
      <c r="T37" t="s">
        <v>90</v>
      </c>
      <c r="U37" t="b">
        <v>1</v>
      </c>
      <c r="V37" t="s">
        <v>154</v>
      </c>
      <c r="W37" s="1">
        <v>44777.905416666668</v>
      </c>
      <c r="X37">
        <v>659</v>
      </c>
      <c r="Y37">
        <v>150</v>
      </c>
      <c r="Z37">
        <v>0</v>
      </c>
      <c r="AA37">
        <v>150</v>
      </c>
      <c r="AB37">
        <v>13</v>
      </c>
      <c r="AC37">
        <v>24</v>
      </c>
      <c r="AD37">
        <v>81</v>
      </c>
      <c r="AE37">
        <v>0</v>
      </c>
      <c r="AF37">
        <v>0</v>
      </c>
      <c r="AG37">
        <v>0</v>
      </c>
      <c r="AH37" t="s">
        <v>132</v>
      </c>
      <c r="AI37" s="1">
        <v>44777.916041666664</v>
      </c>
      <c r="AJ37">
        <v>898</v>
      </c>
      <c r="AK37">
        <v>3</v>
      </c>
      <c r="AL37">
        <v>0</v>
      </c>
      <c r="AM37">
        <v>3</v>
      </c>
      <c r="AN37">
        <v>0</v>
      </c>
      <c r="AO37">
        <v>3</v>
      </c>
      <c r="AP37">
        <v>78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92</v>
      </c>
      <c r="BG37">
        <v>28</v>
      </c>
      <c r="BH37" t="s">
        <v>93</v>
      </c>
    </row>
    <row r="38" spans="1:60">
      <c r="A38" t="s">
        <v>178</v>
      </c>
      <c r="B38" t="s">
        <v>82</v>
      </c>
      <c r="C38" t="s">
        <v>164</v>
      </c>
      <c r="D38" t="s">
        <v>84</v>
      </c>
      <c r="E38" s="2">
        <f>HYPERLINK("capsilon://?command=openfolder&amp;siteaddress=FAM.docvelocity-na8.net&amp;folderid=FX21487D55-317C-2B12-9BA5-774D7F9A19FC","FX22078094")</f>
        <v>0</v>
      </c>
      <c r="F38" t="s">
        <v>19</v>
      </c>
      <c r="G38" t="s">
        <v>19</v>
      </c>
      <c r="H38" t="s">
        <v>85</v>
      </c>
      <c r="I38" t="s">
        <v>165</v>
      </c>
      <c r="J38">
        <v>382</v>
      </c>
      <c r="K38" t="s">
        <v>87</v>
      </c>
      <c r="L38" t="s">
        <v>88</v>
      </c>
      <c r="M38" t="s">
        <v>89</v>
      </c>
      <c r="N38">
        <v>2</v>
      </c>
      <c r="O38" s="1">
        <v>44777.913252314815</v>
      </c>
      <c r="P38" s="1">
        <v>44777.972986111112</v>
      </c>
      <c r="Q38">
        <v>436</v>
      </c>
      <c r="R38">
        <v>4725</v>
      </c>
      <c r="S38" t="b">
        <v>0</v>
      </c>
      <c r="T38" t="s">
        <v>90</v>
      </c>
      <c r="U38" t="b">
        <v>1</v>
      </c>
      <c r="V38" t="s">
        <v>162</v>
      </c>
      <c r="W38" s="1">
        <v>44777.954004629632</v>
      </c>
      <c r="X38">
        <v>1595</v>
      </c>
      <c r="Y38">
        <v>305</v>
      </c>
      <c r="Z38">
        <v>0</v>
      </c>
      <c r="AA38">
        <v>305</v>
      </c>
      <c r="AB38">
        <v>0</v>
      </c>
      <c r="AC38">
        <v>50</v>
      </c>
      <c r="AD38">
        <v>77</v>
      </c>
      <c r="AE38">
        <v>0</v>
      </c>
      <c r="AF38">
        <v>0</v>
      </c>
      <c r="AG38">
        <v>0</v>
      </c>
      <c r="AH38" t="s">
        <v>132</v>
      </c>
      <c r="AI38" s="1">
        <v>44777.972986111112</v>
      </c>
      <c r="AJ38">
        <v>1221</v>
      </c>
      <c r="AK38">
        <v>4</v>
      </c>
      <c r="AL38">
        <v>0</v>
      </c>
      <c r="AM38">
        <v>4</v>
      </c>
      <c r="AN38">
        <v>3</v>
      </c>
      <c r="AO38">
        <v>4</v>
      </c>
      <c r="AP38">
        <v>73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92</v>
      </c>
      <c r="BG38">
        <v>86</v>
      </c>
      <c r="BH38" t="s">
        <v>93</v>
      </c>
    </row>
    <row r="39" spans="1:60">
      <c r="A39" t="s">
        <v>179</v>
      </c>
      <c r="B39" t="s">
        <v>82</v>
      </c>
      <c r="C39" t="s">
        <v>180</v>
      </c>
      <c r="D39" t="s">
        <v>84</v>
      </c>
      <c r="E39" s="2">
        <f>HYPERLINK("capsilon://?command=openfolder&amp;siteaddress=FAM.docvelocity-na8.net&amp;folderid=FX90354F79-C264-6034-5068-F598A9A7DBF0","FX2207841")</f>
        <v>0</v>
      </c>
      <c r="F39" t="s">
        <v>19</v>
      </c>
      <c r="G39" t="s">
        <v>19</v>
      </c>
      <c r="H39" t="s">
        <v>85</v>
      </c>
      <c r="I39" t="s">
        <v>181</v>
      </c>
      <c r="J39">
        <v>67</v>
      </c>
      <c r="K39" t="s">
        <v>87</v>
      </c>
      <c r="L39" t="s">
        <v>88</v>
      </c>
      <c r="M39" t="s">
        <v>89</v>
      </c>
      <c r="N39">
        <v>2</v>
      </c>
      <c r="O39" s="1">
        <v>44778.111030092594</v>
      </c>
      <c r="P39" s="1">
        <v>44778.164583333331</v>
      </c>
      <c r="Q39">
        <v>4104</v>
      </c>
      <c r="R39">
        <v>523</v>
      </c>
      <c r="S39" t="b">
        <v>0</v>
      </c>
      <c r="T39" t="s">
        <v>90</v>
      </c>
      <c r="U39" t="b">
        <v>0</v>
      </c>
      <c r="V39" t="s">
        <v>182</v>
      </c>
      <c r="W39" s="1">
        <v>44778.139432870368</v>
      </c>
      <c r="X39">
        <v>368</v>
      </c>
      <c r="Y39">
        <v>52</v>
      </c>
      <c r="Z39">
        <v>0</v>
      </c>
      <c r="AA39">
        <v>52</v>
      </c>
      <c r="AB39">
        <v>0</v>
      </c>
      <c r="AC39">
        <v>8</v>
      </c>
      <c r="AD39">
        <v>15</v>
      </c>
      <c r="AE39">
        <v>0</v>
      </c>
      <c r="AF39">
        <v>0</v>
      </c>
      <c r="AG39">
        <v>0</v>
      </c>
      <c r="AH39" t="s">
        <v>183</v>
      </c>
      <c r="AI39" s="1">
        <v>44778.164583333331</v>
      </c>
      <c r="AJ39">
        <v>143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14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184</v>
      </c>
      <c r="BG39">
        <v>77</v>
      </c>
      <c r="BH39" t="s">
        <v>93</v>
      </c>
    </row>
    <row r="40" spans="1:60">
      <c r="A40" t="s">
        <v>185</v>
      </c>
      <c r="B40" t="s">
        <v>82</v>
      </c>
      <c r="C40" t="s">
        <v>137</v>
      </c>
      <c r="D40" t="s">
        <v>84</v>
      </c>
      <c r="E40" s="2">
        <f>HYPERLINK("capsilon://?command=openfolder&amp;siteaddress=FAM.docvelocity-na8.net&amp;folderid=FX6C81630E-999E-4D8E-97AB-3EC98E39AA2A","FX22076082")</f>
        <v>0</v>
      </c>
      <c r="F40" t="s">
        <v>19</v>
      </c>
      <c r="G40" t="s">
        <v>19</v>
      </c>
      <c r="H40" t="s">
        <v>85</v>
      </c>
      <c r="I40" t="s">
        <v>186</v>
      </c>
      <c r="J40">
        <v>28</v>
      </c>
      <c r="K40" t="s">
        <v>87</v>
      </c>
      <c r="L40" t="s">
        <v>88</v>
      </c>
      <c r="M40" t="s">
        <v>89</v>
      </c>
      <c r="N40">
        <v>2</v>
      </c>
      <c r="O40" s="1">
        <v>44778.398495370369</v>
      </c>
      <c r="P40" s="1">
        <v>44778.410694444443</v>
      </c>
      <c r="Q40">
        <v>822</v>
      </c>
      <c r="R40">
        <v>232</v>
      </c>
      <c r="S40" t="b">
        <v>0</v>
      </c>
      <c r="T40" t="s">
        <v>90</v>
      </c>
      <c r="U40" t="b">
        <v>0</v>
      </c>
      <c r="V40" t="s">
        <v>187</v>
      </c>
      <c r="W40" s="1">
        <v>44778.406018518515</v>
      </c>
      <c r="X40">
        <v>155</v>
      </c>
      <c r="Y40">
        <v>21</v>
      </c>
      <c r="Z40">
        <v>0</v>
      </c>
      <c r="AA40">
        <v>21</v>
      </c>
      <c r="AB40">
        <v>0</v>
      </c>
      <c r="AC40">
        <v>3</v>
      </c>
      <c r="AD40">
        <v>7</v>
      </c>
      <c r="AE40">
        <v>0</v>
      </c>
      <c r="AF40">
        <v>0</v>
      </c>
      <c r="AG40">
        <v>0</v>
      </c>
      <c r="AH40" t="s">
        <v>183</v>
      </c>
      <c r="AI40" s="1">
        <v>44778.410694444443</v>
      </c>
      <c r="AJ40">
        <v>77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184</v>
      </c>
      <c r="BG40">
        <v>17</v>
      </c>
      <c r="BH40" t="s">
        <v>93</v>
      </c>
    </row>
    <row r="41" spans="1:60">
      <c r="A41" t="s">
        <v>188</v>
      </c>
      <c r="B41" t="s">
        <v>82</v>
      </c>
      <c r="C41" t="s">
        <v>189</v>
      </c>
      <c r="D41" t="s">
        <v>84</v>
      </c>
      <c r="E41" s="2">
        <f>HYPERLINK("capsilon://?command=openfolder&amp;siteaddress=FAM.docvelocity-na8.net&amp;folderid=FX65AB2928-77D1-9C9E-3406-7D222C80C5F2","FX2208824")</f>
        <v>0</v>
      </c>
      <c r="F41" t="s">
        <v>19</v>
      </c>
      <c r="G41" t="s">
        <v>19</v>
      </c>
      <c r="H41" t="s">
        <v>85</v>
      </c>
      <c r="I41" t="s">
        <v>190</v>
      </c>
      <c r="J41">
        <v>67</v>
      </c>
      <c r="K41" t="s">
        <v>87</v>
      </c>
      <c r="L41" t="s">
        <v>88</v>
      </c>
      <c r="M41" t="s">
        <v>89</v>
      </c>
      <c r="N41">
        <v>2</v>
      </c>
      <c r="O41" s="1">
        <v>44778.406215277777</v>
      </c>
      <c r="P41" s="1">
        <v>44778.412719907406</v>
      </c>
      <c r="Q41">
        <v>198</v>
      </c>
      <c r="R41">
        <v>364</v>
      </c>
      <c r="S41" t="b">
        <v>0</v>
      </c>
      <c r="T41" t="s">
        <v>90</v>
      </c>
      <c r="U41" t="b">
        <v>0</v>
      </c>
      <c r="V41" t="s">
        <v>187</v>
      </c>
      <c r="W41" s="1">
        <v>44778.409456018519</v>
      </c>
      <c r="X41">
        <v>190</v>
      </c>
      <c r="Y41">
        <v>52</v>
      </c>
      <c r="Z41">
        <v>0</v>
      </c>
      <c r="AA41">
        <v>52</v>
      </c>
      <c r="AB41">
        <v>0</v>
      </c>
      <c r="AC41">
        <v>8</v>
      </c>
      <c r="AD41">
        <v>15</v>
      </c>
      <c r="AE41">
        <v>0</v>
      </c>
      <c r="AF41">
        <v>0</v>
      </c>
      <c r="AG41">
        <v>0</v>
      </c>
      <c r="AH41" t="s">
        <v>183</v>
      </c>
      <c r="AI41" s="1">
        <v>44778.412719907406</v>
      </c>
      <c r="AJ41">
        <v>174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15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184</v>
      </c>
      <c r="BG41">
        <v>9</v>
      </c>
      <c r="BH41" t="s">
        <v>93</v>
      </c>
    </row>
    <row r="42" spans="1:60">
      <c r="A42" t="s">
        <v>191</v>
      </c>
      <c r="B42" t="s">
        <v>82</v>
      </c>
      <c r="C42" t="s">
        <v>192</v>
      </c>
      <c r="D42" t="s">
        <v>84</v>
      </c>
      <c r="E42" s="2">
        <f>HYPERLINK("capsilon://?command=openfolder&amp;siteaddress=FAM.docvelocity-na8.net&amp;folderid=FX7D5B0DE6-BD1A-37B2-DB19-BA58AD7BE82E","FX22075942")</f>
        <v>0</v>
      </c>
      <c r="F42" t="s">
        <v>19</v>
      </c>
      <c r="G42" t="s">
        <v>19</v>
      </c>
      <c r="H42" t="s">
        <v>85</v>
      </c>
      <c r="I42" t="s">
        <v>193</v>
      </c>
      <c r="J42">
        <v>44</v>
      </c>
      <c r="K42" t="s">
        <v>87</v>
      </c>
      <c r="L42" t="s">
        <v>88</v>
      </c>
      <c r="M42" t="s">
        <v>89</v>
      </c>
      <c r="N42">
        <v>2</v>
      </c>
      <c r="O42" s="1">
        <v>44778.417245370372</v>
      </c>
      <c r="P42" s="1">
        <v>44778.423171296294</v>
      </c>
      <c r="Q42">
        <v>198</v>
      </c>
      <c r="R42">
        <v>314</v>
      </c>
      <c r="S42" t="b">
        <v>0</v>
      </c>
      <c r="T42" t="s">
        <v>90</v>
      </c>
      <c r="U42" t="b">
        <v>0</v>
      </c>
      <c r="V42" t="s">
        <v>187</v>
      </c>
      <c r="W42" s="1">
        <v>44778.421064814815</v>
      </c>
      <c r="X42">
        <v>191</v>
      </c>
      <c r="Y42">
        <v>37</v>
      </c>
      <c r="Z42">
        <v>0</v>
      </c>
      <c r="AA42">
        <v>37</v>
      </c>
      <c r="AB42">
        <v>0</v>
      </c>
      <c r="AC42">
        <v>5</v>
      </c>
      <c r="AD42">
        <v>7</v>
      </c>
      <c r="AE42">
        <v>0</v>
      </c>
      <c r="AF42">
        <v>0</v>
      </c>
      <c r="AG42">
        <v>0</v>
      </c>
      <c r="AH42" t="s">
        <v>183</v>
      </c>
      <c r="AI42" s="1">
        <v>44778.423171296294</v>
      </c>
      <c r="AJ42">
        <v>123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184</v>
      </c>
      <c r="BG42">
        <v>8</v>
      </c>
      <c r="BH42" t="s">
        <v>93</v>
      </c>
    </row>
    <row r="43" spans="1:60">
      <c r="A43" t="s">
        <v>194</v>
      </c>
      <c r="B43" t="s">
        <v>82</v>
      </c>
      <c r="C43" t="s">
        <v>119</v>
      </c>
      <c r="D43" t="s">
        <v>84</v>
      </c>
      <c r="E43" s="2">
        <f>HYPERLINK("capsilon://?command=openfolder&amp;siteaddress=FAM.docvelocity-na8.net&amp;folderid=FX40A3C289-3CE6-8FCD-51F3-B1F41677E629","FX22081083")</f>
        <v>0</v>
      </c>
      <c r="F43" t="s">
        <v>19</v>
      </c>
      <c r="G43" t="s">
        <v>19</v>
      </c>
      <c r="H43" t="s">
        <v>85</v>
      </c>
      <c r="I43" t="s">
        <v>195</v>
      </c>
      <c r="J43">
        <v>28</v>
      </c>
      <c r="K43" t="s">
        <v>87</v>
      </c>
      <c r="L43" t="s">
        <v>88</v>
      </c>
      <c r="M43" t="s">
        <v>89</v>
      </c>
      <c r="N43">
        <v>2</v>
      </c>
      <c r="O43" s="1">
        <v>44778.457048611112</v>
      </c>
      <c r="P43" s="1">
        <v>44778.460856481484</v>
      </c>
      <c r="Q43">
        <v>84</v>
      </c>
      <c r="R43">
        <v>245</v>
      </c>
      <c r="S43" t="b">
        <v>0</v>
      </c>
      <c r="T43" t="s">
        <v>90</v>
      </c>
      <c r="U43" t="b">
        <v>0</v>
      </c>
      <c r="V43" t="s">
        <v>187</v>
      </c>
      <c r="W43" s="1">
        <v>44778.459409722222</v>
      </c>
      <c r="X43">
        <v>160</v>
      </c>
      <c r="Y43">
        <v>21</v>
      </c>
      <c r="Z43">
        <v>0</v>
      </c>
      <c r="AA43">
        <v>21</v>
      </c>
      <c r="AB43">
        <v>0</v>
      </c>
      <c r="AC43">
        <v>0</v>
      </c>
      <c r="AD43">
        <v>7</v>
      </c>
      <c r="AE43">
        <v>0</v>
      </c>
      <c r="AF43">
        <v>0</v>
      </c>
      <c r="AG43">
        <v>0</v>
      </c>
      <c r="AH43" t="s">
        <v>183</v>
      </c>
      <c r="AI43" s="1">
        <v>44778.460856481484</v>
      </c>
      <c r="AJ43">
        <v>85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184</v>
      </c>
      <c r="BG43">
        <v>5</v>
      </c>
      <c r="BH43" t="s">
        <v>93</v>
      </c>
    </row>
    <row r="44" spans="1:60">
      <c r="A44" t="s">
        <v>196</v>
      </c>
      <c r="B44" t="s">
        <v>82</v>
      </c>
      <c r="C44" t="s">
        <v>119</v>
      </c>
      <c r="D44" t="s">
        <v>84</v>
      </c>
      <c r="E44" s="2">
        <f>HYPERLINK("capsilon://?command=openfolder&amp;siteaddress=FAM.docvelocity-na8.net&amp;folderid=FX40A3C289-3CE6-8FCD-51F3-B1F41677E629","FX22081083")</f>
        <v>0</v>
      </c>
      <c r="F44" t="s">
        <v>19</v>
      </c>
      <c r="G44" t="s">
        <v>19</v>
      </c>
      <c r="H44" t="s">
        <v>85</v>
      </c>
      <c r="I44" t="s">
        <v>197</v>
      </c>
      <c r="J44">
        <v>28</v>
      </c>
      <c r="K44" t="s">
        <v>87</v>
      </c>
      <c r="L44" t="s">
        <v>88</v>
      </c>
      <c r="M44" t="s">
        <v>89</v>
      </c>
      <c r="N44">
        <v>2</v>
      </c>
      <c r="O44" s="1">
        <v>44778.457129629627</v>
      </c>
      <c r="P44" s="1">
        <v>44778.461805555555</v>
      </c>
      <c r="Q44">
        <v>237</v>
      </c>
      <c r="R44">
        <v>167</v>
      </c>
      <c r="S44" t="b">
        <v>0</v>
      </c>
      <c r="T44" t="s">
        <v>90</v>
      </c>
      <c r="U44" t="b">
        <v>0</v>
      </c>
      <c r="V44" t="s">
        <v>187</v>
      </c>
      <c r="W44" s="1">
        <v>44778.460416666669</v>
      </c>
      <c r="X44">
        <v>86</v>
      </c>
      <c r="Y44">
        <v>21</v>
      </c>
      <c r="Z44">
        <v>0</v>
      </c>
      <c r="AA44">
        <v>21</v>
      </c>
      <c r="AB44">
        <v>0</v>
      </c>
      <c r="AC44">
        <v>0</v>
      </c>
      <c r="AD44">
        <v>7</v>
      </c>
      <c r="AE44">
        <v>0</v>
      </c>
      <c r="AF44">
        <v>0</v>
      </c>
      <c r="AG44">
        <v>0</v>
      </c>
      <c r="AH44" t="s">
        <v>183</v>
      </c>
      <c r="AI44" s="1">
        <v>44778.461805555555</v>
      </c>
      <c r="AJ44">
        <v>81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184</v>
      </c>
      <c r="BG44">
        <v>6</v>
      </c>
      <c r="BH44" t="s">
        <v>93</v>
      </c>
    </row>
    <row r="45" spans="1:60">
      <c r="A45" t="s">
        <v>198</v>
      </c>
      <c r="B45" t="s">
        <v>82</v>
      </c>
      <c r="C45" t="s">
        <v>119</v>
      </c>
      <c r="D45" t="s">
        <v>84</v>
      </c>
      <c r="E45" s="2">
        <f>HYPERLINK("capsilon://?command=openfolder&amp;siteaddress=FAM.docvelocity-na8.net&amp;folderid=FX40A3C289-3CE6-8FCD-51F3-B1F41677E629","FX22081083")</f>
        <v>0</v>
      </c>
      <c r="F45" t="s">
        <v>19</v>
      </c>
      <c r="G45" t="s">
        <v>19</v>
      </c>
      <c r="H45" t="s">
        <v>85</v>
      </c>
      <c r="I45" t="s">
        <v>199</v>
      </c>
      <c r="J45">
        <v>28</v>
      </c>
      <c r="K45" t="s">
        <v>87</v>
      </c>
      <c r="L45" t="s">
        <v>88</v>
      </c>
      <c r="M45" t="s">
        <v>89</v>
      </c>
      <c r="N45">
        <v>2</v>
      </c>
      <c r="O45" s="1">
        <v>44778.457719907405</v>
      </c>
      <c r="P45" s="1">
        <v>44778.461886574078</v>
      </c>
      <c r="Q45">
        <v>318</v>
      </c>
      <c r="R45">
        <v>42</v>
      </c>
      <c r="S45" t="b">
        <v>0</v>
      </c>
      <c r="T45" t="s">
        <v>90</v>
      </c>
      <c r="U45" t="b">
        <v>0</v>
      </c>
      <c r="V45" t="s">
        <v>187</v>
      </c>
      <c r="W45" s="1">
        <v>44778.460844907408</v>
      </c>
      <c r="X45">
        <v>36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28</v>
      </c>
      <c r="AE45">
        <v>0</v>
      </c>
      <c r="AF45">
        <v>0</v>
      </c>
      <c r="AG45">
        <v>0</v>
      </c>
      <c r="AH45" t="s">
        <v>183</v>
      </c>
      <c r="AI45" s="1">
        <v>44778.461886574078</v>
      </c>
      <c r="AJ45">
        <v>6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28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184</v>
      </c>
      <c r="BG45">
        <v>6</v>
      </c>
      <c r="BH45" t="s">
        <v>93</v>
      </c>
    </row>
    <row r="46" spans="1:60">
      <c r="A46" t="s">
        <v>200</v>
      </c>
      <c r="B46" t="s">
        <v>82</v>
      </c>
      <c r="C46" t="s">
        <v>201</v>
      </c>
      <c r="D46" t="s">
        <v>84</v>
      </c>
      <c r="E46" s="2">
        <f>HYPERLINK("capsilon://?command=openfolder&amp;siteaddress=FAM.docvelocity-na8.net&amp;folderid=FX4F653A36-131A-9293-DF45-EDF85A6FC909","FX22081391")</f>
        <v>0</v>
      </c>
      <c r="F46" t="s">
        <v>19</v>
      </c>
      <c r="G46" t="s">
        <v>19</v>
      </c>
      <c r="H46" t="s">
        <v>85</v>
      </c>
      <c r="I46" t="s">
        <v>202</v>
      </c>
      <c r="J46">
        <v>233</v>
      </c>
      <c r="K46" t="s">
        <v>87</v>
      </c>
      <c r="L46" t="s">
        <v>88</v>
      </c>
      <c r="M46" t="s">
        <v>89</v>
      </c>
      <c r="N46">
        <v>1</v>
      </c>
      <c r="O46" s="1">
        <v>44778.475023148145</v>
      </c>
      <c r="P46" s="1">
        <v>44778.498645833337</v>
      </c>
      <c r="Q46">
        <v>1306</v>
      </c>
      <c r="R46">
        <v>735</v>
      </c>
      <c r="S46" t="b">
        <v>0</v>
      </c>
      <c r="T46" t="s">
        <v>90</v>
      </c>
      <c r="U46" t="b">
        <v>0</v>
      </c>
      <c r="V46" t="s">
        <v>102</v>
      </c>
      <c r="W46" s="1">
        <v>44778.498645833337</v>
      </c>
      <c r="X46">
        <v>663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233</v>
      </c>
      <c r="AE46">
        <v>209</v>
      </c>
      <c r="AF46">
        <v>0</v>
      </c>
      <c r="AG46">
        <v>13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184</v>
      </c>
      <c r="BG46">
        <v>34</v>
      </c>
      <c r="BH46" t="s">
        <v>93</v>
      </c>
    </row>
    <row r="47" spans="1:60">
      <c r="A47" t="s">
        <v>203</v>
      </c>
      <c r="B47" t="s">
        <v>82</v>
      </c>
      <c r="C47" t="s">
        <v>204</v>
      </c>
      <c r="D47" t="s">
        <v>84</v>
      </c>
      <c r="E47" s="2">
        <f>HYPERLINK("capsilon://?command=openfolder&amp;siteaddress=FAM.docvelocity-na8.net&amp;folderid=FXAD7B5DC0-DADF-8E70-1F6E-7A9322191A87","FX22081277")</f>
        <v>0</v>
      </c>
      <c r="F47" t="s">
        <v>19</v>
      </c>
      <c r="G47" t="s">
        <v>19</v>
      </c>
      <c r="H47" t="s">
        <v>85</v>
      </c>
      <c r="I47" t="s">
        <v>205</v>
      </c>
      <c r="J47">
        <v>310</v>
      </c>
      <c r="K47" t="s">
        <v>87</v>
      </c>
      <c r="L47" t="s">
        <v>88</v>
      </c>
      <c r="M47" t="s">
        <v>89</v>
      </c>
      <c r="N47">
        <v>1</v>
      </c>
      <c r="O47" s="1">
        <v>44778.493078703701</v>
      </c>
      <c r="P47" s="1">
        <v>44778.505324074074</v>
      </c>
      <c r="Q47">
        <v>256</v>
      </c>
      <c r="R47">
        <v>802</v>
      </c>
      <c r="S47" t="b">
        <v>0</v>
      </c>
      <c r="T47" t="s">
        <v>90</v>
      </c>
      <c r="U47" t="b">
        <v>0</v>
      </c>
      <c r="V47" t="s">
        <v>91</v>
      </c>
      <c r="W47" s="1">
        <v>44778.505324074074</v>
      </c>
      <c r="X47">
        <v>724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310</v>
      </c>
      <c r="AE47">
        <v>281</v>
      </c>
      <c r="AF47">
        <v>0</v>
      </c>
      <c r="AG47">
        <v>8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184</v>
      </c>
      <c r="BG47">
        <v>17</v>
      </c>
      <c r="BH47" t="s">
        <v>93</v>
      </c>
    </row>
    <row r="48" spans="1:60">
      <c r="A48" t="s">
        <v>206</v>
      </c>
      <c r="B48" t="s">
        <v>82</v>
      </c>
      <c r="C48" t="s">
        <v>201</v>
      </c>
      <c r="D48" t="s">
        <v>84</v>
      </c>
      <c r="E48" s="2">
        <f>HYPERLINK("capsilon://?command=openfolder&amp;siteaddress=FAM.docvelocity-na8.net&amp;folderid=FX4F653A36-131A-9293-DF45-EDF85A6FC909","FX22081391")</f>
        <v>0</v>
      </c>
      <c r="F48" t="s">
        <v>19</v>
      </c>
      <c r="G48" t="s">
        <v>19</v>
      </c>
      <c r="H48" t="s">
        <v>85</v>
      </c>
      <c r="I48" t="s">
        <v>202</v>
      </c>
      <c r="J48">
        <v>450</v>
      </c>
      <c r="K48" t="s">
        <v>87</v>
      </c>
      <c r="L48" t="s">
        <v>88</v>
      </c>
      <c r="M48" t="s">
        <v>89</v>
      </c>
      <c r="N48">
        <v>2</v>
      </c>
      <c r="O48" s="1">
        <v>44778.500474537039</v>
      </c>
      <c r="P48" s="1">
        <v>44778.595706018517</v>
      </c>
      <c r="Q48">
        <v>5389</v>
      </c>
      <c r="R48">
        <v>2839</v>
      </c>
      <c r="S48" t="b">
        <v>0</v>
      </c>
      <c r="T48" t="s">
        <v>90</v>
      </c>
      <c r="U48" t="b">
        <v>1</v>
      </c>
      <c r="V48" t="s">
        <v>95</v>
      </c>
      <c r="W48" s="1">
        <v>44778.541168981479</v>
      </c>
      <c r="X48">
        <v>1967</v>
      </c>
      <c r="Y48">
        <v>340</v>
      </c>
      <c r="Z48">
        <v>0</v>
      </c>
      <c r="AA48">
        <v>340</v>
      </c>
      <c r="AB48">
        <v>105</v>
      </c>
      <c r="AC48">
        <v>60</v>
      </c>
      <c r="AD48">
        <v>110</v>
      </c>
      <c r="AE48">
        <v>0</v>
      </c>
      <c r="AF48">
        <v>0</v>
      </c>
      <c r="AG48">
        <v>0</v>
      </c>
      <c r="AH48" t="s">
        <v>173</v>
      </c>
      <c r="AI48" s="1">
        <v>44778.595706018517</v>
      </c>
      <c r="AJ48">
        <v>838</v>
      </c>
      <c r="AK48">
        <v>9</v>
      </c>
      <c r="AL48">
        <v>0</v>
      </c>
      <c r="AM48">
        <v>9</v>
      </c>
      <c r="AN48">
        <v>42</v>
      </c>
      <c r="AO48">
        <v>9</v>
      </c>
      <c r="AP48">
        <v>101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184</v>
      </c>
      <c r="BG48">
        <v>137</v>
      </c>
      <c r="BH48" t="s">
        <v>93</v>
      </c>
    </row>
    <row r="49" spans="1:60">
      <c r="A49" t="s">
        <v>207</v>
      </c>
      <c r="B49" t="s">
        <v>82</v>
      </c>
      <c r="C49" t="s">
        <v>204</v>
      </c>
      <c r="D49" t="s">
        <v>84</v>
      </c>
      <c r="E49" s="2">
        <f>HYPERLINK("capsilon://?command=openfolder&amp;siteaddress=FAM.docvelocity-na8.net&amp;folderid=FXAD7B5DC0-DADF-8E70-1F6E-7A9322191A87","FX22081277")</f>
        <v>0</v>
      </c>
      <c r="F49" t="s">
        <v>19</v>
      </c>
      <c r="G49" t="s">
        <v>19</v>
      </c>
      <c r="H49" t="s">
        <v>85</v>
      </c>
      <c r="I49" t="s">
        <v>205</v>
      </c>
      <c r="J49">
        <v>382</v>
      </c>
      <c r="K49" t="s">
        <v>87</v>
      </c>
      <c r="L49" t="s">
        <v>88</v>
      </c>
      <c r="M49" t="s">
        <v>89</v>
      </c>
      <c r="N49">
        <v>2</v>
      </c>
      <c r="O49" s="1">
        <v>44778.506550925929</v>
      </c>
      <c r="P49" s="1">
        <v>44778.636712962965</v>
      </c>
      <c r="Q49">
        <v>9566</v>
      </c>
      <c r="R49">
        <v>1680</v>
      </c>
      <c r="S49" t="b">
        <v>0</v>
      </c>
      <c r="T49" t="s">
        <v>90</v>
      </c>
      <c r="U49" t="b">
        <v>1</v>
      </c>
      <c r="V49" t="s">
        <v>91</v>
      </c>
      <c r="W49" s="1">
        <v>44778.536689814813</v>
      </c>
      <c r="X49">
        <v>1102</v>
      </c>
      <c r="Y49">
        <v>335</v>
      </c>
      <c r="Z49">
        <v>0</v>
      </c>
      <c r="AA49">
        <v>335</v>
      </c>
      <c r="AB49">
        <v>0</v>
      </c>
      <c r="AC49">
        <v>70</v>
      </c>
      <c r="AD49">
        <v>47</v>
      </c>
      <c r="AE49">
        <v>0</v>
      </c>
      <c r="AF49">
        <v>0</v>
      </c>
      <c r="AG49">
        <v>0</v>
      </c>
      <c r="AH49" t="s">
        <v>173</v>
      </c>
      <c r="AI49" s="1">
        <v>44778.636712962965</v>
      </c>
      <c r="AJ49">
        <v>563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45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184</v>
      </c>
      <c r="BG49">
        <v>187</v>
      </c>
      <c r="BH49" t="s">
        <v>93</v>
      </c>
    </row>
    <row r="50" spans="1:60">
      <c r="A50" t="s">
        <v>208</v>
      </c>
      <c r="B50" t="s">
        <v>82</v>
      </c>
      <c r="C50" t="s">
        <v>209</v>
      </c>
      <c r="D50" t="s">
        <v>84</v>
      </c>
      <c r="E50" s="2">
        <f>HYPERLINK("capsilon://?command=openfolder&amp;siteaddress=FAM.docvelocity-na8.net&amp;folderid=FX9D3A4349-E404-0F1E-5BE3-A8DAD9B06267","FX22081448")</f>
        <v>0</v>
      </c>
      <c r="F50" t="s">
        <v>19</v>
      </c>
      <c r="G50" t="s">
        <v>19</v>
      </c>
      <c r="H50" t="s">
        <v>85</v>
      </c>
      <c r="I50" t="s">
        <v>210</v>
      </c>
      <c r="J50">
        <v>190</v>
      </c>
      <c r="K50" t="s">
        <v>87</v>
      </c>
      <c r="L50" t="s">
        <v>88</v>
      </c>
      <c r="M50" t="s">
        <v>89</v>
      </c>
      <c r="N50">
        <v>1</v>
      </c>
      <c r="O50" s="1">
        <v>44778.509571759256</v>
      </c>
      <c r="P50" s="1">
        <v>44778.527141203704</v>
      </c>
      <c r="Q50">
        <v>1293</v>
      </c>
      <c r="R50">
        <v>225</v>
      </c>
      <c r="S50" t="b">
        <v>0</v>
      </c>
      <c r="T50" t="s">
        <v>90</v>
      </c>
      <c r="U50" t="b">
        <v>0</v>
      </c>
      <c r="V50" t="s">
        <v>102</v>
      </c>
      <c r="W50" s="1">
        <v>44778.527141203704</v>
      </c>
      <c r="X50">
        <v>207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190</v>
      </c>
      <c r="AE50">
        <v>190</v>
      </c>
      <c r="AF50">
        <v>0</v>
      </c>
      <c r="AG50">
        <v>2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184</v>
      </c>
      <c r="BG50">
        <v>25</v>
      </c>
      <c r="BH50" t="s">
        <v>93</v>
      </c>
    </row>
    <row r="51" spans="1:60">
      <c r="A51" t="s">
        <v>211</v>
      </c>
      <c r="B51" t="s">
        <v>82</v>
      </c>
      <c r="C51" t="s">
        <v>212</v>
      </c>
      <c r="D51" t="s">
        <v>84</v>
      </c>
      <c r="E51" s="2">
        <f>HYPERLINK("capsilon://?command=openfolder&amp;siteaddress=FAM.docvelocity-na8.net&amp;folderid=FX51D9D250-7230-0ACF-7910-70DE3934C817","FX22081460")</f>
        <v>0</v>
      </c>
      <c r="F51" t="s">
        <v>19</v>
      </c>
      <c r="G51" t="s">
        <v>19</v>
      </c>
      <c r="H51" t="s">
        <v>85</v>
      </c>
      <c r="I51" t="s">
        <v>213</v>
      </c>
      <c r="J51">
        <v>103</v>
      </c>
      <c r="K51" t="s">
        <v>87</v>
      </c>
      <c r="L51" t="s">
        <v>88</v>
      </c>
      <c r="M51" t="s">
        <v>89</v>
      </c>
      <c r="N51">
        <v>2</v>
      </c>
      <c r="O51" s="1">
        <v>44778.526805555557</v>
      </c>
      <c r="P51" s="1">
        <v>44778.646122685182</v>
      </c>
      <c r="Q51">
        <v>9859</v>
      </c>
      <c r="R51">
        <v>450</v>
      </c>
      <c r="S51" t="b">
        <v>0</v>
      </c>
      <c r="T51" t="s">
        <v>90</v>
      </c>
      <c r="U51" t="b">
        <v>0</v>
      </c>
      <c r="V51" t="s">
        <v>95</v>
      </c>
      <c r="W51" s="1">
        <v>44778.542939814812</v>
      </c>
      <c r="X51">
        <v>152</v>
      </c>
      <c r="Y51">
        <v>55</v>
      </c>
      <c r="Z51">
        <v>0</v>
      </c>
      <c r="AA51">
        <v>55</v>
      </c>
      <c r="AB51">
        <v>0</v>
      </c>
      <c r="AC51">
        <v>5</v>
      </c>
      <c r="AD51">
        <v>48</v>
      </c>
      <c r="AE51">
        <v>0</v>
      </c>
      <c r="AF51">
        <v>0</v>
      </c>
      <c r="AG51">
        <v>0</v>
      </c>
      <c r="AH51" t="s">
        <v>173</v>
      </c>
      <c r="AI51" s="1">
        <v>44778.646122685182</v>
      </c>
      <c r="AJ51">
        <v>263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48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184</v>
      </c>
      <c r="BG51">
        <v>171</v>
      </c>
      <c r="BH51" t="s">
        <v>93</v>
      </c>
    </row>
    <row r="52" spans="1:60">
      <c r="A52" t="s">
        <v>214</v>
      </c>
      <c r="B52" t="s">
        <v>82</v>
      </c>
      <c r="C52" t="s">
        <v>212</v>
      </c>
      <c r="D52" t="s">
        <v>84</v>
      </c>
      <c r="E52" s="2">
        <f>HYPERLINK("capsilon://?command=openfolder&amp;siteaddress=FAM.docvelocity-na8.net&amp;folderid=FX51D9D250-7230-0ACF-7910-70DE3934C817","FX22081460")</f>
        <v>0</v>
      </c>
      <c r="F52" t="s">
        <v>19</v>
      </c>
      <c r="G52" t="s">
        <v>19</v>
      </c>
      <c r="H52" t="s">
        <v>85</v>
      </c>
      <c r="I52" t="s">
        <v>215</v>
      </c>
      <c r="J52">
        <v>108</v>
      </c>
      <c r="K52" t="s">
        <v>87</v>
      </c>
      <c r="L52" t="s">
        <v>88</v>
      </c>
      <c r="M52" t="s">
        <v>89</v>
      </c>
      <c r="N52">
        <v>2</v>
      </c>
      <c r="O52" s="1">
        <v>44778.526898148149</v>
      </c>
      <c r="P52" s="1">
        <v>44778.646979166668</v>
      </c>
      <c r="Q52">
        <v>10157</v>
      </c>
      <c r="R52">
        <v>218</v>
      </c>
      <c r="S52" t="b">
        <v>0</v>
      </c>
      <c r="T52" t="s">
        <v>90</v>
      </c>
      <c r="U52" t="b">
        <v>0</v>
      </c>
      <c r="V52" t="s">
        <v>95</v>
      </c>
      <c r="W52" s="1">
        <v>44778.544560185182</v>
      </c>
      <c r="X52">
        <v>139</v>
      </c>
      <c r="Y52">
        <v>60</v>
      </c>
      <c r="Z52">
        <v>0</v>
      </c>
      <c r="AA52">
        <v>60</v>
      </c>
      <c r="AB52">
        <v>0</v>
      </c>
      <c r="AC52">
        <v>5</v>
      </c>
      <c r="AD52">
        <v>48</v>
      </c>
      <c r="AE52">
        <v>0</v>
      </c>
      <c r="AF52">
        <v>0</v>
      </c>
      <c r="AG52">
        <v>0</v>
      </c>
      <c r="AH52" t="s">
        <v>173</v>
      </c>
      <c r="AI52" s="1">
        <v>44778.646979166668</v>
      </c>
      <c r="AJ52">
        <v>73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48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184</v>
      </c>
      <c r="BG52">
        <v>172</v>
      </c>
      <c r="BH52" t="s">
        <v>93</v>
      </c>
    </row>
    <row r="53" spans="1:60">
      <c r="A53" t="s">
        <v>216</v>
      </c>
      <c r="B53" t="s">
        <v>82</v>
      </c>
      <c r="C53" t="s">
        <v>209</v>
      </c>
      <c r="D53" t="s">
        <v>84</v>
      </c>
      <c r="E53" s="2">
        <f>HYPERLINK("capsilon://?command=openfolder&amp;siteaddress=FAM.docvelocity-na8.net&amp;folderid=FX9D3A4349-E404-0F1E-5BE3-A8DAD9B06267","FX22081448")</f>
        <v>0</v>
      </c>
      <c r="F53" t="s">
        <v>19</v>
      </c>
      <c r="G53" t="s">
        <v>19</v>
      </c>
      <c r="H53" t="s">
        <v>85</v>
      </c>
      <c r="I53" t="s">
        <v>210</v>
      </c>
      <c r="J53">
        <v>214</v>
      </c>
      <c r="K53" t="s">
        <v>87</v>
      </c>
      <c r="L53" t="s">
        <v>88</v>
      </c>
      <c r="M53" t="s">
        <v>89</v>
      </c>
      <c r="N53">
        <v>2</v>
      </c>
      <c r="O53" s="1">
        <v>44778.52857638889</v>
      </c>
      <c r="P53" s="1">
        <v>44778.656458333331</v>
      </c>
      <c r="Q53">
        <v>7408</v>
      </c>
      <c r="R53">
        <v>3641</v>
      </c>
      <c r="S53" t="b">
        <v>0</v>
      </c>
      <c r="T53" t="s">
        <v>90</v>
      </c>
      <c r="U53" t="b">
        <v>1</v>
      </c>
      <c r="V53" t="s">
        <v>91</v>
      </c>
      <c r="W53" s="1">
        <v>44778.558275462965</v>
      </c>
      <c r="X53">
        <v>1864</v>
      </c>
      <c r="Y53">
        <v>164</v>
      </c>
      <c r="Z53">
        <v>0</v>
      </c>
      <c r="AA53">
        <v>164</v>
      </c>
      <c r="AB53">
        <v>0</v>
      </c>
      <c r="AC53">
        <v>62</v>
      </c>
      <c r="AD53">
        <v>50</v>
      </c>
      <c r="AE53">
        <v>0</v>
      </c>
      <c r="AF53">
        <v>0</v>
      </c>
      <c r="AG53">
        <v>0</v>
      </c>
      <c r="AH53" t="s">
        <v>96</v>
      </c>
      <c r="AI53" s="1">
        <v>44778.656458333331</v>
      </c>
      <c r="AJ53">
        <v>1772</v>
      </c>
      <c r="AK53">
        <v>6</v>
      </c>
      <c r="AL53">
        <v>0</v>
      </c>
      <c r="AM53">
        <v>6</v>
      </c>
      <c r="AN53">
        <v>0</v>
      </c>
      <c r="AO53">
        <v>6</v>
      </c>
      <c r="AP53">
        <v>44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184</v>
      </c>
      <c r="BG53">
        <v>184</v>
      </c>
      <c r="BH53" t="s">
        <v>93</v>
      </c>
    </row>
    <row r="54" spans="1:60">
      <c r="A54" t="s">
        <v>217</v>
      </c>
      <c r="B54" t="s">
        <v>82</v>
      </c>
      <c r="C54" t="s">
        <v>218</v>
      </c>
      <c r="D54" t="s">
        <v>84</v>
      </c>
      <c r="E54" s="2">
        <f>HYPERLINK("capsilon://?command=openfolder&amp;siteaddress=FAM.docvelocity-na8.net&amp;folderid=FX028AE706-138A-7413-20DE-6A2DDBAE68AB","FX2208535")</f>
        <v>0</v>
      </c>
      <c r="F54" t="s">
        <v>19</v>
      </c>
      <c r="G54" t="s">
        <v>19</v>
      </c>
      <c r="H54" t="s">
        <v>85</v>
      </c>
      <c r="I54" t="s">
        <v>219</v>
      </c>
      <c r="J54">
        <v>28</v>
      </c>
      <c r="K54" t="s">
        <v>87</v>
      </c>
      <c r="L54" t="s">
        <v>88</v>
      </c>
      <c r="M54" t="s">
        <v>89</v>
      </c>
      <c r="N54">
        <v>2</v>
      </c>
      <c r="O54" s="1">
        <v>44778.531643518516</v>
      </c>
      <c r="P54" s="1">
        <v>44778.647627314815</v>
      </c>
      <c r="Q54">
        <v>9804</v>
      </c>
      <c r="R54">
        <v>217</v>
      </c>
      <c r="S54" t="b">
        <v>0</v>
      </c>
      <c r="T54" t="s">
        <v>90</v>
      </c>
      <c r="U54" t="b">
        <v>0</v>
      </c>
      <c r="V54" t="s">
        <v>95</v>
      </c>
      <c r="W54" s="1">
        <v>44778.546134259261</v>
      </c>
      <c r="X54">
        <v>135</v>
      </c>
      <c r="Y54">
        <v>21</v>
      </c>
      <c r="Z54">
        <v>0</v>
      </c>
      <c r="AA54">
        <v>21</v>
      </c>
      <c r="AB54">
        <v>0</v>
      </c>
      <c r="AC54">
        <v>3</v>
      </c>
      <c r="AD54">
        <v>7</v>
      </c>
      <c r="AE54">
        <v>0</v>
      </c>
      <c r="AF54">
        <v>0</v>
      </c>
      <c r="AG54">
        <v>0</v>
      </c>
      <c r="AH54" t="s">
        <v>173</v>
      </c>
      <c r="AI54" s="1">
        <v>44778.647627314815</v>
      </c>
      <c r="AJ54">
        <v>55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184</v>
      </c>
      <c r="BG54">
        <v>167</v>
      </c>
      <c r="BH54" t="s">
        <v>93</v>
      </c>
    </row>
    <row r="55" spans="1:60">
      <c r="A55" t="s">
        <v>220</v>
      </c>
      <c r="B55" t="s">
        <v>82</v>
      </c>
      <c r="C55" t="s">
        <v>221</v>
      </c>
      <c r="D55" t="s">
        <v>84</v>
      </c>
      <c r="E55" s="2">
        <f>HYPERLINK("capsilon://?command=openfolder&amp;siteaddress=FAM.docvelocity-na8.net&amp;folderid=FX8FF4D33A-C48E-1370-2ABD-B4892D324C75","FX22077466")</f>
        <v>0</v>
      </c>
      <c r="F55" t="s">
        <v>19</v>
      </c>
      <c r="G55" t="s">
        <v>19</v>
      </c>
      <c r="H55" t="s">
        <v>85</v>
      </c>
      <c r="I55" t="s">
        <v>222</v>
      </c>
      <c r="J55">
        <v>79</v>
      </c>
      <c r="K55" t="s">
        <v>87</v>
      </c>
      <c r="L55" t="s">
        <v>88</v>
      </c>
      <c r="M55" t="s">
        <v>89</v>
      </c>
      <c r="N55">
        <v>1</v>
      </c>
      <c r="O55" s="1">
        <v>44778.555763888886</v>
      </c>
      <c r="P55" s="1">
        <v>44778.563807870371</v>
      </c>
      <c r="Q55">
        <v>379</v>
      </c>
      <c r="R55">
        <v>316</v>
      </c>
      <c r="S55" t="b">
        <v>0</v>
      </c>
      <c r="T55" t="s">
        <v>90</v>
      </c>
      <c r="U55" t="b">
        <v>0</v>
      </c>
      <c r="V55" t="s">
        <v>131</v>
      </c>
      <c r="W55" s="1">
        <v>44778.563807870371</v>
      </c>
      <c r="X55">
        <v>295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79</v>
      </c>
      <c r="AE55">
        <v>72</v>
      </c>
      <c r="AF55">
        <v>0</v>
      </c>
      <c r="AG55">
        <v>3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184</v>
      </c>
      <c r="BG55">
        <v>11</v>
      </c>
      <c r="BH55" t="s">
        <v>93</v>
      </c>
    </row>
    <row r="56" spans="1:60">
      <c r="A56" t="s">
        <v>223</v>
      </c>
      <c r="B56" t="s">
        <v>82</v>
      </c>
      <c r="C56" t="s">
        <v>221</v>
      </c>
      <c r="D56" t="s">
        <v>84</v>
      </c>
      <c r="E56" s="2">
        <f>HYPERLINK("capsilon://?command=openfolder&amp;siteaddress=FAM.docvelocity-na8.net&amp;folderid=FX8FF4D33A-C48E-1370-2ABD-B4892D324C75","FX22077466")</f>
        <v>0</v>
      </c>
      <c r="F56" t="s">
        <v>19</v>
      </c>
      <c r="G56" t="s">
        <v>19</v>
      </c>
      <c r="H56" t="s">
        <v>85</v>
      </c>
      <c r="I56" t="s">
        <v>222</v>
      </c>
      <c r="J56">
        <v>107</v>
      </c>
      <c r="K56" t="s">
        <v>87</v>
      </c>
      <c r="L56" t="s">
        <v>88</v>
      </c>
      <c r="M56" t="s">
        <v>89</v>
      </c>
      <c r="N56">
        <v>2</v>
      </c>
      <c r="O56" s="1">
        <v>44778.56523148148</v>
      </c>
      <c r="P56" s="1">
        <v>44778.639155092591</v>
      </c>
      <c r="Q56">
        <v>5620</v>
      </c>
      <c r="R56">
        <v>767</v>
      </c>
      <c r="S56" t="b">
        <v>0</v>
      </c>
      <c r="T56" t="s">
        <v>90</v>
      </c>
      <c r="U56" t="b">
        <v>1</v>
      </c>
      <c r="V56" t="s">
        <v>131</v>
      </c>
      <c r="W56" s="1">
        <v>44778.57167824074</v>
      </c>
      <c r="X56">
        <v>557</v>
      </c>
      <c r="Y56">
        <v>88</v>
      </c>
      <c r="Z56">
        <v>0</v>
      </c>
      <c r="AA56">
        <v>88</v>
      </c>
      <c r="AB56">
        <v>0</v>
      </c>
      <c r="AC56">
        <v>4</v>
      </c>
      <c r="AD56">
        <v>19</v>
      </c>
      <c r="AE56">
        <v>0</v>
      </c>
      <c r="AF56">
        <v>0</v>
      </c>
      <c r="AG56">
        <v>0</v>
      </c>
      <c r="AH56" t="s">
        <v>173</v>
      </c>
      <c r="AI56" s="1">
        <v>44778.639155092591</v>
      </c>
      <c r="AJ56">
        <v>210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19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184</v>
      </c>
      <c r="BG56">
        <v>106</v>
      </c>
      <c r="BH56" t="s">
        <v>93</v>
      </c>
    </row>
    <row r="57" spans="1:60">
      <c r="A57" t="s">
        <v>224</v>
      </c>
      <c r="B57" t="s">
        <v>82</v>
      </c>
      <c r="C57" t="s">
        <v>225</v>
      </c>
      <c r="D57" t="s">
        <v>84</v>
      </c>
      <c r="E57" s="2">
        <f>HYPERLINK("capsilon://?command=openfolder&amp;siteaddress=FAM.docvelocity-na8.net&amp;folderid=FX92DDA853-9743-6181-1F4B-6EBFB7D2B891","FX22081418")</f>
        <v>0</v>
      </c>
      <c r="F57" t="s">
        <v>19</v>
      </c>
      <c r="G57" t="s">
        <v>19</v>
      </c>
      <c r="H57" t="s">
        <v>85</v>
      </c>
      <c r="I57" t="s">
        <v>226</v>
      </c>
      <c r="J57">
        <v>163</v>
      </c>
      <c r="K57" t="s">
        <v>87</v>
      </c>
      <c r="L57" t="s">
        <v>88</v>
      </c>
      <c r="M57" t="s">
        <v>89</v>
      </c>
      <c r="N57">
        <v>1</v>
      </c>
      <c r="O57" s="1">
        <v>44778.567083333335</v>
      </c>
      <c r="P57" s="1">
        <v>44778.579733796294</v>
      </c>
      <c r="Q57">
        <v>684</v>
      </c>
      <c r="R57">
        <v>409</v>
      </c>
      <c r="S57" t="b">
        <v>0</v>
      </c>
      <c r="T57" t="s">
        <v>90</v>
      </c>
      <c r="U57" t="b">
        <v>0</v>
      </c>
      <c r="V57" t="s">
        <v>95</v>
      </c>
      <c r="W57" s="1">
        <v>44778.579733796294</v>
      </c>
      <c r="X57">
        <v>380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163</v>
      </c>
      <c r="AE57">
        <v>155</v>
      </c>
      <c r="AF57">
        <v>0</v>
      </c>
      <c r="AG57">
        <v>5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184</v>
      </c>
      <c r="BG57">
        <v>18</v>
      </c>
      <c r="BH57" t="s">
        <v>93</v>
      </c>
    </row>
    <row r="58" spans="1:60">
      <c r="A58" t="s">
        <v>227</v>
      </c>
      <c r="B58" t="s">
        <v>82</v>
      </c>
      <c r="C58" t="s">
        <v>225</v>
      </c>
      <c r="D58" t="s">
        <v>84</v>
      </c>
      <c r="E58" s="2">
        <f>HYPERLINK("capsilon://?command=openfolder&amp;siteaddress=FAM.docvelocity-na8.net&amp;folderid=FX92DDA853-9743-6181-1F4B-6EBFB7D2B891","FX22081418")</f>
        <v>0</v>
      </c>
      <c r="F58" t="s">
        <v>19</v>
      </c>
      <c r="G58" t="s">
        <v>19</v>
      </c>
      <c r="H58" t="s">
        <v>85</v>
      </c>
      <c r="I58" t="s">
        <v>226</v>
      </c>
      <c r="J58">
        <v>238</v>
      </c>
      <c r="K58" t="s">
        <v>87</v>
      </c>
      <c r="L58" t="s">
        <v>88</v>
      </c>
      <c r="M58" t="s">
        <v>89</v>
      </c>
      <c r="N58">
        <v>2</v>
      </c>
      <c r="O58" s="1">
        <v>44778.581087962964</v>
      </c>
      <c r="P58" s="1">
        <v>44778.643067129633</v>
      </c>
      <c r="Q58">
        <v>4476</v>
      </c>
      <c r="R58">
        <v>879</v>
      </c>
      <c r="S58" t="b">
        <v>0</v>
      </c>
      <c r="T58" t="s">
        <v>90</v>
      </c>
      <c r="U58" t="b">
        <v>1</v>
      </c>
      <c r="V58" t="s">
        <v>95</v>
      </c>
      <c r="W58" s="1">
        <v>44778.587465277778</v>
      </c>
      <c r="X58">
        <v>533</v>
      </c>
      <c r="Y58">
        <v>176</v>
      </c>
      <c r="Z58">
        <v>0</v>
      </c>
      <c r="AA58">
        <v>176</v>
      </c>
      <c r="AB58">
        <v>0</v>
      </c>
      <c r="AC58">
        <v>16</v>
      </c>
      <c r="AD58">
        <v>62</v>
      </c>
      <c r="AE58">
        <v>0</v>
      </c>
      <c r="AF58">
        <v>0</v>
      </c>
      <c r="AG58">
        <v>0</v>
      </c>
      <c r="AH58" t="s">
        <v>173</v>
      </c>
      <c r="AI58" s="1">
        <v>44778.643067129633</v>
      </c>
      <c r="AJ58">
        <v>338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61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184</v>
      </c>
      <c r="BG58">
        <v>89</v>
      </c>
      <c r="BH58" t="s">
        <v>93</v>
      </c>
    </row>
    <row r="59" spans="1:60">
      <c r="A59" t="s">
        <v>228</v>
      </c>
      <c r="B59" t="s">
        <v>82</v>
      </c>
      <c r="C59" t="s">
        <v>229</v>
      </c>
      <c r="D59" t="s">
        <v>84</v>
      </c>
      <c r="E59" s="2">
        <f>HYPERLINK("capsilon://?command=openfolder&amp;siteaddress=FAM.docvelocity-na8.net&amp;folderid=FX2520834E-1916-84BD-905C-83E599050F74","FX2208622")</f>
        <v>0</v>
      </c>
      <c r="F59" t="s">
        <v>19</v>
      </c>
      <c r="G59" t="s">
        <v>19</v>
      </c>
      <c r="H59" t="s">
        <v>85</v>
      </c>
      <c r="I59" t="s">
        <v>230</v>
      </c>
      <c r="J59">
        <v>30</v>
      </c>
      <c r="K59" t="s">
        <v>87</v>
      </c>
      <c r="L59" t="s">
        <v>88</v>
      </c>
      <c r="M59" t="s">
        <v>89</v>
      </c>
      <c r="N59">
        <v>2</v>
      </c>
      <c r="O59" s="1">
        <v>44778.588113425925</v>
      </c>
      <c r="P59" s="1">
        <v>44778.648240740738</v>
      </c>
      <c r="Q59">
        <v>5057</v>
      </c>
      <c r="R59">
        <v>138</v>
      </c>
      <c r="S59" t="b">
        <v>0</v>
      </c>
      <c r="T59" t="s">
        <v>90</v>
      </c>
      <c r="U59" t="b">
        <v>0</v>
      </c>
      <c r="V59" t="s">
        <v>95</v>
      </c>
      <c r="W59" s="1">
        <v>44778.589826388888</v>
      </c>
      <c r="X59">
        <v>86</v>
      </c>
      <c r="Y59">
        <v>10</v>
      </c>
      <c r="Z59">
        <v>0</v>
      </c>
      <c r="AA59">
        <v>10</v>
      </c>
      <c r="AB59">
        <v>0</v>
      </c>
      <c r="AC59">
        <v>1</v>
      </c>
      <c r="AD59">
        <v>20</v>
      </c>
      <c r="AE59">
        <v>0</v>
      </c>
      <c r="AF59">
        <v>0</v>
      </c>
      <c r="AG59">
        <v>0</v>
      </c>
      <c r="AH59" t="s">
        <v>173</v>
      </c>
      <c r="AI59" s="1">
        <v>44778.648240740738</v>
      </c>
      <c r="AJ59">
        <v>52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184</v>
      </c>
      <c r="BG59">
        <v>86</v>
      </c>
      <c r="BH59" t="s">
        <v>93</v>
      </c>
    </row>
    <row r="60" spans="1:60">
      <c r="A60" t="s">
        <v>231</v>
      </c>
      <c r="B60" t="s">
        <v>82</v>
      </c>
      <c r="C60" t="s">
        <v>232</v>
      </c>
      <c r="D60" t="s">
        <v>84</v>
      </c>
      <c r="E60" s="2">
        <f>HYPERLINK("capsilon://?command=openfolder&amp;siteaddress=FAM.docvelocity-na8.net&amp;folderid=FXED30C63D-55AD-1907-30FC-AEC63E889B32","FX22081033")</f>
        <v>0</v>
      </c>
      <c r="F60" t="s">
        <v>19</v>
      </c>
      <c r="G60" t="s">
        <v>19</v>
      </c>
      <c r="H60" t="s">
        <v>85</v>
      </c>
      <c r="I60" t="s">
        <v>233</v>
      </c>
      <c r="J60">
        <v>30</v>
      </c>
      <c r="K60" t="s">
        <v>87</v>
      </c>
      <c r="L60" t="s">
        <v>88</v>
      </c>
      <c r="M60" t="s">
        <v>89</v>
      </c>
      <c r="N60">
        <v>2</v>
      </c>
      <c r="O60" s="1">
        <v>44778.602997685186</v>
      </c>
      <c r="P60" s="1">
        <v>44778.6487037037</v>
      </c>
      <c r="Q60">
        <v>3824</v>
      </c>
      <c r="R60">
        <v>125</v>
      </c>
      <c r="S60" t="b">
        <v>0</v>
      </c>
      <c r="T60" t="s">
        <v>90</v>
      </c>
      <c r="U60" t="b">
        <v>0</v>
      </c>
      <c r="V60" t="s">
        <v>95</v>
      </c>
      <c r="W60" s="1">
        <v>44778.607523148145</v>
      </c>
      <c r="X60">
        <v>86</v>
      </c>
      <c r="Y60">
        <v>10</v>
      </c>
      <c r="Z60">
        <v>0</v>
      </c>
      <c r="AA60">
        <v>10</v>
      </c>
      <c r="AB60">
        <v>0</v>
      </c>
      <c r="AC60">
        <v>1</v>
      </c>
      <c r="AD60">
        <v>20</v>
      </c>
      <c r="AE60">
        <v>0</v>
      </c>
      <c r="AF60">
        <v>0</v>
      </c>
      <c r="AG60">
        <v>0</v>
      </c>
      <c r="AH60" t="s">
        <v>173</v>
      </c>
      <c r="AI60" s="1">
        <v>44778.6487037037</v>
      </c>
      <c r="AJ60">
        <v>39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20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184</v>
      </c>
      <c r="BG60">
        <v>65</v>
      </c>
      <c r="BH60" t="s">
        <v>93</v>
      </c>
    </row>
    <row r="61" spans="1:60">
      <c r="A61" t="s">
        <v>234</v>
      </c>
      <c r="B61" t="s">
        <v>82</v>
      </c>
      <c r="C61" t="s">
        <v>235</v>
      </c>
      <c r="D61" t="s">
        <v>84</v>
      </c>
      <c r="E61" s="2">
        <f>HYPERLINK("capsilon://?command=openfolder&amp;siteaddress=FAM.docvelocity-na8.net&amp;folderid=FXA7AB18FD-2012-A518-18E6-C00FA2B13D01","FX22081475")</f>
        <v>0</v>
      </c>
      <c r="F61" t="s">
        <v>19</v>
      </c>
      <c r="G61" t="s">
        <v>19</v>
      </c>
      <c r="H61" t="s">
        <v>85</v>
      </c>
      <c r="I61" t="s">
        <v>236</v>
      </c>
      <c r="J61">
        <v>148</v>
      </c>
      <c r="K61" t="s">
        <v>87</v>
      </c>
      <c r="L61" t="s">
        <v>88</v>
      </c>
      <c r="M61" t="s">
        <v>89</v>
      </c>
      <c r="N61">
        <v>2</v>
      </c>
      <c r="O61" s="1">
        <v>44778.607581018521</v>
      </c>
      <c r="P61" s="1">
        <v>44778.651203703703</v>
      </c>
      <c r="Q61">
        <v>2984</v>
      </c>
      <c r="R61">
        <v>785</v>
      </c>
      <c r="S61" t="b">
        <v>0</v>
      </c>
      <c r="T61" t="s">
        <v>90</v>
      </c>
      <c r="U61" t="b">
        <v>0</v>
      </c>
      <c r="V61" t="s">
        <v>95</v>
      </c>
      <c r="W61" s="1">
        <v>44778.632754629631</v>
      </c>
      <c r="X61">
        <v>531</v>
      </c>
      <c r="Y61">
        <v>139</v>
      </c>
      <c r="Z61">
        <v>0</v>
      </c>
      <c r="AA61">
        <v>139</v>
      </c>
      <c r="AB61">
        <v>0</v>
      </c>
      <c r="AC61">
        <v>14</v>
      </c>
      <c r="AD61">
        <v>9</v>
      </c>
      <c r="AE61">
        <v>0</v>
      </c>
      <c r="AF61">
        <v>0</v>
      </c>
      <c r="AG61">
        <v>0</v>
      </c>
      <c r="AH61" t="s">
        <v>173</v>
      </c>
      <c r="AI61" s="1">
        <v>44778.651203703703</v>
      </c>
      <c r="AJ61">
        <v>216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9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184</v>
      </c>
      <c r="BG61">
        <v>62</v>
      </c>
      <c r="BH61" t="s">
        <v>93</v>
      </c>
    </row>
    <row r="62" spans="1:60">
      <c r="A62" t="s">
        <v>237</v>
      </c>
      <c r="B62" t="s">
        <v>82</v>
      </c>
      <c r="C62" t="s">
        <v>238</v>
      </c>
      <c r="D62" t="s">
        <v>84</v>
      </c>
      <c r="E62" s="2">
        <f>HYPERLINK("capsilon://?command=openfolder&amp;siteaddress=FAM.docvelocity-na8.net&amp;folderid=FXA1A8CCBA-A34E-093C-AD10-F7549A1FFFB2","FX22058392")</f>
        <v>0</v>
      </c>
      <c r="F62" t="s">
        <v>19</v>
      </c>
      <c r="G62" t="s">
        <v>19</v>
      </c>
      <c r="H62" t="s">
        <v>85</v>
      </c>
      <c r="I62" t="s">
        <v>239</v>
      </c>
      <c r="J62">
        <v>212</v>
      </c>
      <c r="K62" t="s">
        <v>87</v>
      </c>
      <c r="L62" t="s">
        <v>88</v>
      </c>
      <c r="M62" t="s">
        <v>89</v>
      </c>
      <c r="N62">
        <v>1</v>
      </c>
      <c r="O62" s="1">
        <v>44778.647638888891</v>
      </c>
      <c r="P62" s="1">
        <v>44778.657442129632</v>
      </c>
      <c r="Q62">
        <v>521</v>
      </c>
      <c r="R62">
        <v>326</v>
      </c>
      <c r="S62" t="b">
        <v>0</v>
      </c>
      <c r="T62" t="s">
        <v>90</v>
      </c>
      <c r="U62" t="b">
        <v>0</v>
      </c>
      <c r="V62" t="s">
        <v>91</v>
      </c>
      <c r="W62" s="1">
        <v>44778.657442129632</v>
      </c>
      <c r="X62">
        <v>306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212</v>
      </c>
      <c r="AE62">
        <v>205</v>
      </c>
      <c r="AF62">
        <v>0</v>
      </c>
      <c r="AG62">
        <v>5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184</v>
      </c>
      <c r="BG62">
        <v>14</v>
      </c>
      <c r="BH62" t="s">
        <v>93</v>
      </c>
    </row>
    <row r="63" spans="1:60">
      <c r="A63" t="s">
        <v>240</v>
      </c>
      <c r="B63" t="s">
        <v>82</v>
      </c>
      <c r="C63" t="s">
        <v>241</v>
      </c>
      <c r="D63" t="s">
        <v>84</v>
      </c>
      <c r="E63" s="2">
        <f>HYPERLINK("capsilon://?command=openfolder&amp;siteaddress=FAM.docvelocity-na8.net&amp;folderid=FX4284E9D1-E0DB-03AA-5EAE-C668769EED2F","FX22065466")</f>
        <v>0</v>
      </c>
      <c r="F63" t="s">
        <v>19</v>
      </c>
      <c r="G63" t="s">
        <v>19</v>
      </c>
      <c r="H63" t="s">
        <v>85</v>
      </c>
      <c r="I63" t="s">
        <v>242</v>
      </c>
      <c r="J63">
        <v>44</v>
      </c>
      <c r="K63" t="s">
        <v>87</v>
      </c>
      <c r="L63" t="s">
        <v>88</v>
      </c>
      <c r="M63" t="s">
        <v>89</v>
      </c>
      <c r="N63">
        <v>2</v>
      </c>
      <c r="O63" s="1">
        <v>44778.658379629633</v>
      </c>
      <c r="P63" s="1">
        <v>44778.660833333335</v>
      </c>
      <c r="Q63">
        <v>114</v>
      </c>
      <c r="R63">
        <v>98</v>
      </c>
      <c r="S63" t="b">
        <v>0</v>
      </c>
      <c r="T63" t="s">
        <v>90</v>
      </c>
      <c r="U63" t="b">
        <v>0</v>
      </c>
      <c r="V63" t="s">
        <v>91</v>
      </c>
      <c r="W63" s="1">
        <v>44778.659189814818</v>
      </c>
      <c r="X63">
        <v>66</v>
      </c>
      <c r="Y63">
        <v>0</v>
      </c>
      <c r="Z63">
        <v>0</v>
      </c>
      <c r="AA63">
        <v>0</v>
      </c>
      <c r="AB63">
        <v>37</v>
      </c>
      <c r="AC63">
        <v>0</v>
      </c>
      <c r="AD63">
        <v>44</v>
      </c>
      <c r="AE63">
        <v>0</v>
      </c>
      <c r="AF63">
        <v>0</v>
      </c>
      <c r="AG63">
        <v>0</v>
      </c>
      <c r="AH63" t="s">
        <v>96</v>
      </c>
      <c r="AI63" s="1">
        <v>44778.660833333335</v>
      </c>
      <c r="AJ63">
        <v>32</v>
      </c>
      <c r="AK63">
        <v>0</v>
      </c>
      <c r="AL63">
        <v>0</v>
      </c>
      <c r="AM63">
        <v>0</v>
      </c>
      <c r="AN63">
        <v>37</v>
      </c>
      <c r="AO63">
        <v>0</v>
      </c>
      <c r="AP63">
        <v>44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184</v>
      </c>
      <c r="BG63">
        <v>3</v>
      </c>
      <c r="BH63" t="s">
        <v>93</v>
      </c>
    </row>
    <row r="64" spans="1:60">
      <c r="A64" t="s">
        <v>243</v>
      </c>
      <c r="B64" t="s">
        <v>82</v>
      </c>
      <c r="C64" t="s">
        <v>238</v>
      </c>
      <c r="D64" t="s">
        <v>84</v>
      </c>
      <c r="E64" s="2">
        <f>HYPERLINK("capsilon://?command=openfolder&amp;siteaddress=FAM.docvelocity-na8.net&amp;folderid=FXA1A8CCBA-A34E-093C-AD10-F7549A1FFFB2","FX22058392")</f>
        <v>0</v>
      </c>
      <c r="F64" t="s">
        <v>19</v>
      </c>
      <c r="G64" t="s">
        <v>19</v>
      </c>
      <c r="H64" t="s">
        <v>85</v>
      </c>
      <c r="I64" t="s">
        <v>239</v>
      </c>
      <c r="J64">
        <v>284</v>
      </c>
      <c r="K64" t="s">
        <v>87</v>
      </c>
      <c r="L64" t="s">
        <v>88</v>
      </c>
      <c r="M64" t="s">
        <v>89</v>
      </c>
      <c r="N64">
        <v>2</v>
      </c>
      <c r="O64" s="1">
        <v>44778.658819444441</v>
      </c>
      <c r="P64" s="1">
        <v>44778.733703703707</v>
      </c>
      <c r="Q64">
        <v>922</v>
      </c>
      <c r="R64">
        <v>5548</v>
      </c>
      <c r="S64" t="b">
        <v>0</v>
      </c>
      <c r="T64" t="s">
        <v>90</v>
      </c>
      <c r="U64" t="b">
        <v>1</v>
      </c>
      <c r="V64" t="s">
        <v>91</v>
      </c>
      <c r="W64" s="1">
        <v>44778.716331018521</v>
      </c>
      <c r="X64">
        <v>4936</v>
      </c>
      <c r="Y64">
        <v>185</v>
      </c>
      <c r="Z64">
        <v>0</v>
      </c>
      <c r="AA64">
        <v>185</v>
      </c>
      <c r="AB64">
        <v>0</v>
      </c>
      <c r="AC64">
        <v>65</v>
      </c>
      <c r="AD64">
        <v>99</v>
      </c>
      <c r="AE64">
        <v>0</v>
      </c>
      <c r="AF64">
        <v>0</v>
      </c>
      <c r="AG64">
        <v>0</v>
      </c>
      <c r="AH64" t="s">
        <v>96</v>
      </c>
      <c r="AI64" s="1">
        <v>44778.733703703707</v>
      </c>
      <c r="AJ64">
        <v>612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99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184</v>
      </c>
      <c r="BG64">
        <v>107</v>
      </c>
      <c r="BH64" t="s">
        <v>93</v>
      </c>
    </row>
    <row r="65" spans="1:60">
      <c r="A65" t="s">
        <v>244</v>
      </c>
      <c r="B65" t="s">
        <v>82</v>
      </c>
      <c r="C65" t="s">
        <v>245</v>
      </c>
      <c r="D65" t="s">
        <v>84</v>
      </c>
      <c r="E65" s="2">
        <f>HYPERLINK("capsilon://?command=openfolder&amp;siteaddress=FAM.docvelocity-na8.net&amp;folderid=FX10A0D969-58FF-3011-D952-A67D501496F0","FX22081121")</f>
        <v>0</v>
      </c>
      <c r="F65" t="s">
        <v>19</v>
      </c>
      <c r="G65" t="s">
        <v>19</v>
      </c>
      <c r="H65" t="s">
        <v>85</v>
      </c>
      <c r="I65" t="s">
        <v>246</v>
      </c>
      <c r="J65">
        <v>87</v>
      </c>
      <c r="K65" t="s">
        <v>87</v>
      </c>
      <c r="L65" t="s">
        <v>88</v>
      </c>
      <c r="M65" t="s">
        <v>89</v>
      </c>
      <c r="N65">
        <v>1</v>
      </c>
      <c r="O65" s="1">
        <v>44778.660833333335</v>
      </c>
      <c r="P65" s="1">
        <v>44778.674363425926</v>
      </c>
      <c r="Q65">
        <v>1091</v>
      </c>
      <c r="R65">
        <v>78</v>
      </c>
      <c r="S65" t="b">
        <v>0</v>
      </c>
      <c r="T65" t="s">
        <v>90</v>
      </c>
      <c r="U65" t="b">
        <v>0</v>
      </c>
      <c r="V65" t="s">
        <v>131</v>
      </c>
      <c r="W65" s="1">
        <v>44778.674363425926</v>
      </c>
      <c r="X65">
        <v>78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87</v>
      </c>
      <c r="AE65">
        <v>80</v>
      </c>
      <c r="AF65">
        <v>0</v>
      </c>
      <c r="AG65">
        <v>3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184</v>
      </c>
      <c r="BG65">
        <v>19</v>
      </c>
      <c r="BH65" t="s">
        <v>93</v>
      </c>
    </row>
    <row r="66" spans="1:60">
      <c r="A66" t="s">
        <v>247</v>
      </c>
      <c r="B66" t="s">
        <v>82</v>
      </c>
      <c r="C66" t="s">
        <v>248</v>
      </c>
      <c r="D66" t="s">
        <v>84</v>
      </c>
      <c r="E66" s="2">
        <f>HYPERLINK("capsilon://?command=openfolder&amp;siteaddress=FAM.docvelocity-na8.net&amp;folderid=FX5A5EAADA-737E-8305-DA92-6B3E8D60C2C8","FX22081502")</f>
        <v>0</v>
      </c>
      <c r="F66" t="s">
        <v>19</v>
      </c>
      <c r="G66" t="s">
        <v>19</v>
      </c>
      <c r="H66" t="s">
        <v>85</v>
      </c>
      <c r="I66" t="s">
        <v>249</v>
      </c>
      <c r="J66">
        <v>149</v>
      </c>
      <c r="K66" t="s">
        <v>87</v>
      </c>
      <c r="L66" t="s">
        <v>88</v>
      </c>
      <c r="M66" t="s">
        <v>89</v>
      </c>
      <c r="N66">
        <v>1</v>
      </c>
      <c r="O66" s="1">
        <v>44778.673460648148</v>
      </c>
      <c r="P66" s="1">
        <v>44778.697997685187</v>
      </c>
      <c r="Q66">
        <v>1894</v>
      </c>
      <c r="R66">
        <v>226</v>
      </c>
      <c r="S66" t="b">
        <v>0</v>
      </c>
      <c r="T66" t="s">
        <v>90</v>
      </c>
      <c r="U66" t="b">
        <v>0</v>
      </c>
      <c r="V66" t="s">
        <v>102</v>
      </c>
      <c r="W66" s="1">
        <v>44778.697997685187</v>
      </c>
      <c r="X66">
        <v>191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149</v>
      </c>
      <c r="AE66">
        <v>141</v>
      </c>
      <c r="AF66">
        <v>0</v>
      </c>
      <c r="AG66">
        <v>4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184</v>
      </c>
      <c r="BG66">
        <v>35</v>
      </c>
      <c r="BH66" t="s">
        <v>93</v>
      </c>
    </row>
    <row r="67" spans="1:60">
      <c r="A67" t="s">
        <v>250</v>
      </c>
      <c r="B67" t="s">
        <v>82</v>
      </c>
      <c r="C67" t="s">
        <v>245</v>
      </c>
      <c r="D67" t="s">
        <v>84</v>
      </c>
      <c r="E67" s="2">
        <f>HYPERLINK("capsilon://?command=openfolder&amp;siteaddress=FAM.docvelocity-na8.net&amp;folderid=FX10A0D969-58FF-3011-D952-A67D501496F0","FX22081121")</f>
        <v>0</v>
      </c>
      <c r="F67" t="s">
        <v>19</v>
      </c>
      <c r="G67" t="s">
        <v>19</v>
      </c>
      <c r="H67" t="s">
        <v>85</v>
      </c>
      <c r="I67" t="s">
        <v>246</v>
      </c>
      <c r="J67">
        <v>115</v>
      </c>
      <c r="K67" t="s">
        <v>87</v>
      </c>
      <c r="L67" t="s">
        <v>88</v>
      </c>
      <c r="M67" t="s">
        <v>89</v>
      </c>
      <c r="N67">
        <v>2</v>
      </c>
      <c r="O67" s="1">
        <v>44778.675763888888</v>
      </c>
      <c r="P67" s="1">
        <v>44778.735798611109</v>
      </c>
      <c r="Q67">
        <v>3993</v>
      </c>
      <c r="R67">
        <v>1194</v>
      </c>
      <c r="S67" t="b">
        <v>0</v>
      </c>
      <c r="T67" t="s">
        <v>90</v>
      </c>
      <c r="U67" t="b">
        <v>1</v>
      </c>
      <c r="V67" t="s">
        <v>131</v>
      </c>
      <c r="W67" s="1">
        <v>44778.682858796295</v>
      </c>
      <c r="X67">
        <v>612</v>
      </c>
      <c r="Y67">
        <v>59</v>
      </c>
      <c r="Z67">
        <v>0</v>
      </c>
      <c r="AA67">
        <v>59</v>
      </c>
      <c r="AB67">
        <v>21</v>
      </c>
      <c r="AC67">
        <v>5</v>
      </c>
      <c r="AD67">
        <v>56</v>
      </c>
      <c r="AE67">
        <v>0</v>
      </c>
      <c r="AF67">
        <v>0</v>
      </c>
      <c r="AG67">
        <v>0</v>
      </c>
      <c r="AH67" t="s">
        <v>173</v>
      </c>
      <c r="AI67" s="1">
        <v>44778.735798611109</v>
      </c>
      <c r="AJ67">
        <v>582</v>
      </c>
      <c r="AK67">
        <v>0</v>
      </c>
      <c r="AL67">
        <v>0</v>
      </c>
      <c r="AM67">
        <v>0</v>
      </c>
      <c r="AN67">
        <v>21</v>
      </c>
      <c r="AO67">
        <v>0</v>
      </c>
      <c r="AP67">
        <v>56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184</v>
      </c>
      <c r="BG67">
        <v>86</v>
      </c>
      <c r="BH67" t="s">
        <v>93</v>
      </c>
    </row>
    <row r="68" spans="1:60">
      <c r="A68" t="s">
        <v>251</v>
      </c>
      <c r="B68" t="s">
        <v>82</v>
      </c>
      <c r="C68" t="s">
        <v>218</v>
      </c>
      <c r="D68" t="s">
        <v>84</v>
      </c>
      <c r="E68" s="2">
        <f>HYPERLINK("capsilon://?command=openfolder&amp;siteaddress=FAM.docvelocity-na8.net&amp;folderid=FX028AE706-138A-7413-20DE-6A2DDBAE68AB","FX2208535")</f>
        <v>0</v>
      </c>
      <c r="F68" t="s">
        <v>19</v>
      </c>
      <c r="G68" t="s">
        <v>19</v>
      </c>
      <c r="H68" t="s">
        <v>85</v>
      </c>
      <c r="I68" t="s">
        <v>252</v>
      </c>
      <c r="J68">
        <v>28</v>
      </c>
      <c r="K68" t="s">
        <v>87</v>
      </c>
      <c r="L68" t="s">
        <v>88</v>
      </c>
      <c r="M68" t="s">
        <v>89</v>
      </c>
      <c r="N68">
        <v>2</v>
      </c>
      <c r="O68" s="1">
        <v>44778.686192129629</v>
      </c>
      <c r="P68" s="1">
        <v>44778.736458333333</v>
      </c>
      <c r="Q68">
        <v>4061</v>
      </c>
      <c r="R68">
        <v>282</v>
      </c>
      <c r="S68" t="b">
        <v>0</v>
      </c>
      <c r="T68" t="s">
        <v>90</v>
      </c>
      <c r="U68" t="b">
        <v>0</v>
      </c>
      <c r="V68" t="s">
        <v>131</v>
      </c>
      <c r="W68" s="1">
        <v>44778.688831018517</v>
      </c>
      <c r="X68">
        <v>225</v>
      </c>
      <c r="Y68">
        <v>21</v>
      </c>
      <c r="Z68">
        <v>0</v>
      </c>
      <c r="AA68">
        <v>21</v>
      </c>
      <c r="AB68">
        <v>0</v>
      </c>
      <c r="AC68">
        <v>1</v>
      </c>
      <c r="AD68">
        <v>7</v>
      </c>
      <c r="AE68">
        <v>0</v>
      </c>
      <c r="AF68">
        <v>0</v>
      </c>
      <c r="AG68">
        <v>0</v>
      </c>
      <c r="AH68" t="s">
        <v>173</v>
      </c>
      <c r="AI68" s="1">
        <v>44778.736458333333</v>
      </c>
      <c r="AJ68">
        <v>57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184</v>
      </c>
      <c r="BG68">
        <v>72</v>
      </c>
      <c r="BH68" t="s">
        <v>93</v>
      </c>
    </row>
    <row r="69" spans="1:60">
      <c r="A69" t="s">
        <v>253</v>
      </c>
      <c r="B69" t="s">
        <v>82</v>
      </c>
      <c r="C69" t="s">
        <v>218</v>
      </c>
      <c r="D69" t="s">
        <v>84</v>
      </c>
      <c r="E69" s="2">
        <f>HYPERLINK("capsilon://?command=openfolder&amp;siteaddress=FAM.docvelocity-na8.net&amp;folderid=FX028AE706-138A-7413-20DE-6A2DDBAE68AB","FX2208535")</f>
        <v>0</v>
      </c>
      <c r="F69" t="s">
        <v>19</v>
      </c>
      <c r="G69" t="s">
        <v>19</v>
      </c>
      <c r="H69" t="s">
        <v>85</v>
      </c>
      <c r="I69" t="s">
        <v>254</v>
      </c>
      <c r="J69">
        <v>133</v>
      </c>
      <c r="K69" t="s">
        <v>87</v>
      </c>
      <c r="L69" t="s">
        <v>88</v>
      </c>
      <c r="M69" t="s">
        <v>89</v>
      </c>
      <c r="N69">
        <v>2</v>
      </c>
      <c r="O69" s="1">
        <v>44778.686296296299</v>
      </c>
      <c r="P69" s="1">
        <v>44778.741712962961</v>
      </c>
      <c r="Q69">
        <v>2980</v>
      </c>
      <c r="R69">
        <v>1808</v>
      </c>
      <c r="S69" t="b">
        <v>0</v>
      </c>
      <c r="T69" t="s">
        <v>90</v>
      </c>
      <c r="U69" t="b">
        <v>0</v>
      </c>
      <c r="V69" t="s">
        <v>131</v>
      </c>
      <c r="W69" s="1">
        <v>44778.704513888886</v>
      </c>
      <c r="X69">
        <v>1354</v>
      </c>
      <c r="Y69">
        <v>154</v>
      </c>
      <c r="Z69">
        <v>0</v>
      </c>
      <c r="AA69">
        <v>154</v>
      </c>
      <c r="AB69">
        <v>0</v>
      </c>
      <c r="AC69">
        <v>119</v>
      </c>
      <c r="AD69">
        <v>-21</v>
      </c>
      <c r="AE69">
        <v>0</v>
      </c>
      <c r="AF69">
        <v>0</v>
      </c>
      <c r="AG69">
        <v>0</v>
      </c>
      <c r="AH69" t="s">
        <v>173</v>
      </c>
      <c r="AI69" s="1">
        <v>44778.741712962961</v>
      </c>
      <c r="AJ69">
        <v>454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-21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184</v>
      </c>
      <c r="BG69">
        <v>79</v>
      </c>
      <c r="BH69" t="s">
        <v>93</v>
      </c>
    </row>
    <row r="70" spans="1:60">
      <c r="A70" t="s">
        <v>255</v>
      </c>
      <c r="B70" t="s">
        <v>82</v>
      </c>
      <c r="C70" t="s">
        <v>248</v>
      </c>
      <c r="D70" t="s">
        <v>84</v>
      </c>
      <c r="E70" s="2">
        <f>HYPERLINK("capsilon://?command=openfolder&amp;siteaddress=FAM.docvelocity-na8.net&amp;folderid=FX5A5EAADA-737E-8305-DA92-6B3E8D60C2C8","FX22081502")</f>
        <v>0</v>
      </c>
      <c r="F70" t="s">
        <v>19</v>
      </c>
      <c r="G70" t="s">
        <v>19</v>
      </c>
      <c r="H70" t="s">
        <v>85</v>
      </c>
      <c r="I70" t="s">
        <v>249</v>
      </c>
      <c r="J70">
        <v>200</v>
      </c>
      <c r="K70" t="s">
        <v>87</v>
      </c>
      <c r="L70" t="s">
        <v>88</v>
      </c>
      <c r="M70" t="s">
        <v>89</v>
      </c>
      <c r="N70">
        <v>2</v>
      </c>
      <c r="O70" s="1">
        <v>44778.699456018519</v>
      </c>
      <c r="P70" s="1">
        <v>44778.73709490741</v>
      </c>
      <c r="Q70">
        <v>2454</v>
      </c>
      <c r="R70">
        <v>798</v>
      </c>
      <c r="S70" t="b">
        <v>0</v>
      </c>
      <c r="T70" t="s">
        <v>90</v>
      </c>
      <c r="U70" t="b">
        <v>1</v>
      </c>
      <c r="V70" t="s">
        <v>102</v>
      </c>
      <c r="W70" s="1">
        <v>44778.705983796295</v>
      </c>
      <c r="X70">
        <v>506</v>
      </c>
      <c r="Y70">
        <v>186</v>
      </c>
      <c r="Z70">
        <v>0</v>
      </c>
      <c r="AA70">
        <v>186</v>
      </c>
      <c r="AB70">
        <v>0</v>
      </c>
      <c r="AC70">
        <v>12</v>
      </c>
      <c r="AD70">
        <v>14</v>
      </c>
      <c r="AE70">
        <v>0</v>
      </c>
      <c r="AF70">
        <v>0</v>
      </c>
      <c r="AG70">
        <v>0</v>
      </c>
      <c r="AH70" t="s">
        <v>96</v>
      </c>
      <c r="AI70" s="1">
        <v>44778.73709490741</v>
      </c>
      <c r="AJ70">
        <v>292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184</v>
      </c>
      <c r="BG70">
        <v>54</v>
      </c>
      <c r="BH70" t="s">
        <v>93</v>
      </c>
    </row>
    <row r="71" spans="1:60">
      <c r="A71" t="s">
        <v>256</v>
      </c>
      <c r="B71" t="s">
        <v>82</v>
      </c>
      <c r="C71" t="s">
        <v>142</v>
      </c>
      <c r="D71" t="s">
        <v>84</v>
      </c>
      <c r="E71" s="2">
        <f>HYPERLINK("capsilon://?command=openfolder&amp;siteaddress=FAM.docvelocity-na8.net&amp;folderid=FX0E668AEB-E2CB-9E60-CF9F-A91A81BE07FD","FX22081307")</f>
        <v>0</v>
      </c>
      <c r="F71" t="s">
        <v>19</v>
      </c>
      <c r="G71" t="s">
        <v>19</v>
      </c>
      <c r="H71" t="s">
        <v>85</v>
      </c>
      <c r="I71" t="s">
        <v>257</v>
      </c>
      <c r="J71">
        <v>33</v>
      </c>
      <c r="K71" t="s">
        <v>87</v>
      </c>
      <c r="L71" t="s">
        <v>88</v>
      </c>
      <c r="M71" t="s">
        <v>89</v>
      </c>
      <c r="N71">
        <v>2</v>
      </c>
      <c r="O71" s="1">
        <v>44778.706458333334</v>
      </c>
      <c r="P71" s="1">
        <v>44778.737951388888</v>
      </c>
      <c r="Q71">
        <v>2581</v>
      </c>
      <c r="R71">
        <v>140</v>
      </c>
      <c r="S71" t="b">
        <v>0</v>
      </c>
      <c r="T71" t="s">
        <v>90</v>
      </c>
      <c r="U71" t="b">
        <v>0</v>
      </c>
      <c r="V71" t="s">
        <v>95</v>
      </c>
      <c r="W71" s="1">
        <v>44778.707314814812</v>
      </c>
      <c r="X71">
        <v>67</v>
      </c>
      <c r="Y71">
        <v>10</v>
      </c>
      <c r="Z71">
        <v>0</v>
      </c>
      <c r="AA71">
        <v>10</v>
      </c>
      <c r="AB71">
        <v>0</v>
      </c>
      <c r="AC71">
        <v>0</v>
      </c>
      <c r="AD71">
        <v>23</v>
      </c>
      <c r="AE71">
        <v>0</v>
      </c>
      <c r="AF71">
        <v>0</v>
      </c>
      <c r="AG71">
        <v>0</v>
      </c>
      <c r="AH71" t="s">
        <v>96</v>
      </c>
      <c r="AI71" s="1">
        <v>44778.737951388888</v>
      </c>
      <c r="AJ71">
        <v>73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23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184</v>
      </c>
      <c r="BG71">
        <v>45</v>
      </c>
      <c r="BH71" t="s">
        <v>93</v>
      </c>
    </row>
    <row r="72" spans="1:60">
      <c r="A72" t="s">
        <v>258</v>
      </c>
      <c r="B72" t="s">
        <v>82</v>
      </c>
      <c r="C72" t="s">
        <v>259</v>
      </c>
      <c r="D72" t="s">
        <v>84</v>
      </c>
      <c r="E72" s="2">
        <f>HYPERLINK("capsilon://?command=openfolder&amp;siteaddress=FAM.docvelocity-na8.net&amp;folderid=FXC85A0243-4BA3-4330-5DC6-E983471ADE74","FX22062165")</f>
        <v>0</v>
      </c>
      <c r="F72" t="s">
        <v>19</v>
      </c>
      <c r="G72" t="s">
        <v>19</v>
      </c>
      <c r="H72" t="s">
        <v>85</v>
      </c>
      <c r="I72" t="s">
        <v>260</v>
      </c>
      <c r="J72">
        <v>44</v>
      </c>
      <c r="K72" t="s">
        <v>87</v>
      </c>
      <c r="L72" t="s">
        <v>88</v>
      </c>
      <c r="M72" t="s">
        <v>89</v>
      </c>
      <c r="N72">
        <v>2</v>
      </c>
      <c r="O72" s="1">
        <v>44778.706782407404</v>
      </c>
      <c r="P72" s="1">
        <v>44778.738333333335</v>
      </c>
      <c r="Q72">
        <v>2633</v>
      </c>
      <c r="R72">
        <v>93</v>
      </c>
      <c r="S72" t="b">
        <v>0</v>
      </c>
      <c r="T72" t="s">
        <v>90</v>
      </c>
      <c r="U72" t="b">
        <v>0</v>
      </c>
      <c r="V72" t="s">
        <v>95</v>
      </c>
      <c r="W72" s="1">
        <v>44778.708032407405</v>
      </c>
      <c r="X72">
        <v>61</v>
      </c>
      <c r="Y72">
        <v>0</v>
      </c>
      <c r="Z72">
        <v>0</v>
      </c>
      <c r="AA72">
        <v>0</v>
      </c>
      <c r="AB72">
        <v>37</v>
      </c>
      <c r="AC72">
        <v>0</v>
      </c>
      <c r="AD72">
        <v>44</v>
      </c>
      <c r="AE72">
        <v>0</v>
      </c>
      <c r="AF72">
        <v>0</v>
      </c>
      <c r="AG72">
        <v>0</v>
      </c>
      <c r="AH72" t="s">
        <v>96</v>
      </c>
      <c r="AI72" s="1">
        <v>44778.738333333335</v>
      </c>
      <c r="AJ72">
        <v>32</v>
      </c>
      <c r="AK72">
        <v>0</v>
      </c>
      <c r="AL72">
        <v>0</v>
      </c>
      <c r="AM72">
        <v>0</v>
      </c>
      <c r="AN72">
        <v>37</v>
      </c>
      <c r="AO72">
        <v>0</v>
      </c>
      <c r="AP72">
        <v>44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184</v>
      </c>
      <c r="BG72">
        <v>45</v>
      </c>
      <c r="BH72" t="s">
        <v>93</v>
      </c>
    </row>
    <row r="73" spans="1:60">
      <c r="A73" t="s">
        <v>261</v>
      </c>
      <c r="B73" t="s">
        <v>82</v>
      </c>
      <c r="C73" t="s">
        <v>124</v>
      </c>
      <c r="D73" t="s">
        <v>84</v>
      </c>
      <c r="E73" s="2">
        <f>HYPERLINK("capsilon://?command=openfolder&amp;siteaddress=FAM.docvelocity-na8.net&amp;folderid=FX62469E43-1FA1-7DA4-77DA-310CCAE9C9CA","FX22081138")</f>
        <v>0</v>
      </c>
      <c r="F73" t="s">
        <v>19</v>
      </c>
      <c r="G73" t="s">
        <v>19</v>
      </c>
      <c r="H73" t="s">
        <v>85</v>
      </c>
      <c r="I73" t="s">
        <v>262</v>
      </c>
      <c r="J73">
        <v>30</v>
      </c>
      <c r="K73" t="s">
        <v>87</v>
      </c>
      <c r="L73" t="s">
        <v>88</v>
      </c>
      <c r="M73" t="s">
        <v>89</v>
      </c>
      <c r="N73">
        <v>2</v>
      </c>
      <c r="O73" s="1">
        <v>44778.720277777778</v>
      </c>
      <c r="P73" s="1">
        <v>44778.739131944443</v>
      </c>
      <c r="Q73">
        <v>1509</v>
      </c>
      <c r="R73">
        <v>120</v>
      </c>
      <c r="S73" t="b">
        <v>0</v>
      </c>
      <c r="T73" t="s">
        <v>90</v>
      </c>
      <c r="U73" t="b">
        <v>0</v>
      </c>
      <c r="V73" t="s">
        <v>91</v>
      </c>
      <c r="W73" s="1">
        <v>44778.721331018518</v>
      </c>
      <c r="X73">
        <v>52</v>
      </c>
      <c r="Y73">
        <v>10</v>
      </c>
      <c r="Z73">
        <v>0</v>
      </c>
      <c r="AA73">
        <v>10</v>
      </c>
      <c r="AB73">
        <v>0</v>
      </c>
      <c r="AC73">
        <v>0</v>
      </c>
      <c r="AD73">
        <v>20</v>
      </c>
      <c r="AE73">
        <v>0</v>
      </c>
      <c r="AF73">
        <v>0</v>
      </c>
      <c r="AG73">
        <v>0</v>
      </c>
      <c r="AH73" t="s">
        <v>96</v>
      </c>
      <c r="AI73" s="1">
        <v>44778.739131944443</v>
      </c>
      <c r="AJ73">
        <v>68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20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184</v>
      </c>
      <c r="BG73">
        <v>27</v>
      </c>
      <c r="BH73" t="s">
        <v>93</v>
      </c>
    </row>
    <row r="74" spans="1:60">
      <c r="A74" t="s">
        <v>263</v>
      </c>
      <c r="B74" t="s">
        <v>82</v>
      </c>
      <c r="C74" t="s">
        <v>124</v>
      </c>
      <c r="D74" t="s">
        <v>84</v>
      </c>
      <c r="E74" s="2">
        <f>HYPERLINK("capsilon://?command=openfolder&amp;siteaddress=FAM.docvelocity-na8.net&amp;folderid=FX62469E43-1FA1-7DA4-77DA-310CCAE9C9CA","FX22081138")</f>
        <v>0</v>
      </c>
      <c r="F74" t="s">
        <v>19</v>
      </c>
      <c r="G74" t="s">
        <v>19</v>
      </c>
      <c r="H74" t="s">
        <v>85</v>
      </c>
      <c r="I74" t="s">
        <v>264</v>
      </c>
      <c r="J74">
        <v>21</v>
      </c>
      <c r="K74" t="s">
        <v>87</v>
      </c>
      <c r="L74" t="s">
        <v>88</v>
      </c>
      <c r="M74" t="s">
        <v>89</v>
      </c>
      <c r="N74">
        <v>2</v>
      </c>
      <c r="O74" s="1">
        <v>44778.728171296294</v>
      </c>
      <c r="P74" s="1">
        <v>44778.739340277774</v>
      </c>
      <c r="Q74">
        <v>874</v>
      </c>
      <c r="R74">
        <v>91</v>
      </c>
      <c r="S74" t="b">
        <v>0</v>
      </c>
      <c r="T74" t="s">
        <v>90</v>
      </c>
      <c r="U74" t="b">
        <v>0</v>
      </c>
      <c r="V74" t="s">
        <v>91</v>
      </c>
      <c r="W74" s="1">
        <v>44778.730243055557</v>
      </c>
      <c r="X74">
        <v>74</v>
      </c>
      <c r="Y74">
        <v>0</v>
      </c>
      <c r="Z74">
        <v>0</v>
      </c>
      <c r="AA74">
        <v>0</v>
      </c>
      <c r="AB74">
        <v>10</v>
      </c>
      <c r="AC74">
        <v>0</v>
      </c>
      <c r="AD74">
        <v>21</v>
      </c>
      <c r="AE74">
        <v>0</v>
      </c>
      <c r="AF74">
        <v>0</v>
      </c>
      <c r="AG74">
        <v>0</v>
      </c>
      <c r="AH74" t="s">
        <v>96</v>
      </c>
      <c r="AI74" s="1">
        <v>44778.739340277774</v>
      </c>
      <c r="AJ74">
        <v>17</v>
      </c>
      <c r="AK74">
        <v>0</v>
      </c>
      <c r="AL74">
        <v>0</v>
      </c>
      <c r="AM74">
        <v>0</v>
      </c>
      <c r="AN74">
        <v>10</v>
      </c>
      <c r="AO74">
        <v>0</v>
      </c>
      <c r="AP74">
        <v>21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184</v>
      </c>
      <c r="BG74">
        <v>16</v>
      </c>
      <c r="BH74" t="s">
        <v>93</v>
      </c>
    </row>
    <row r="75" spans="1:60">
      <c r="A75" t="s">
        <v>265</v>
      </c>
      <c r="B75" t="s">
        <v>82</v>
      </c>
      <c r="C75" t="s">
        <v>266</v>
      </c>
      <c r="D75" t="s">
        <v>84</v>
      </c>
      <c r="E75" s="2">
        <f>HYPERLINK("capsilon://?command=openfolder&amp;siteaddress=FAM.docvelocity-na8.net&amp;folderid=FX12DF3EBA-E82F-9B24-8BE1-02F8F67E023C","FX22081644")</f>
        <v>0</v>
      </c>
      <c r="F75" t="s">
        <v>19</v>
      </c>
      <c r="G75" t="s">
        <v>19</v>
      </c>
      <c r="H75" t="s">
        <v>85</v>
      </c>
      <c r="I75" t="s">
        <v>267</v>
      </c>
      <c r="J75">
        <v>393</v>
      </c>
      <c r="K75" t="s">
        <v>87</v>
      </c>
      <c r="L75" t="s">
        <v>88</v>
      </c>
      <c r="M75" t="s">
        <v>89</v>
      </c>
      <c r="N75">
        <v>1</v>
      </c>
      <c r="O75" s="1">
        <v>44778.732986111114</v>
      </c>
      <c r="P75" s="1">
        <v>44778.749930555554</v>
      </c>
      <c r="Q75">
        <v>1010</v>
      </c>
      <c r="R75">
        <v>454</v>
      </c>
      <c r="S75" t="b">
        <v>0</v>
      </c>
      <c r="T75" t="s">
        <v>90</v>
      </c>
      <c r="U75" t="b">
        <v>0</v>
      </c>
      <c r="V75" t="s">
        <v>102</v>
      </c>
      <c r="W75" s="1">
        <v>44778.749930555554</v>
      </c>
      <c r="X75">
        <v>415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393</v>
      </c>
      <c r="AE75">
        <v>377</v>
      </c>
      <c r="AF75">
        <v>0</v>
      </c>
      <c r="AG75">
        <v>14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184</v>
      </c>
      <c r="BG75">
        <v>24</v>
      </c>
      <c r="BH75" t="s">
        <v>93</v>
      </c>
    </row>
    <row r="76" spans="1:60">
      <c r="A76" t="s">
        <v>268</v>
      </c>
      <c r="B76" t="s">
        <v>82</v>
      </c>
      <c r="C76" t="s">
        <v>124</v>
      </c>
      <c r="D76" t="s">
        <v>84</v>
      </c>
      <c r="E76" s="2">
        <f>HYPERLINK("capsilon://?command=openfolder&amp;siteaddress=FAM.docvelocity-na8.net&amp;folderid=FX62469E43-1FA1-7DA4-77DA-310CCAE9C9CA","FX22081138")</f>
        <v>0</v>
      </c>
      <c r="F76" t="s">
        <v>19</v>
      </c>
      <c r="G76" t="s">
        <v>19</v>
      </c>
      <c r="H76" t="s">
        <v>85</v>
      </c>
      <c r="I76" t="s">
        <v>269</v>
      </c>
      <c r="J76">
        <v>67</v>
      </c>
      <c r="K76" t="s">
        <v>87</v>
      </c>
      <c r="L76" t="s">
        <v>88</v>
      </c>
      <c r="M76" t="s">
        <v>89</v>
      </c>
      <c r="N76">
        <v>2</v>
      </c>
      <c r="O76" s="1">
        <v>44778.733148148145</v>
      </c>
      <c r="P76" s="1">
        <v>44778.863159722219</v>
      </c>
      <c r="Q76">
        <v>10985</v>
      </c>
      <c r="R76">
        <v>248</v>
      </c>
      <c r="S76" t="b">
        <v>0</v>
      </c>
      <c r="T76" t="s">
        <v>90</v>
      </c>
      <c r="U76" t="b">
        <v>0</v>
      </c>
      <c r="V76" t="s">
        <v>91</v>
      </c>
      <c r="W76" s="1">
        <v>44778.769444444442</v>
      </c>
      <c r="X76">
        <v>39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67</v>
      </c>
      <c r="AE76">
        <v>0</v>
      </c>
      <c r="AF76">
        <v>0</v>
      </c>
      <c r="AG76">
        <v>0</v>
      </c>
      <c r="AH76" t="s">
        <v>126</v>
      </c>
      <c r="AI76" s="1">
        <v>44778.863159722219</v>
      </c>
      <c r="AJ76">
        <v>108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67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184</v>
      </c>
      <c r="BG76">
        <v>187</v>
      </c>
      <c r="BH76" t="s">
        <v>93</v>
      </c>
    </row>
    <row r="77" spans="1:60">
      <c r="A77" t="s">
        <v>270</v>
      </c>
      <c r="B77" t="s">
        <v>82</v>
      </c>
      <c r="C77" t="s">
        <v>266</v>
      </c>
      <c r="D77" t="s">
        <v>84</v>
      </c>
      <c r="E77" s="2">
        <f>HYPERLINK("capsilon://?command=openfolder&amp;siteaddress=FAM.docvelocity-na8.net&amp;folderid=FX12DF3EBA-E82F-9B24-8BE1-02F8F67E023C","FX22081644")</f>
        <v>0</v>
      </c>
      <c r="F77" t="s">
        <v>19</v>
      </c>
      <c r="G77" t="s">
        <v>19</v>
      </c>
      <c r="H77" t="s">
        <v>85</v>
      </c>
      <c r="I77" t="s">
        <v>267</v>
      </c>
      <c r="J77">
        <v>647</v>
      </c>
      <c r="K77" t="s">
        <v>87</v>
      </c>
      <c r="L77" t="s">
        <v>88</v>
      </c>
      <c r="M77" t="s">
        <v>89</v>
      </c>
      <c r="N77">
        <v>2</v>
      </c>
      <c r="O77" s="1">
        <v>44778.752187500002</v>
      </c>
      <c r="P77" s="1">
        <v>44778.808587962965</v>
      </c>
      <c r="Q77">
        <v>1771</v>
      </c>
      <c r="R77">
        <v>3102</v>
      </c>
      <c r="S77" t="b">
        <v>0</v>
      </c>
      <c r="T77" t="s">
        <v>90</v>
      </c>
      <c r="U77" t="b">
        <v>1</v>
      </c>
      <c r="V77" t="s">
        <v>95</v>
      </c>
      <c r="W77" s="1">
        <v>44778.772418981483</v>
      </c>
      <c r="X77">
        <v>1707</v>
      </c>
      <c r="Y77">
        <v>534</v>
      </c>
      <c r="Z77">
        <v>0</v>
      </c>
      <c r="AA77">
        <v>534</v>
      </c>
      <c r="AB77">
        <v>0</v>
      </c>
      <c r="AC77">
        <v>47</v>
      </c>
      <c r="AD77">
        <v>113</v>
      </c>
      <c r="AE77">
        <v>0</v>
      </c>
      <c r="AF77">
        <v>0</v>
      </c>
      <c r="AG77">
        <v>0</v>
      </c>
      <c r="AH77" t="s">
        <v>96</v>
      </c>
      <c r="AI77" s="1">
        <v>44778.808587962965</v>
      </c>
      <c r="AJ77">
        <v>1046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113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184</v>
      </c>
      <c r="BG77">
        <v>81</v>
      </c>
      <c r="BH77" t="s">
        <v>93</v>
      </c>
    </row>
    <row r="78" spans="1:60">
      <c r="A78" t="s">
        <v>271</v>
      </c>
      <c r="B78" t="s">
        <v>82</v>
      </c>
      <c r="C78" t="s">
        <v>272</v>
      </c>
      <c r="D78" t="s">
        <v>84</v>
      </c>
      <c r="E78" s="2">
        <f>HYPERLINK("capsilon://?command=openfolder&amp;siteaddress=FAM.docvelocity-na8.net&amp;folderid=FX28541734-BC8C-E876-1CE3-E31715345EF9","FX22077828")</f>
        <v>0</v>
      </c>
      <c r="F78" t="s">
        <v>19</v>
      </c>
      <c r="G78" t="s">
        <v>19</v>
      </c>
      <c r="H78" t="s">
        <v>85</v>
      </c>
      <c r="I78" t="s">
        <v>273</v>
      </c>
      <c r="J78">
        <v>197</v>
      </c>
      <c r="K78" t="s">
        <v>87</v>
      </c>
      <c r="L78" t="s">
        <v>88</v>
      </c>
      <c r="M78" t="s">
        <v>89</v>
      </c>
      <c r="N78">
        <v>1</v>
      </c>
      <c r="O78" s="1">
        <v>44778.75990740741</v>
      </c>
      <c r="P78" s="1">
        <v>44778.773009259261</v>
      </c>
      <c r="Q78">
        <v>825</v>
      </c>
      <c r="R78">
        <v>307</v>
      </c>
      <c r="S78" t="b">
        <v>0</v>
      </c>
      <c r="T78" t="s">
        <v>90</v>
      </c>
      <c r="U78" t="b">
        <v>0</v>
      </c>
      <c r="V78" t="s">
        <v>91</v>
      </c>
      <c r="W78" s="1">
        <v>44778.773009259261</v>
      </c>
      <c r="X78">
        <v>307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197</v>
      </c>
      <c r="AE78">
        <v>168</v>
      </c>
      <c r="AF78">
        <v>0</v>
      </c>
      <c r="AG78">
        <v>6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184</v>
      </c>
      <c r="BG78">
        <v>18</v>
      </c>
      <c r="BH78" t="s">
        <v>93</v>
      </c>
    </row>
    <row r="79" spans="1:60">
      <c r="A79" t="s">
        <v>274</v>
      </c>
      <c r="B79" t="s">
        <v>82</v>
      </c>
      <c r="C79" t="s">
        <v>272</v>
      </c>
      <c r="D79" t="s">
        <v>84</v>
      </c>
      <c r="E79" s="2">
        <f>HYPERLINK("capsilon://?command=openfolder&amp;siteaddress=FAM.docvelocity-na8.net&amp;folderid=FX28541734-BC8C-E876-1CE3-E31715345EF9","FX22077828")</f>
        <v>0</v>
      </c>
      <c r="F79" t="s">
        <v>19</v>
      </c>
      <c r="G79" t="s">
        <v>19</v>
      </c>
      <c r="H79" t="s">
        <v>85</v>
      </c>
      <c r="I79" t="s">
        <v>273</v>
      </c>
      <c r="J79">
        <v>248</v>
      </c>
      <c r="K79" t="s">
        <v>87</v>
      </c>
      <c r="L79" t="s">
        <v>88</v>
      </c>
      <c r="M79" t="s">
        <v>89</v>
      </c>
      <c r="N79">
        <v>2</v>
      </c>
      <c r="O79" s="1">
        <v>44778.774444444447</v>
      </c>
      <c r="P79" s="1">
        <v>44778.861898148149</v>
      </c>
      <c r="Q79">
        <v>5747</v>
      </c>
      <c r="R79">
        <v>1809</v>
      </c>
      <c r="S79" t="b">
        <v>0</v>
      </c>
      <c r="T79" t="s">
        <v>90</v>
      </c>
      <c r="U79" t="b">
        <v>1</v>
      </c>
      <c r="V79" t="s">
        <v>91</v>
      </c>
      <c r="W79" s="1">
        <v>44778.777465277781</v>
      </c>
      <c r="X79">
        <v>261</v>
      </c>
      <c r="Y79">
        <v>207</v>
      </c>
      <c r="Z79">
        <v>0</v>
      </c>
      <c r="AA79">
        <v>207</v>
      </c>
      <c r="AB79">
        <v>0</v>
      </c>
      <c r="AC79">
        <v>4</v>
      </c>
      <c r="AD79">
        <v>41</v>
      </c>
      <c r="AE79">
        <v>0</v>
      </c>
      <c r="AF79">
        <v>0</v>
      </c>
      <c r="AG79">
        <v>0</v>
      </c>
      <c r="AH79" t="s">
        <v>126</v>
      </c>
      <c r="AI79" s="1">
        <v>44778.861898148149</v>
      </c>
      <c r="AJ79">
        <v>549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41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184</v>
      </c>
      <c r="BG79">
        <v>125</v>
      </c>
      <c r="BH79" t="s">
        <v>93</v>
      </c>
    </row>
    <row r="80" spans="1:60">
      <c r="A80" t="s">
        <v>275</v>
      </c>
      <c r="B80" t="s">
        <v>82</v>
      </c>
      <c r="C80" t="s">
        <v>276</v>
      </c>
      <c r="D80" t="s">
        <v>84</v>
      </c>
      <c r="E80" s="2">
        <f>HYPERLINK("capsilon://?command=openfolder&amp;siteaddress=FAM.docvelocity-na8.net&amp;folderid=FX501D5CD8-5663-149C-1024-AB0A70DEC3D1","FX22081010")</f>
        <v>0</v>
      </c>
      <c r="F80" t="s">
        <v>19</v>
      </c>
      <c r="G80" t="s">
        <v>19</v>
      </c>
      <c r="H80" t="s">
        <v>85</v>
      </c>
      <c r="I80" t="s">
        <v>277</v>
      </c>
      <c r="J80">
        <v>110</v>
      </c>
      <c r="K80" t="s">
        <v>87</v>
      </c>
      <c r="L80" t="s">
        <v>88</v>
      </c>
      <c r="M80" t="s">
        <v>89</v>
      </c>
      <c r="N80">
        <v>2</v>
      </c>
      <c r="O80" s="1">
        <v>44778.805810185186</v>
      </c>
      <c r="P80" s="1">
        <v>44778.867650462962</v>
      </c>
      <c r="Q80">
        <v>4650</v>
      </c>
      <c r="R80">
        <v>693</v>
      </c>
      <c r="S80" t="b">
        <v>0</v>
      </c>
      <c r="T80" t="s">
        <v>90</v>
      </c>
      <c r="U80" t="b">
        <v>0</v>
      </c>
      <c r="V80" t="s">
        <v>154</v>
      </c>
      <c r="W80" s="1">
        <v>44778.832465277781</v>
      </c>
      <c r="X80">
        <v>236</v>
      </c>
      <c r="Y80">
        <v>103</v>
      </c>
      <c r="Z80">
        <v>0</v>
      </c>
      <c r="AA80">
        <v>103</v>
      </c>
      <c r="AB80">
        <v>0</v>
      </c>
      <c r="AC80">
        <v>2</v>
      </c>
      <c r="AD80">
        <v>7</v>
      </c>
      <c r="AE80">
        <v>0</v>
      </c>
      <c r="AF80">
        <v>0</v>
      </c>
      <c r="AG80">
        <v>0</v>
      </c>
      <c r="AH80" t="s">
        <v>126</v>
      </c>
      <c r="AI80" s="1">
        <v>44778.867650462962</v>
      </c>
      <c r="AJ80">
        <v>385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184</v>
      </c>
      <c r="BG80">
        <v>89</v>
      </c>
      <c r="BH80" t="s">
        <v>93</v>
      </c>
    </row>
    <row r="81" spans="1:60">
      <c r="A81" t="s">
        <v>278</v>
      </c>
      <c r="B81" t="s">
        <v>82</v>
      </c>
      <c r="C81" t="s">
        <v>279</v>
      </c>
      <c r="D81" t="s">
        <v>84</v>
      </c>
      <c r="E81" s="2">
        <f>HYPERLINK("capsilon://?command=openfolder&amp;siteaddress=FAM.docvelocity-na8.net&amp;folderid=FXDDCBB11E-AC44-042F-3628-66BF54ABCBE6","FX22081415")</f>
        <v>0</v>
      </c>
      <c r="F81" t="s">
        <v>19</v>
      </c>
      <c r="G81" t="s">
        <v>19</v>
      </c>
      <c r="H81" t="s">
        <v>85</v>
      </c>
      <c r="I81" t="s">
        <v>280</v>
      </c>
      <c r="J81">
        <v>280</v>
      </c>
      <c r="K81" t="s">
        <v>87</v>
      </c>
      <c r="L81" t="s">
        <v>88</v>
      </c>
      <c r="M81" t="s">
        <v>89</v>
      </c>
      <c r="N81">
        <v>1</v>
      </c>
      <c r="O81" s="1">
        <v>44778.830960648149</v>
      </c>
      <c r="P81" s="1">
        <v>44778.958078703705</v>
      </c>
      <c r="Q81">
        <v>10012</v>
      </c>
      <c r="R81">
        <v>971</v>
      </c>
      <c r="S81" t="b">
        <v>0</v>
      </c>
      <c r="T81" t="s">
        <v>90</v>
      </c>
      <c r="U81" t="b">
        <v>0</v>
      </c>
      <c r="V81" t="s">
        <v>154</v>
      </c>
      <c r="W81" s="1">
        <v>44778.958078703705</v>
      </c>
      <c r="X81">
        <v>896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280</v>
      </c>
      <c r="AE81">
        <v>266</v>
      </c>
      <c r="AF81">
        <v>0</v>
      </c>
      <c r="AG81">
        <v>10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 t="s">
        <v>90</v>
      </c>
      <c r="AR81" t="s">
        <v>90</v>
      </c>
      <c r="AS81" t="s">
        <v>90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184</v>
      </c>
      <c r="BG81">
        <v>183</v>
      </c>
      <c r="BH81" t="s">
        <v>93</v>
      </c>
    </row>
    <row r="82" spans="1:60">
      <c r="A82" t="s">
        <v>281</v>
      </c>
      <c r="B82" t="s">
        <v>82</v>
      </c>
      <c r="C82" t="s">
        <v>282</v>
      </c>
      <c r="D82" t="s">
        <v>84</v>
      </c>
      <c r="E82" s="2">
        <f>HYPERLINK("capsilon://?command=openfolder&amp;siteaddress=FAM.docvelocity-na8.net&amp;folderid=FX9EF21288-1CAC-443F-83D1-4D9729D3B193","FX22081707")</f>
        <v>0</v>
      </c>
      <c r="F82" t="s">
        <v>19</v>
      </c>
      <c r="G82" t="s">
        <v>19</v>
      </c>
      <c r="H82" t="s">
        <v>85</v>
      </c>
      <c r="I82" t="s">
        <v>283</v>
      </c>
      <c r="J82">
        <v>148</v>
      </c>
      <c r="K82" t="s">
        <v>87</v>
      </c>
      <c r="L82" t="s">
        <v>88</v>
      </c>
      <c r="M82" t="s">
        <v>89</v>
      </c>
      <c r="N82">
        <v>1</v>
      </c>
      <c r="O82" s="1">
        <v>44778.839826388888</v>
      </c>
      <c r="P82" s="1">
        <v>44778.960381944446</v>
      </c>
      <c r="Q82">
        <v>10217</v>
      </c>
      <c r="R82">
        <v>199</v>
      </c>
      <c r="S82" t="b">
        <v>0</v>
      </c>
      <c r="T82" t="s">
        <v>90</v>
      </c>
      <c r="U82" t="b">
        <v>0</v>
      </c>
      <c r="V82" t="s">
        <v>154</v>
      </c>
      <c r="W82" s="1">
        <v>44778.960381944446</v>
      </c>
      <c r="X82">
        <v>199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148</v>
      </c>
      <c r="AE82">
        <v>141</v>
      </c>
      <c r="AF82">
        <v>0</v>
      </c>
      <c r="AG82">
        <v>4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184</v>
      </c>
      <c r="BG82">
        <v>173</v>
      </c>
      <c r="BH82" t="s">
        <v>93</v>
      </c>
    </row>
    <row r="83" spans="1:60">
      <c r="A83" t="s">
        <v>284</v>
      </c>
      <c r="B83" t="s">
        <v>82</v>
      </c>
      <c r="C83" t="s">
        <v>279</v>
      </c>
      <c r="D83" t="s">
        <v>84</v>
      </c>
      <c r="E83" s="2">
        <f>HYPERLINK("capsilon://?command=openfolder&amp;siteaddress=FAM.docvelocity-na8.net&amp;folderid=FXDDCBB11E-AC44-042F-3628-66BF54ABCBE6","FX22081415")</f>
        <v>0</v>
      </c>
      <c r="F83" t="s">
        <v>19</v>
      </c>
      <c r="G83" t="s">
        <v>19</v>
      </c>
      <c r="H83" t="s">
        <v>85</v>
      </c>
      <c r="I83" t="s">
        <v>280</v>
      </c>
      <c r="J83">
        <v>436</v>
      </c>
      <c r="K83" t="s">
        <v>87</v>
      </c>
      <c r="L83" t="s">
        <v>88</v>
      </c>
      <c r="M83" t="s">
        <v>89</v>
      </c>
      <c r="N83">
        <v>2</v>
      </c>
      <c r="O83" s="1">
        <v>44778.959803240738</v>
      </c>
      <c r="P83" s="1">
        <v>44779.005011574074</v>
      </c>
      <c r="Q83">
        <v>1075</v>
      </c>
      <c r="R83">
        <v>2831</v>
      </c>
      <c r="S83" t="b">
        <v>0</v>
      </c>
      <c r="T83" t="s">
        <v>90</v>
      </c>
      <c r="U83" t="b">
        <v>1</v>
      </c>
      <c r="V83" t="s">
        <v>154</v>
      </c>
      <c r="W83" s="1">
        <v>44778.971724537034</v>
      </c>
      <c r="X83">
        <v>979</v>
      </c>
      <c r="Y83">
        <v>386</v>
      </c>
      <c r="Z83">
        <v>0</v>
      </c>
      <c r="AA83">
        <v>386</v>
      </c>
      <c r="AB83">
        <v>0</v>
      </c>
      <c r="AC83">
        <v>34</v>
      </c>
      <c r="AD83">
        <v>50</v>
      </c>
      <c r="AE83">
        <v>0</v>
      </c>
      <c r="AF83">
        <v>0</v>
      </c>
      <c r="AG83">
        <v>0</v>
      </c>
      <c r="AH83" t="s">
        <v>126</v>
      </c>
      <c r="AI83" s="1">
        <v>44779.005011574074</v>
      </c>
      <c r="AJ83">
        <v>1852</v>
      </c>
      <c r="AK83">
        <v>7</v>
      </c>
      <c r="AL83">
        <v>0</v>
      </c>
      <c r="AM83">
        <v>7</v>
      </c>
      <c r="AN83">
        <v>0</v>
      </c>
      <c r="AO83">
        <v>7</v>
      </c>
      <c r="AP83">
        <v>43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184</v>
      </c>
      <c r="BG83">
        <v>65</v>
      </c>
      <c r="BH83" t="s">
        <v>93</v>
      </c>
    </row>
    <row r="84" spans="1:60">
      <c r="A84" t="s">
        <v>285</v>
      </c>
      <c r="B84" t="s">
        <v>82</v>
      </c>
      <c r="C84" t="s">
        <v>282</v>
      </c>
      <c r="D84" t="s">
        <v>84</v>
      </c>
      <c r="E84" s="2">
        <f>HYPERLINK("capsilon://?command=openfolder&amp;siteaddress=FAM.docvelocity-na8.net&amp;folderid=FX9EF21288-1CAC-443F-83D1-4D9729D3B193","FX22081707")</f>
        <v>0</v>
      </c>
      <c r="F84" t="s">
        <v>19</v>
      </c>
      <c r="G84" t="s">
        <v>19</v>
      </c>
      <c r="H84" t="s">
        <v>85</v>
      </c>
      <c r="I84" t="s">
        <v>283</v>
      </c>
      <c r="J84">
        <v>200</v>
      </c>
      <c r="K84" t="s">
        <v>87</v>
      </c>
      <c r="L84" t="s">
        <v>88</v>
      </c>
      <c r="M84" t="s">
        <v>89</v>
      </c>
      <c r="N84">
        <v>2</v>
      </c>
      <c r="O84" s="1">
        <v>44778.961793981478</v>
      </c>
      <c r="P84" s="1">
        <v>44779.016898148147</v>
      </c>
      <c r="Q84">
        <v>3380</v>
      </c>
      <c r="R84">
        <v>1381</v>
      </c>
      <c r="S84" t="b">
        <v>0</v>
      </c>
      <c r="T84" t="s">
        <v>90</v>
      </c>
      <c r="U84" t="b">
        <v>1</v>
      </c>
      <c r="V84" t="s">
        <v>154</v>
      </c>
      <c r="W84" s="1">
        <v>44778.975844907407</v>
      </c>
      <c r="X84">
        <v>355</v>
      </c>
      <c r="Y84">
        <v>186</v>
      </c>
      <c r="Z84">
        <v>0</v>
      </c>
      <c r="AA84">
        <v>186</v>
      </c>
      <c r="AB84">
        <v>0</v>
      </c>
      <c r="AC84">
        <v>4</v>
      </c>
      <c r="AD84">
        <v>14</v>
      </c>
      <c r="AE84">
        <v>0</v>
      </c>
      <c r="AF84">
        <v>0</v>
      </c>
      <c r="AG84">
        <v>0</v>
      </c>
      <c r="AH84" t="s">
        <v>126</v>
      </c>
      <c r="AI84" s="1">
        <v>44779.016898148147</v>
      </c>
      <c r="AJ84">
        <v>1026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184</v>
      </c>
      <c r="BG84">
        <v>79</v>
      </c>
      <c r="BH84" t="s">
        <v>93</v>
      </c>
    </row>
    <row r="85" spans="1:60">
      <c r="A85" t="s">
        <v>286</v>
      </c>
      <c r="B85" t="s">
        <v>82</v>
      </c>
      <c r="C85" t="s">
        <v>209</v>
      </c>
      <c r="D85" t="s">
        <v>84</v>
      </c>
      <c r="E85" s="2">
        <f>HYPERLINK("capsilon://?command=openfolder&amp;siteaddress=FAM.docvelocity-na8.net&amp;folderid=FX9D3A4349-E404-0F1E-5BE3-A8DAD9B06267","FX22081448")</f>
        <v>0</v>
      </c>
      <c r="F85" t="s">
        <v>19</v>
      </c>
      <c r="G85" t="s">
        <v>19</v>
      </c>
      <c r="H85" t="s">
        <v>85</v>
      </c>
      <c r="I85" t="s">
        <v>287</v>
      </c>
      <c r="J85">
        <v>28</v>
      </c>
      <c r="K85" t="s">
        <v>87</v>
      </c>
      <c r="L85" t="s">
        <v>88</v>
      </c>
      <c r="M85" t="s">
        <v>89</v>
      </c>
      <c r="N85">
        <v>2</v>
      </c>
      <c r="O85" s="1">
        <v>44781.418819444443</v>
      </c>
      <c r="P85" s="1">
        <v>44781.431458333333</v>
      </c>
      <c r="Q85">
        <v>755</v>
      </c>
      <c r="R85">
        <v>337</v>
      </c>
      <c r="S85" t="b">
        <v>0</v>
      </c>
      <c r="T85" t="s">
        <v>90</v>
      </c>
      <c r="U85" t="b">
        <v>0</v>
      </c>
      <c r="V85" t="s">
        <v>288</v>
      </c>
      <c r="W85" s="1">
        <v>44781.428449074076</v>
      </c>
      <c r="X85">
        <v>109</v>
      </c>
      <c r="Y85">
        <v>21</v>
      </c>
      <c r="Z85">
        <v>0</v>
      </c>
      <c r="AA85">
        <v>21</v>
      </c>
      <c r="AB85">
        <v>0</v>
      </c>
      <c r="AC85">
        <v>3</v>
      </c>
      <c r="AD85">
        <v>7</v>
      </c>
      <c r="AE85">
        <v>0</v>
      </c>
      <c r="AF85">
        <v>0</v>
      </c>
      <c r="AG85">
        <v>0</v>
      </c>
      <c r="AH85" t="s">
        <v>289</v>
      </c>
      <c r="AI85" s="1">
        <v>44781.431458333333</v>
      </c>
      <c r="AJ85">
        <v>152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290</v>
      </c>
      <c r="BG85">
        <v>18</v>
      </c>
      <c r="BH85" t="s">
        <v>93</v>
      </c>
    </row>
    <row r="86" spans="1:60">
      <c r="A86" t="s">
        <v>291</v>
      </c>
      <c r="B86" t="s">
        <v>82</v>
      </c>
      <c r="C86" t="s">
        <v>292</v>
      </c>
      <c r="D86" t="s">
        <v>84</v>
      </c>
      <c r="E86" s="2">
        <f>HYPERLINK("capsilon://?command=openfolder&amp;siteaddress=FAM.docvelocity-na8.net&amp;folderid=FXA91C8909-2AC6-DBAB-E636-6C40E8F3B436","FX2208868")</f>
        <v>0</v>
      </c>
      <c r="F86" t="s">
        <v>19</v>
      </c>
      <c r="G86" t="s">
        <v>19</v>
      </c>
      <c r="H86" t="s">
        <v>85</v>
      </c>
      <c r="I86" t="s">
        <v>293</v>
      </c>
      <c r="J86">
        <v>47</v>
      </c>
      <c r="K86" t="s">
        <v>87</v>
      </c>
      <c r="L86" t="s">
        <v>88</v>
      </c>
      <c r="M86" t="s">
        <v>89</v>
      </c>
      <c r="N86">
        <v>2</v>
      </c>
      <c r="O86" s="1">
        <v>44781.430173611108</v>
      </c>
      <c r="P86" s="1">
        <v>44781.442662037036</v>
      </c>
      <c r="Q86">
        <v>169</v>
      </c>
      <c r="R86">
        <v>910</v>
      </c>
      <c r="S86" t="b">
        <v>0</v>
      </c>
      <c r="T86" t="s">
        <v>90</v>
      </c>
      <c r="U86" t="b">
        <v>0</v>
      </c>
      <c r="V86" t="s">
        <v>288</v>
      </c>
      <c r="W86" s="1">
        <v>44781.438090277778</v>
      </c>
      <c r="X86">
        <v>642</v>
      </c>
      <c r="Y86">
        <v>52</v>
      </c>
      <c r="Z86">
        <v>0</v>
      </c>
      <c r="AA86">
        <v>52</v>
      </c>
      <c r="AB86">
        <v>0</v>
      </c>
      <c r="AC86">
        <v>14</v>
      </c>
      <c r="AD86">
        <v>-5</v>
      </c>
      <c r="AE86">
        <v>0</v>
      </c>
      <c r="AF86">
        <v>0</v>
      </c>
      <c r="AG86">
        <v>0</v>
      </c>
      <c r="AH86" t="s">
        <v>294</v>
      </c>
      <c r="AI86" s="1">
        <v>44781.442662037036</v>
      </c>
      <c r="AJ86">
        <v>268</v>
      </c>
      <c r="AK86">
        <v>4</v>
      </c>
      <c r="AL86">
        <v>0</v>
      </c>
      <c r="AM86">
        <v>4</v>
      </c>
      <c r="AN86">
        <v>0</v>
      </c>
      <c r="AO86">
        <v>4</v>
      </c>
      <c r="AP86">
        <v>-9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290</v>
      </c>
      <c r="BG86">
        <v>17</v>
      </c>
      <c r="BH86" t="s">
        <v>93</v>
      </c>
    </row>
    <row r="87" spans="1:60">
      <c r="A87" t="s">
        <v>295</v>
      </c>
      <c r="B87" t="s">
        <v>82</v>
      </c>
      <c r="C87" t="s">
        <v>292</v>
      </c>
      <c r="D87" t="s">
        <v>84</v>
      </c>
      <c r="E87" s="2">
        <f>HYPERLINK("capsilon://?command=openfolder&amp;siteaddress=FAM.docvelocity-na8.net&amp;folderid=FXA91C8909-2AC6-DBAB-E636-6C40E8F3B436","FX2208868")</f>
        <v>0</v>
      </c>
      <c r="F87" t="s">
        <v>19</v>
      </c>
      <c r="G87" t="s">
        <v>19</v>
      </c>
      <c r="H87" t="s">
        <v>85</v>
      </c>
      <c r="I87" t="s">
        <v>296</v>
      </c>
      <c r="J87">
        <v>28</v>
      </c>
      <c r="K87" t="s">
        <v>87</v>
      </c>
      <c r="L87" t="s">
        <v>88</v>
      </c>
      <c r="M87" t="s">
        <v>89</v>
      </c>
      <c r="N87">
        <v>2</v>
      </c>
      <c r="O87" s="1">
        <v>44781.43209490741</v>
      </c>
      <c r="P87" s="1">
        <v>44781.45040509259</v>
      </c>
      <c r="Q87">
        <v>597</v>
      </c>
      <c r="R87">
        <v>985</v>
      </c>
      <c r="S87" t="b">
        <v>0</v>
      </c>
      <c r="T87" t="s">
        <v>90</v>
      </c>
      <c r="U87" t="b">
        <v>0</v>
      </c>
      <c r="V87" t="s">
        <v>288</v>
      </c>
      <c r="W87" s="1">
        <v>44781.441759259258</v>
      </c>
      <c r="X87">
        <v>317</v>
      </c>
      <c r="Y87">
        <v>21</v>
      </c>
      <c r="Z87">
        <v>0</v>
      </c>
      <c r="AA87">
        <v>21</v>
      </c>
      <c r="AB87">
        <v>0</v>
      </c>
      <c r="AC87">
        <v>14</v>
      </c>
      <c r="AD87">
        <v>7</v>
      </c>
      <c r="AE87">
        <v>0</v>
      </c>
      <c r="AF87">
        <v>0</v>
      </c>
      <c r="AG87">
        <v>0</v>
      </c>
      <c r="AH87" t="s">
        <v>294</v>
      </c>
      <c r="AI87" s="1">
        <v>44781.45040509259</v>
      </c>
      <c r="AJ87">
        <v>668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290</v>
      </c>
      <c r="BG87">
        <v>26</v>
      </c>
      <c r="BH87" t="s">
        <v>93</v>
      </c>
    </row>
    <row r="88" spans="1:60">
      <c r="A88" t="s">
        <v>297</v>
      </c>
      <c r="B88" t="s">
        <v>82</v>
      </c>
      <c r="C88" t="s">
        <v>298</v>
      </c>
      <c r="D88" t="s">
        <v>84</v>
      </c>
      <c r="E88" s="2">
        <f>HYPERLINK("capsilon://?command=openfolder&amp;siteaddress=FAM.docvelocity-na8.net&amp;folderid=FX3A2516D0-5281-CD77-A1A8-D0EC6232E17B","FX2208131")</f>
        <v>0</v>
      </c>
      <c r="F88" t="s">
        <v>19</v>
      </c>
      <c r="G88" t="s">
        <v>19</v>
      </c>
      <c r="H88" t="s">
        <v>85</v>
      </c>
      <c r="I88" t="s">
        <v>299</v>
      </c>
      <c r="J88">
        <v>343</v>
      </c>
      <c r="K88" t="s">
        <v>87</v>
      </c>
      <c r="L88" t="s">
        <v>88</v>
      </c>
      <c r="M88" t="s">
        <v>89</v>
      </c>
      <c r="N88">
        <v>1</v>
      </c>
      <c r="O88" s="1">
        <v>44774.586006944446</v>
      </c>
      <c r="P88" s="1">
        <v>44774.635740740741</v>
      </c>
      <c r="Q88">
        <v>3447</v>
      </c>
      <c r="R88">
        <v>850</v>
      </c>
      <c r="S88" t="b">
        <v>0</v>
      </c>
      <c r="T88" t="s">
        <v>90</v>
      </c>
      <c r="U88" t="b">
        <v>0</v>
      </c>
      <c r="V88" t="s">
        <v>102</v>
      </c>
      <c r="W88" s="1">
        <v>44774.635740740741</v>
      </c>
      <c r="X88">
        <v>676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343</v>
      </c>
      <c r="AE88">
        <v>327</v>
      </c>
      <c r="AF88">
        <v>0</v>
      </c>
      <c r="AG88">
        <v>9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 t="s">
        <v>90</v>
      </c>
      <c r="AR88" t="s">
        <v>90</v>
      </c>
      <c r="AS88" t="s">
        <v>90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170</v>
      </c>
      <c r="BG88">
        <v>71</v>
      </c>
      <c r="BH88" t="s">
        <v>93</v>
      </c>
    </row>
    <row r="89" spans="1:60">
      <c r="A89" t="s">
        <v>300</v>
      </c>
      <c r="B89" t="s">
        <v>82</v>
      </c>
      <c r="C89" t="s">
        <v>301</v>
      </c>
      <c r="D89" t="s">
        <v>84</v>
      </c>
      <c r="E89" s="2">
        <f>HYPERLINK("capsilon://?command=openfolder&amp;siteaddress=FAM.docvelocity-na8.net&amp;folderid=FX676D5191-7BEF-16D1-FF2E-08DACAF983B3","FX22077661")</f>
        <v>0</v>
      </c>
      <c r="F89" t="s">
        <v>19</v>
      </c>
      <c r="G89" t="s">
        <v>19</v>
      </c>
      <c r="H89" t="s">
        <v>85</v>
      </c>
      <c r="I89" t="s">
        <v>302</v>
      </c>
      <c r="J89">
        <v>67</v>
      </c>
      <c r="K89" t="s">
        <v>87</v>
      </c>
      <c r="L89" t="s">
        <v>88</v>
      </c>
      <c r="M89" t="s">
        <v>89</v>
      </c>
      <c r="N89">
        <v>2</v>
      </c>
      <c r="O89" s="1">
        <v>44781.45925925926</v>
      </c>
      <c r="P89" s="1">
        <v>44781.598298611112</v>
      </c>
      <c r="Q89">
        <v>11108</v>
      </c>
      <c r="R89">
        <v>905</v>
      </c>
      <c r="S89" t="b">
        <v>0</v>
      </c>
      <c r="T89" t="s">
        <v>90</v>
      </c>
      <c r="U89" t="b">
        <v>0</v>
      </c>
      <c r="V89" t="s">
        <v>95</v>
      </c>
      <c r="W89" s="1">
        <v>44781.507361111115</v>
      </c>
      <c r="X89">
        <v>544</v>
      </c>
      <c r="Y89">
        <v>64</v>
      </c>
      <c r="Z89">
        <v>0</v>
      </c>
      <c r="AA89">
        <v>64</v>
      </c>
      <c r="AB89">
        <v>0</v>
      </c>
      <c r="AC89">
        <v>35</v>
      </c>
      <c r="AD89">
        <v>3</v>
      </c>
      <c r="AE89">
        <v>0</v>
      </c>
      <c r="AF89">
        <v>0</v>
      </c>
      <c r="AG89">
        <v>0</v>
      </c>
      <c r="AH89" t="s">
        <v>108</v>
      </c>
      <c r="AI89" s="1">
        <v>44781.598298611112</v>
      </c>
      <c r="AJ89">
        <v>327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2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290</v>
      </c>
      <c r="BG89">
        <v>200</v>
      </c>
      <c r="BH89" t="s">
        <v>93</v>
      </c>
    </row>
    <row r="90" spans="1:60">
      <c r="A90" t="s">
        <v>303</v>
      </c>
      <c r="B90" t="s">
        <v>82</v>
      </c>
      <c r="C90" t="s">
        <v>304</v>
      </c>
      <c r="D90" t="s">
        <v>84</v>
      </c>
      <c r="E90" s="2">
        <f>HYPERLINK("capsilon://?command=openfolder&amp;siteaddress=FAM.docvelocity-na8.net&amp;folderid=FX766C1280-21A2-5F16-B5CE-9C5AAC95C371","FX22077731")</f>
        <v>0</v>
      </c>
      <c r="F90" t="s">
        <v>19</v>
      </c>
      <c r="G90" t="s">
        <v>19</v>
      </c>
      <c r="H90" t="s">
        <v>85</v>
      </c>
      <c r="I90" t="s">
        <v>305</v>
      </c>
      <c r="J90">
        <v>28</v>
      </c>
      <c r="K90" t="s">
        <v>87</v>
      </c>
      <c r="L90" t="s">
        <v>88</v>
      </c>
      <c r="M90" t="s">
        <v>89</v>
      </c>
      <c r="N90">
        <v>2</v>
      </c>
      <c r="O90" s="1">
        <v>44781.488217592596</v>
      </c>
      <c r="P90" s="1">
        <v>44781.600312499999</v>
      </c>
      <c r="Q90">
        <v>9357</v>
      </c>
      <c r="R90">
        <v>328</v>
      </c>
      <c r="S90" t="b">
        <v>0</v>
      </c>
      <c r="T90" t="s">
        <v>90</v>
      </c>
      <c r="U90" t="b">
        <v>0</v>
      </c>
      <c r="V90" t="s">
        <v>95</v>
      </c>
      <c r="W90" s="1">
        <v>44781.509155092594</v>
      </c>
      <c r="X90">
        <v>154</v>
      </c>
      <c r="Y90">
        <v>21</v>
      </c>
      <c r="Z90">
        <v>0</v>
      </c>
      <c r="AA90">
        <v>21</v>
      </c>
      <c r="AB90">
        <v>0</v>
      </c>
      <c r="AC90">
        <v>1</v>
      </c>
      <c r="AD90">
        <v>7</v>
      </c>
      <c r="AE90">
        <v>0</v>
      </c>
      <c r="AF90">
        <v>0</v>
      </c>
      <c r="AG90">
        <v>0</v>
      </c>
      <c r="AH90" t="s">
        <v>108</v>
      </c>
      <c r="AI90" s="1">
        <v>44781.600312499999</v>
      </c>
      <c r="AJ90">
        <v>174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290</v>
      </c>
      <c r="BG90">
        <v>161</v>
      </c>
      <c r="BH90" t="s">
        <v>93</v>
      </c>
    </row>
    <row r="91" spans="1:60">
      <c r="A91" t="s">
        <v>306</v>
      </c>
      <c r="B91" t="s">
        <v>82</v>
      </c>
      <c r="C91" t="s">
        <v>304</v>
      </c>
      <c r="D91" t="s">
        <v>84</v>
      </c>
      <c r="E91" s="2">
        <f>HYPERLINK("capsilon://?command=openfolder&amp;siteaddress=FAM.docvelocity-na8.net&amp;folderid=FX766C1280-21A2-5F16-B5CE-9C5AAC95C371","FX22077731")</f>
        <v>0</v>
      </c>
      <c r="F91" t="s">
        <v>19</v>
      </c>
      <c r="G91" t="s">
        <v>19</v>
      </c>
      <c r="H91" t="s">
        <v>85</v>
      </c>
      <c r="I91" t="s">
        <v>307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44781.488310185188</v>
      </c>
      <c r="P91" s="1">
        <v>44781.601400462961</v>
      </c>
      <c r="Q91">
        <v>9579</v>
      </c>
      <c r="R91">
        <v>192</v>
      </c>
      <c r="S91" t="b">
        <v>0</v>
      </c>
      <c r="T91" t="s">
        <v>90</v>
      </c>
      <c r="U91" t="b">
        <v>0</v>
      </c>
      <c r="V91" t="s">
        <v>95</v>
      </c>
      <c r="W91" s="1">
        <v>44781.510312500002</v>
      </c>
      <c r="X91">
        <v>99</v>
      </c>
      <c r="Y91">
        <v>21</v>
      </c>
      <c r="Z91">
        <v>0</v>
      </c>
      <c r="AA91">
        <v>21</v>
      </c>
      <c r="AB91">
        <v>0</v>
      </c>
      <c r="AC91">
        <v>0</v>
      </c>
      <c r="AD91">
        <v>7</v>
      </c>
      <c r="AE91">
        <v>0</v>
      </c>
      <c r="AF91">
        <v>0</v>
      </c>
      <c r="AG91">
        <v>0</v>
      </c>
      <c r="AH91" t="s">
        <v>108</v>
      </c>
      <c r="AI91" s="1">
        <v>44781.601400462961</v>
      </c>
      <c r="AJ91">
        <v>93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290</v>
      </c>
      <c r="BG91">
        <v>162</v>
      </c>
      <c r="BH91" t="s">
        <v>93</v>
      </c>
    </row>
    <row r="92" spans="1:60">
      <c r="A92" t="s">
        <v>308</v>
      </c>
      <c r="B92" t="s">
        <v>82</v>
      </c>
      <c r="C92" t="s">
        <v>304</v>
      </c>
      <c r="D92" t="s">
        <v>84</v>
      </c>
      <c r="E92" s="2">
        <f>HYPERLINK("capsilon://?command=openfolder&amp;siteaddress=FAM.docvelocity-na8.net&amp;folderid=FX766C1280-21A2-5F16-B5CE-9C5AAC95C371","FX22077731")</f>
        <v>0</v>
      </c>
      <c r="F92" t="s">
        <v>19</v>
      </c>
      <c r="G92" t="s">
        <v>19</v>
      </c>
      <c r="H92" t="s">
        <v>85</v>
      </c>
      <c r="I92" t="s">
        <v>309</v>
      </c>
      <c r="J92">
        <v>28</v>
      </c>
      <c r="K92" t="s">
        <v>87</v>
      </c>
      <c r="L92" t="s">
        <v>88</v>
      </c>
      <c r="M92" t="s">
        <v>89</v>
      </c>
      <c r="N92">
        <v>2</v>
      </c>
      <c r="O92" s="1">
        <v>44781.488657407404</v>
      </c>
      <c r="P92" s="1">
        <v>44781.602418981478</v>
      </c>
      <c r="Q92">
        <v>9620</v>
      </c>
      <c r="R92">
        <v>209</v>
      </c>
      <c r="S92" t="b">
        <v>0</v>
      </c>
      <c r="T92" t="s">
        <v>90</v>
      </c>
      <c r="U92" t="b">
        <v>0</v>
      </c>
      <c r="V92" t="s">
        <v>95</v>
      </c>
      <c r="W92" s="1">
        <v>44781.511736111112</v>
      </c>
      <c r="X92">
        <v>122</v>
      </c>
      <c r="Y92">
        <v>21</v>
      </c>
      <c r="Z92">
        <v>0</v>
      </c>
      <c r="AA92">
        <v>21</v>
      </c>
      <c r="AB92">
        <v>0</v>
      </c>
      <c r="AC92">
        <v>0</v>
      </c>
      <c r="AD92">
        <v>7</v>
      </c>
      <c r="AE92">
        <v>0</v>
      </c>
      <c r="AF92">
        <v>0</v>
      </c>
      <c r="AG92">
        <v>0</v>
      </c>
      <c r="AH92" t="s">
        <v>108</v>
      </c>
      <c r="AI92" s="1">
        <v>44781.602418981478</v>
      </c>
      <c r="AJ92">
        <v>87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290</v>
      </c>
      <c r="BG92">
        <v>163</v>
      </c>
      <c r="BH92" t="s">
        <v>93</v>
      </c>
    </row>
    <row r="93" spans="1:60">
      <c r="A93" t="s">
        <v>310</v>
      </c>
      <c r="B93" t="s">
        <v>82</v>
      </c>
      <c r="C93" t="s">
        <v>311</v>
      </c>
      <c r="D93" t="s">
        <v>84</v>
      </c>
      <c r="E93" s="2">
        <f>HYPERLINK("capsilon://?command=openfolder&amp;siteaddress=FAM.docvelocity-na8.net&amp;folderid=FXDF222A16-7E30-8AB0-251D-217ADC288A29","FX22081663")</f>
        <v>0</v>
      </c>
      <c r="F93" t="s">
        <v>19</v>
      </c>
      <c r="G93" t="s">
        <v>19</v>
      </c>
      <c r="H93" t="s">
        <v>85</v>
      </c>
      <c r="I93" t="s">
        <v>312</v>
      </c>
      <c r="J93">
        <v>197</v>
      </c>
      <c r="K93" t="s">
        <v>87</v>
      </c>
      <c r="L93" t="s">
        <v>88</v>
      </c>
      <c r="M93" t="s">
        <v>89</v>
      </c>
      <c r="N93">
        <v>1</v>
      </c>
      <c r="O93" s="1">
        <v>44781.503136574072</v>
      </c>
      <c r="P93" s="1">
        <v>44781.526631944442</v>
      </c>
      <c r="Q93">
        <v>1835</v>
      </c>
      <c r="R93">
        <v>195</v>
      </c>
      <c r="S93" t="b">
        <v>0</v>
      </c>
      <c r="T93" t="s">
        <v>90</v>
      </c>
      <c r="U93" t="b">
        <v>0</v>
      </c>
      <c r="V93" t="s">
        <v>102</v>
      </c>
      <c r="W93" s="1">
        <v>44781.526631944442</v>
      </c>
      <c r="X93">
        <v>179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197</v>
      </c>
      <c r="AE93">
        <v>190</v>
      </c>
      <c r="AF93">
        <v>0</v>
      </c>
      <c r="AG93">
        <v>3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 t="s">
        <v>90</v>
      </c>
      <c r="AR93" t="s">
        <v>90</v>
      </c>
      <c r="AS93" t="s">
        <v>90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290</v>
      </c>
      <c r="BG93">
        <v>33</v>
      </c>
      <c r="BH93" t="s">
        <v>93</v>
      </c>
    </row>
    <row r="94" spans="1:60">
      <c r="A94" t="s">
        <v>313</v>
      </c>
      <c r="B94" t="s">
        <v>82</v>
      </c>
      <c r="C94" t="s">
        <v>314</v>
      </c>
      <c r="D94" t="s">
        <v>84</v>
      </c>
      <c r="E94" s="2">
        <f>HYPERLINK("capsilon://?command=openfolder&amp;siteaddress=FAM.docvelocity-na8.net&amp;folderid=FXE10339A6-39D3-9239-0B50-88FE8912C311","FX22076579")</f>
        <v>0</v>
      </c>
      <c r="F94" t="s">
        <v>19</v>
      </c>
      <c r="G94" t="s">
        <v>19</v>
      </c>
      <c r="H94" t="s">
        <v>85</v>
      </c>
      <c r="I94" t="s">
        <v>315</v>
      </c>
      <c r="J94">
        <v>249</v>
      </c>
      <c r="K94" t="s">
        <v>87</v>
      </c>
      <c r="L94" t="s">
        <v>88</v>
      </c>
      <c r="M94" t="s">
        <v>89</v>
      </c>
      <c r="N94">
        <v>1</v>
      </c>
      <c r="O94" s="1">
        <v>44781.5233912037</v>
      </c>
      <c r="P94" s="1">
        <v>44781.530497685184</v>
      </c>
      <c r="Q94">
        <v>281</v>
      </c>
      <c r="R94">
        <v>333</v>
      </c>
      <c r="S94" t="b">
        <v>0</v>
      </c>
      <c r="T94" t="s">
        <v>90</v>
      </c>
      <c r="U94" t="b">
        <v>0</v>
      </c>
      <c r="V94" t="s">
        <v>102</v>
      </c>
      <c r="W94" s="1">
        <v>44781.530497685184</v>
      </c>
      <c r="X94">
        <v>333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249</v>
      </c>
      <c r="AE94">
        <v>241</v>
      </c>
      <c r="AF94">
        <v>0</v>
      </c>
      <c r="AG94">
        <v>6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290</v>
      </c>
      <c r="BG94">
        <v>10</v>
      </c>
      <c r="BH94" t="s">
        <v>93</v>
      </c>
    </row>
    <row r="95" spans="1:60">
      <c r="A95" t="s">
        <v>316</v>
      </c>
      <c r="B95" t="s">
        <v>82</v>
      </c>
      <c r="C95" t="s">
        <v>311</v>
      </c>
      <c r="D95" t="s">
        <v>84</v>
      </c>
      <c r="E95" s="2">
        <f>HYPERLINK("capsilon://?command=openfolder&amp;siteaddress=FAM.docvelocity-na8.net&amp;folderid=FXDF222A16-7E30-8AB0-251D-217ADC288A29","FX22081663")</f>
        <v>0</v>
      </c>
      <c r="F95" t="s">
        <v>19</v>
      </c>
      <c r="G95" t="s">
        <v>19</v>
      </c>
      <c r="H95" t="s">
        <v>85</v>
      </c>
      <c r="I95" t="s">
        <v>312</v>
      </c>
      <c r="J95">
        <v>225</v>
      </c>
      <c r="K95" t="s">
        <v>87</v>
      </c>
      <c r="L95" t="s">
        <v>88</v>
      </c>
      <c r="M95" t="s">
        <v>89</v>
      </c>
      <c r="N95">
        <v>2</v>
      </c>
      <c r="O95" s="1">
        <v>44781.528310185182</v>
      </c>
      <c r="P95" s="1">
        <v>44781.577731481484</v>
      </c>
      <c r="Q95">
        <v>3322</v>
      </c>
      <c r="R95">
        <v>948</v>
      </c>
      <c r="S95" t="b">
        <v>0</v>
      </c>
      <c r="T95" t="s">
        <v>90</v>
      </c>
      <c r="U95" t="b">
        <v>1</v>
      </c>
      <c r="V95" t="s">
        <v>102</v>
      </c>
      <c r="W95" s="1">
        <v>44781.537175925929</v>
      </c>
      <c r="X95">
        <v>576</v>
      </c>
      <c r="Y95">
        <v>196</v>
      </c>
      <c r="Z95">
        <v>0</v>
      </c>
      <c r="AA95">
        <v>196</v>
      </c>
      <c r="AB95">
        <v>0</v>
      </c>
      <c r="AC95">
        <v>3</v>
      </c>
      <c r="AD95">
        <v>29</v>
      </c>
      <c r="AE95">
        <v>0</v>
      </c>
      <c r="AF95">
        <v>0</v>
      </c>
      <c r="AG95">
        <v>0</v>
      </c>
      <c r="AH95" t="s">
        <v>108</v>
      </c>
      <c r="AI95" s="1">
        <v>44781.577731481484</v>
      </c>
      <c r="AJ95">
        <v>372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29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290</v>
      </c>
      <c r="BG95">
        <v>71</v>
      </c>
      <c r="BH95" t="s">
        <v>93</v>
      </c>
    </row>
    <row r="96" spans="1:60">
      <c r="A96" t="s">
        <v>317</v>
      </c>
      <c r="B96" t="s">
        <v>82</v>
      </c>
      <c r="C96" t="s">
        <v>314</v>
      </c>
      <c r="D96" t="s">
        <v>84</v>
      </c>
      <c r="E96" s="2">
        <f>HYPERLINK("capsilon://?command=openfolder&amp;siteaddress=FAM.docvelocity-na8.net&amp;folderid=FXE10339A6-39D3-9239-0B50-88FE8912C311","FX22076579")</f>
        <v>0</v>
      </c>
      <c r="F96" t="s">
        <v>19</v>
      </c>
      <c r="G96" t="s">
        <v>19</v>
      </c>
      <c r="H96" t="s">
        <v>85</v>
      </c>
      <c r="I96" t="s">
        <v>315</v>
      </c>
      <c r="J96">
        <v>348</v>
      </c>
      <c r="K96" t="s">
        <v>87</v>
      </c>
      <c r="L96" t="s">
        <v>88</v>
      </c>
      <c r="M96" t="s">
        <v>89</v>
      </c>
      <c r="N96">
        <v>2</v>
      </c>
      <c r="O96" s="1">
        <v>44781.531886574077</v>
      </c>
      <c r="P96" s="1">
        <v>44781.594513888886</v>
      </c>
      <c r="Q96">
        <v>3358</v>
      </c>
      <c r="R96">
        <v>2053</v>
      </c>
      <c r="S96" t="b">
        <v>0</v>
      </c>
      <c r="T96" t="s">
        <v>90</v>
      </c>
      <c r="U96" t="b">
        <v>1</v>
      </c>
      <c r="V96" t="s">
        <v>131</v>
      </c>
      <c r="W96" s="1">
        <v>44781.577847222223</v>
      </c>
      <c r="X96">
        <v>1058</v>
      </c>
      <c r="Y96">
        <v>334</v>
      </c>
      <c r="Z96">
        <v>0</v>
      </c>
      <c r="AA96">
        <v>334</v>
      </c>
      <c r="AB96">
        <v>67</v>
      </c>
      <c r="AC96">
        <v>5</v>
      </c>
      <c r="AD96">
        <v>14</v>
      </c>
      <c r="AE96">
        <v>0</v>
      </c>
      <c r="AF96">
        <v>0</v>
      </c>
      <c r="AG96">
        <v>0</v>
      </c>
      <c r="AH96" t="s">
        <v>108</v>
      </c>
      <c r="AI96" s="1">
        <v>44781.594513888886</v>
      </c>
      <c r="AJ96">
        <v>939</v>
      </c>
      <c r="AK96">
        <v>0</v>
      </c>
      <c r="AL96">
        <v>0</v>
      </c>
      <c r="AM96">
        <v>0</v>
      </c>
      <c r="AN96">
        <v>67</v>
      </c>
      <c r="AO96">
        <v>0</v>
      </c>
      <c r="AP96">
        <v>14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290</v>
      </c>
      <c r="BG96">
        <v>90</v>
      </c>
      <c r="BH96" t="s">
        <v>93</v>
      </c>
    </row>
    <row r="97" spans="1:60">
      <c r="A97" t="s">
        <v>318</v>
      </c>
      <c r="B97" t="s">
        <v>82</v>
      </c>
      <c r="C97" t="s">
        <v>319</v>
      </c>
      <c r="D97" t="s">
        <v>84</v>
      </c>
      <c r="E97" s="2">
        <f>HYPERLINK("capsilon://?command=openfolder&amp;siteaddress=FAM.docvelocity-na8.net&amp;folderid=FX4195B615-AF78-BF75-3276-B9AA12B96FC6","FX22081430")</f>
        <v>0</v>
      </c>
      <c r="F97" t="s">
        <v>19</v>
      </c>
      <c r="G97" t="s">
        <v>19</v>
      </c>
      <c r="H97" t="s">
        <v>85</v>
      </c>
      <c r="I97" t="s">
        <v>320</v>
      </c>
      <c r="J97">
        <v>158</v>
      </c>
      <c r="K97" t="s">
        <v>87</v>
      </c>
      <c r="L97" t="s">
        <v>88</v>
      </c>
      <c r="M97" t="s">
        <v>89</v>
      </c>
      <c r="N97">
        <v>1</v>
      </c>
      <c r="O97" s="1">
        <v>44781.551620370374</v>
      </c>
      <c r="P97" s="1">
        <v>44781.569062499999</v>
      </c>
      <c r="Q97">
        <v>1299</v>
      </c>
      <c r="R97">
        <v>208</v>
      </c>
      <c r="S97" t="b">
        <v>0</v>
      </c>
      <c r="T97" t="s">
        <v>90</v>
      </c>
      <c r="U97" t="b">
        <v>0</v>
      </c>
      <c r="V97" t="s">
        <v>102</v>
      </c>
      <c r="W97" s="1">
        <v>44781.569062499999</v>
      </c>
      <c r="X97">
        <v>208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158</v>
      </c>
      <c r="AE97">
        <v>149</v>
      </c>
      <c r="AF97">
        <v>0</v>
      </c>
      <c r="AG97">
        <v>7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290</v>
      </c>
      <c r="BG97">
        <v>25</v>
      </c>
      <c r="BH97" t="s">
        <v>93</v>
      </c>
    </row>
    <row r="98" spans="1:60">
      <c r="A98" t="s">
        <v>321</v>
      </c>
      <c r="B98" t="s">
        <v>82</v>
      </c>
      <c r="C98" t="s">
        <v>322</v>
      </c>
      <c r="D98" t="s">
        <v>84</v>
      </c>
      <c r="E98" s="2">
        <f>HYPERLINK("capsilon://?command=openfolder&amp;siteaddress=FAM.docvelocity-na8.net&amp;folderid=FX73007511-E932-ADE3-95F9-A51EDC7610E1","FX22081776")</f>
        <v>0</v>
      </c>
      <c r="F98" t="s">
        <v>19</v>
      </c>
      <c r="G98" t="s">
        <v>19</v>
      </c>
      <c r="H98" t="s">
        <v>85</v>
      </c>
      <c r="I98" t="s">
        <v>323</v>
      </c>
      <c r="J98">
        <v>67</v>
      </c>
      <c r="K98" t="s">
        <v>87</v>
      </c>
      <c r="L98" t="s">
        <v>88</v>
      </c>
      <c r="M98" t="s">
        <v>89</v>
      </c>
      <c r="N98">
        <v>2</v>
      </c>
      <c r="O98" s="1">
        <v>44781.556574074071</v>
      </c>
      <c r="P98" s="1">
        <v>44781.604189814818</v>
      </c>
      <c r="Q98">
        <v>3807</v>
      </c>
      <c r="R98">
        <v>307</v>
      </c>
      <c r="S98" t="b">
        <v>0</v>
      </c>
      <c r="T98" t="s">
        <v>90</v>
      </c>
      <c r="U98" t="b">
        <v>0</v>
      </c>
      <c r="V98" t="s">
        <v>102</v>
      </c>
      <c r="W98" s="1">
        <v>44781.570810185185</v>
      </c>
      <c r="X98">
        <v>151</v>
      </c>
      <c r="Y98">
        <v>52</v>
      </c>
      <c r="Z98">
        <v>0</v>
      </c>
      <c r="AA98">
        <v>52</v>
      </c>
      <c r="AB98">
        <v>0</v>
      </c>
      <c r="AC98">
        <v>32</v>
      </c>
      <c r="AD98">
        <v>15</v>
      </c>
      <c r="AE98">
        <v>0</v>
      </c>
      <c r="AF98">
        <v>0</v>
      </c>
      <c r="AG98">
        <v>0</v>
      </c>
      <c r="AH98" t="s">
        <v>108</v>
      </c>
      <c r="AI98" s="1">
        <v>44781.604189814818</v>
      </c>
      <c r="AJ98">
        <v>152</v>
      </c>
      <c r="AK98">
        <v>4</v>
      </c>
      <c r="AL98">
        <v>0</v>
      </c>
      <c r="AM98">
        <v>4</v>
      </c>
      <c r="AN98">
        <v>0</v>
      </c>
      <c r="AO98">
        <v>4</v>
      </c>
      <c r="AP98">
        <v>11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290</v>
      </c>
      <c r="BG98">
        <v>68</v>
      </c>
      <c r="BH98" t="s">
        <v>93</v>
      </c>
    </row>
    <row r="99" spans="1:60">
      <c r="A99" t="s">
        <v>324</v>
      </c>
      <c r="B99" t="s">
        <v>82</v>
      </c>
      <c r="C99" t="s">
        <v>322</v>
      </c>
      <c r="D99" t="s">
        <v>84</v>
      </c>
      <c r="E99" s="2">
        <f>HYPERLINK("capsilon://?command=openfolder&amp;siteaddress=FAM.docvelocity-na8.net&amp;folderid=FX73007511-E932-ADE3-95F9-A51EDC7610E1","FX22081776")</f>
        <v>0</v>
      </c>
      <c r="F99" t="s">
        <v>19</v>
      </c>
      <c r="G99" t="s">
        <v>19</v>
      </c>
      <c r="H99" t="s">
        <v>85</v>
      </c>
      <c r="I99" t="s">
        <v>325</v>
      </c>
      <c r="J99">
        <v>67</v>
      </c>
      <c r="K99" t="s">
        <v>87</v>
      </c>
      <c r="L99" t="s">
        <v>88</v>
      </c>
      <c r="M99" t="s">
        <v>89</v>
      </c>
      <c r="N99">
        <v>2</v>
      </c>
      <c r="O99" s="1">
        <v>44781.556793981479</v>
      </c>
      <c r="P99" s="1">
        <v>44781.605682870373</v>
      </c>
      <c r="Q99">
        <v>3860</v>
      </c>
      <c r="R99">
        <v>364</v>
      </c>
      <c r="S99" t="b">
        <v>0</v>
      </c>
      <c r="T99" t="s">
        <v>90</v>
      </c>
      <c r="U99" t="b">
        <v>0</v>
      </c>
      <c r="V99" t="s">
        <v>102</v>
      </c>
      <c r="W99" s="1">
        <v>44781.578032407408</v>
      </c>
      <c r="X99">
        <v>235</v>
      </c>
      <c r="Y99">
        <v>52</v>
      </c>
      <c r="Z99">
        <v>0</v>
      </c>
      <c r="AA99">
        <v>52</v>
      </c>
      <c r="AB99">
        <v>0</v>
      </c>
      <c r="AC99">
        <v>2</v>
      </c>
      <c r="AD99">
        <v>15</v>
      </c>
      <c r="AE99">
        <v>0</v>
      </c>
      <c r="AF99">
        <v>0</v>
      </c>
      <c r="AG99">
        <v>0</v>
      </c>
      <c r="AH99" t="s">
        <v>108</v>
      </c>
      <c r="AI99" s="1">
        <v>44781.605682870373</v>
      </c>
      <c r="AJ99">
        <v>129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15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290</v>
      </c>
      <c r="BG99">
        <v>70</v>
      </c>
      <c r="BH99" t="s">
        <v>93</v>
      </c>
    </row>
    <row r="100" spans="1:60">
      <c r="A100" t="s">
        <v>326</v>
      </c>
      <c r="B100" t="s">
        <v>82</v>
      </c>
      <c r="C100" t="s">
        <v>322</v>
      </c>
      <c r="D100" t="s">
        <v>84</v>
      </c>
      <c r="E100" s="2">
        <f>HYPERLINK("capsilon://?command=openfolder&amp;siteaddress=FAM.docvelocity-na8.net&amp;folderid=FX73007511-E932-ADE3-95F9-A51EDC7610E1","FX22081776")</f>
        <v>0</v>
      </c>
      <c r="F100" t="s">
        <v>19</v>
      </c>
      <c r="G100" t="s">
        <v>19</v>
      </c>
      <c r="H100" t="s">
        <v>85</v>
      </c>
      <c r="I100" t="s">
        <v>327</v>
      </c>
      <c r="J100">
        <v>67</v>
      </c>
      <c r="K100" t="s">
        <v>87</v>
      </c>
      <c r="L100" t="s">
        <v>88</v>
      </c>
      <c r="M100" t="s">
        <v>89</v>
      </c>
      <c r="N100">
        <v>2</v>
      </c>
      <c r="O100" s="1">
        <v>44781.556956018518</v>
      </c>
      <c r="P100" s="1">
        <v>44781.607835648145</v>
      </c>
      <c r="Q100">
        <v>3837</v>
      </c>
      <c r="R100">
        <v>559</v>
      </c>
      <c r="S100" t="b">
        <v>0</v>
      </c>
      <c r="T100" t="s">
        <v>90</v>
      </c>
      <c r="U100" t="b">
        <v>0</v>
      </c>
      <c r="V100" t="s">
        <v>102</v>
      </c>
      <c r="W100" s="1">
        <v>44781.588819444441</v>
      </c>
      <c r="X100">
        <v>328</v>
      </c>
      <c r="Y100">
        <v>52</v>
      </c>
      <c r="Z100">
        <v>0</v>
      </c>
      <c r="AA100">
        <v>52</v>
      </c>
      <c r="AB100">
        <v>0</v>
      </c>
      <c r="AC100">
        <v>13</v>
      </c>
      <c r="AD100">
        <v>15</v>
      </c>
      <c r="AE100">
        <v>0</v>
      </c>
      <c r="AF100">
        <v>0</v>
      </c>
      <c r="AG100">
        <v>0</v>
      </c>
      <c r="AH100" t="s">
        <v>108</v>
      </c>
      <c r="AI100" s="1">
        <v>44781.607835648145</v>
      </c>
      <c r="AJ100">
        <v>185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13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290</v>
      </c>
      <c r="BG100">
        <v>73</v>
      </c>
      <c r="BH100" t="s">
        <v>93</v>
      </c>
    </row>
    <row r="101" spans="1:60">
      <c r="A101" t="s">
        <v>328</v>
      </c>
      <c r="B101" t="s">
        <v>82</v>
      </c>
      <c r="C101" t="s">
        <v>322</v>
      </c>
      <c r="D101" t="s">
        <v>84</v>
      </c>
      <c r="E101" s="2">
        <f>HYPERLINK("capsilon://?command=openfolder&amp;siteaddress=FAM.docvelocity-na8.net&amp;folderid=FX73007511-E932-ADE3-95F9-A51EDC7610E1","FX22081776")</f>
        <v>0</v>
      </c>
      <c r="F101" t="s">
        <v>19</v>
      </c>
      <c r="G101" t="s">
        <v>19</v>
      </c>
      <c r="H101" t="s">
        <v>85</v>
      </c>
      <c r="I101" t="s">
        <v>329</v>
      </c>
      <c r="J101">
        <v>49</v>
      </c>
      <c r="K101" t="s">
        <v>87</v>
      </c>
      <c r="L101" t="s">
        <v>88</v>
      </c>
      <c r="M101" t="s">
        <v>89</v>
      </c>
      <c r="N101">
        <v>2</v>
      </c>
      <c r="O101" s="1">
        <v>44781.561597222222</v>
      </c>
      <c r="P101" s="1">
        <v>44781.609594907408</v>
      </c>
      <c r="Q101">
        <v>3902</v>
      </c>
      <c r="R101">
        <v>245</v>
      </c>
      <c r="S101" t="b">
        <v>0</v>
      </c>
      <c r="T101" t="s">
        <v>90</v>
      </c>
      <c r="U101" t="b">
        <v>0</v>
      </c>
      <c r="V101" t="s">
        <v>102</v>
      </c>
      <c r="W101" s="1">
        <v>44781.579131944447</v>
      </c>
      <c r="X101">
        <v>94</v>
      </c>
      <c r="Y101">
        <v>43</v>
      </c>
      <c r="Z101">
        <v>0</v>
      </c>
      <c r="AA101">
        <v>43</v>
      </c>
      <c r="AB101">
        <v>0</v>
      </c>
      <c r="AC101">
        <v>2</v>
      </c>
      <c r="AD101">
        <v>6</v>
      </c>
      <c r="AE101">
        <v>0</v>
      </c>
      <c r="AF101">
        <v>0</v>
      </c>
      <c r="AG101">
        <v>0</v>
      </c>
      <c r="AH101" t="s">
        <v>108</v>
      </c>
      <c r="AI101" s="1">
        <v>44781.609594907408</v>
      </c>
      <c r="AJ101">
        <v>151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5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290</v>
      </c>
      <c r="BG101">
        <v>69</v>
      </c>
      <c r="BH101" t="s">
        <v>93</v>
      </c>
    </row>
    <row r="102" spans="1:60">
      <c r="A102" t="s">
        <v>330</v>
      </c>
      <c r="B102" t="s">
        <v>82</v>
      </c>
      <c r="C102" t="s">
        <v>322</v>
      </c>
      <c r="D102" t="s">
        <v>84</v>
      </c>
      <c r="E102" s="2">
        <f>HYPERLINK("capsilon://?command=openfolder&amp;siteaddress=FAM.docvelocity-na8.net&amp;folderid=FX73007511-E932-ADE3-95F9-A51EDC7610E1","FX22081776")</f>
        <v>0</v>
      </c>
      <c r="F102" t="s">
        <v>19</v>
      </c>
      <c r="G102" t="s">
        <v>19</v>
      </c>
      <c r="H102" t="s">
        <v>85</v>
      </c>
      <c r="I102" t="s">
        <v>331</v>
      </c>
      <c r="J102">
        <v>49</v>
      </c>
      <c r="K102" t="s">
        <v>87</v>
      </c>
      <c r="L102" t="s">
        <v>88</v>
      </c>
      <c r="M102" t="s">
        <v>89</v>
      </c>
      <c r="N102">
        <v>2</v>
      </c>
      <c r="O102" s="1">
        <v>44781.561678240738</v>
      </c>
      <c r="P102" s="1">
        <v>44781.61105324074</v>
      </c>
      <c r="Q102">
        <v>3777</v>
      </c>
      <c r="R102">
        <v>489</v>
      </c>
      <c r="S102" t="b">
        <v>0</v>
      </c>
      <c r="T102" t="s">
        <v>90</v>
      </c>
      <c r="U102" t="b">
        <v>0</v>
      </c>
      <c r="V102" t="s">
        <v>131</v>
      </c>
      <c r="W102" s="1">
        <v>44781.589224537034</v>
      </c>
      <c r="X102">
        <v>356</v>
      </c>
      <c r="Y102">
        <v>43</v>
      </c>
      <c r="Z102">
        <v>0</v>
      </c>
      <c r="AA102">
        <v>43</v>
      </c>
      <c r="AB102">
        <v>0</v>
      </c>
      <c r="AC102">
        <v>2</v>
      </c>
      <c r="AD102">
        <v>6</v>
      </c>
      <c r="AE102">
        <v>0</v>
      </c>
      <c r="AF102">
        <v>0</v>
      </c>
      <c r="AG102">
        <v>0</v>
      </c>
      <c r="AH102" t="s">
        <v>108</v>
      </c>
      <c r="AI102" s="1">
        <v>44781.61105324074</v>
      </c>
      <c r="AJ102">
        <v>125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6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290</v>
      </c>
      <c r="BG102">
        <v>71</v>
      </c>
      <c r="BH102" t="s">
        <v>93</v>
      </c>
    </row>
    <row r="103" spans="1:60">
      <c r="A103" t="s">
        <v>332</v>
      </c>
      <c r="B103" t="s">
        <v>82</v>
      </c>
      <c r="C103" t="s">
        <v>322</v>
      </c>
      <c r="D103" t="s">
        <v>84</v>
      </c>
      <c r="E103" s="2">
        <f>HYPERLINK("capsilon://?command=openfolder&amp;siteaddress=FAM.docvelocity-na8.net&amp;folderid=FX73007511-E932-ADE3-95F9-A51EDC7610E1","FX22081776")</f>
        <v>0</v>
      </c>
      <c r="F103" t="s">
        <v>19</v>
      </c>
      <c r="G103" t="s">
        <v>19</v>
      </c>
      <c r="H103" t="s">
        <v>85</v>
      </c>
      <c r="I103" t="s">
        <v>333</v>
      </c>
      <c r="J103">
        <v>28</v>
      </c>
      <c r="K103" t="s">
        <v>87</v>
      </c>
      <c r="L103" t="s">
        <v>88</v>
      </c>
      <c r="M103" t="s">
        <v>89</v>
      </c>
      <c r="N103">
        <v>2</v>
      </c>
      <c r="O103" s="1">
        <v>44781.561956018515</v>
      </c>
      <c r="P103" s="1">
        <v>44781.612581018519</v>
      </c>
      <c r="Q103">
        <v>4128</v>
      </c>
      <c r="R103">
        <v>246</v>
      </c>
      <c r="S103" t="b">
        <v>0</v>
      </c>
      <c r="T103" t="s">
        <v>90</v>
      </c>
      <c r="U103" t="b">
        <v>0</v>
      </c>
      <c r="V103" t="s">
        <v>95</v>
      </c>
      <c r="W103" s="1">
        <v>44781.588726851849</v>
      </c>
      <c r="X103">
        <v>114</v>
      </c>
      <c r="Y103">
        <v>21</v>
      </c>
      <c r="Z103">
        <v>0</v>
      </c>
      <c r="AA103">
        <v>21</v>
      </c>
      <c r="AB103">
        <v>0</v>
      </c>
      <c r="AC103">
        <v>1</v>
      </c>
      <c r="AD103">
        <v>7</v>
      </c>
      <c r="AE103">
        <v>0</v>
      </c>
      <c r="AF103">
        <v>0</v>
      </c>
      <c r="AG103">
        <v>0</v>
      </c>
      <c r="AH103" t="s">
        <v>108</v>
      </c>
      <c r="AI103" s="1">
        <v>44781.612581018519</v>
      </c>
      <c r="AJ103">
        <v>132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290</v>
      </c>
      <c r="BG103">
        <v>72</v>
      </c>
      <c r="BH103" t="s">
        <v>93</v>
      </c>
    </row>
    <row r="104" spans="1:60">
      <c r="A104" t="s">
        <v>334</v>
      </c>
      <c r="B104" t="s">
        <v>82</v>
      </c>
      <c r="C104" t="s">
        <v>322</v>
      </c>
      <c r="D104" t="s">
        <v>84</v>
      </c>
      <c r="E104" s="2">
        <f>HYPERLINK("capsilon://?command=openfolder&amp;siteaddress=FAM.docvelocity-na8.net&amp;folderid=FX73007511-E932-ADE3-95F9-A51EDC7610E1","FX22081776")</f>
        <v>0</v>
      </c>
      <c r="F104" t="s">
        <v>19</v>
      </c>
      <c r="G104" t="s">
        <v>19</v>
      </c>
      <c r="H104" t="s">
        <v>85</v>
      </c>
      <c r="I104" t="s">
        <v>335</v>
      </c>
      <c r="J104">
        <v>28</v>
      </c>
      <c r="K104" t="s">
        <v>87</v>
      </c>
      <c r="L104" t="s">
        <v>88</v>
      </c>
      <c r="M104" t="s">
        <v>89</v>
      </c>
      <c r="N104">
        <v>2</v>
      </c>
      <c r="O104" s="1">
        <v>44781.562106481484</v>
      </c>
      <c r="P104" s="1">
        <v>44781.614791666667</v>
      </c>
      <c r="Q104">
        <v>4175</v>
      </c>
      <c r="R104">
        <v>377</v>
      </c>
      <c r="S104" t="b">
        <v>0</v>
      </c>
      <c r="T104" t="s">
        <v>90</v>
      </c>
      <c r="U104" t="b">
        <v>0</v>
      </c>
      <c r="V104" t="s">
        <v>95</v>
      </c>
      <c r="W104" s="1">
        <v>44781.590902777774</v>
      </c>
      <c r="X104">
        <v>187</v>
      </c>
      <c r="Y104">
        <v>21</v>
      </c>
      <c r="Z104">
        <v>0</v>
      </c>
      <c r="AA104">
        <v>21</v>
      </c>
      <c r="AB104">
        <v>0</v>
      </c>
      <c r="AC104">
        <v>10</v>
      </c>
      <c r="AD104">
        <v>7</v>
      </c>
      <c r="AE104">
        <v>0</v>
      </c>
      <c r="AF104">
        <v>0</v>
      </c>
      <c r="AG104">
        <v>0</v>
      </c>
      <c r="AH104" t="s">
        <v>108</v>
      </c>
      <c r="AI104" s="1">
        <v>44781.614791666667</v>
      </c>
      <c r="AJ104">
        <v>190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290</v>
      </c>
      <c r="BG104">
        <v>75</v>
      </c>
      <c r="BH104" t="s">
        <v>93</v>
      </c>
    </row>
    <row r="105" spans="1:60">
      <c r="A105" t="s">
        <v>336</v>
      </c>
      <c r="B105" t="s">
        <v>82</v>
      </c>
      <c r="C105" t="s">
        <v>322</v>
      </c>
      <c r="D105" t="s">
        <v>84</v>
      </c>
      <c r="E105" s="2">
        <f>HYPERLINK("capsilon://?command=openfolder&amp;siteaddress=FAM.docvelocity-na8.net&amp;folderid=FX73007511-E932-ADE3-95F9-A51EDC7610E1","FX22081776")</f>
        <v>0</v>
      </c>
      <c r="F105" t="s">
        <v>19</v>
      </c>
      <c r="G105" t="s">
        <v>19</v>
      </c>
      <c r="H105" t="s">
        <v>85</v>
      </c>
      <c r="I105" t="s">
        <v>337</v>
      </c>
      <c r="J105">
        <v>28</v>
      </c>
      <c r="K105" t="s">
        <v>87</v>
      </c>
      <c r="L105" t="s">
        <v>88</v>
      </c>
      <c r="M105" t="s">
        <v>89</v>
      </c>
      <c r="N105">
        <v>2</v>
      </c>
      <c r="O105" s="1">
        <v>44781.5624537037</v>
      </c>
      <c r="P105" s="1">
        <v>44781.617048611108</v>
      </c>
      <c r="Q105">
        <v>4434</v>
      </c>
      <c r="R105">
        <v>283</v>
      </c>
      <c r="S105" t="b">
        <v>0</v>
      </c>
      <c r="T105" t="s">
        <v>90</v>
      </c>
      <c r="U105" t="b">
        <v>0</v>
      </c>
      <c r="V105" t="s">
        <v>102</v>
      </c>
      <c r="W105" s="1">
        <v>44781.589849537035</v>
      </c>
      <c r="X105">
        <v>89</v>
      </c>
      <c r="Y105">
        <v>21</v>
      </c>
      <c r="Z105">
        <v>0</v>
      </c>
      <c r="AA105">
        <v>21</v>
      </c>
      <c r="AB105">
        <v>0</v>
      </c>
      <c r="AC105">
        <v>0</v>
      </c>
      <c r="AD105">
        <v>7</v>
      </c>
      <c r="AE105">
        <v>0</v>
      </c>
      <c r="AF105">
        <v>0</v>
      </c>
      <c r="AG105">
        <v>0</v>
      </c>
      <c r="AH105" t="s">
        <v>108</v>
      </c>
      <c r="AI105" s="1">
        <v>44781.617048611108</v>
      </c>
      <c r="AJ105">
        <v>194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290</v>
      </c>
      <c r="BG105">
        <v>78</v>
      </c>
      <c r="BH105" t="s">
        <v>93</v>
      </c>
    </row>
    <row r="106" spans="1:60">
      <c r="A106" t="s">
        <v>338</v>
      </c>
      <c r="B106" t="s">
        <v>82</v>
      </c>
      <c r="C106" t="s">
        <v>322</v>
      </c>
      <c r="D106" t="s">
        <v>84</v>
      </c>
      <c r="E106" s="2">
        <f>HYPERLINK("capsilon://?command=openfolder&amp;siteaddress=FAM.docvelocity-na8.net&amp;folderid=FX73007511-E932-ADE3-95F9-A51EDC7610E1","FX22081776")</f>
        <v>0</v>
      </c>
      <c r="F106" t="s">
        <v>19</v>
      </c>
      <c r="G106" t="s">
        <v>19</v>
      </c>
      <c r="H106" t="s">
        <v>85</v>
      </c>
      <c r="I106" t="s">
        <v>339</v>
      </c>
      <c r="J106">
        <v>28</v>
      </c>
      <c r="K106" t="s">
        <v>87</v>
      </c>
      <c r="L106" t="s">
        <v>88</v>
      </c>
      <c r="M106" t="s">
        <v>89</v>
      </c>
      <c r="N106">
        <v>2</v>
      </c>
      <c r="O106" s="1">
        <v>44781.562754629631</v>
      </c>
      <c r="P106" s="1">
        <v>44781.622997685183</v>
      </c>
      <c r="Q106">
        <v>4232</v>
      </c>
      <c r="R106">
        <v>973</v>
      </c>
      <c r="S106" t="b">
        <v>0</v>
      </c>
      <c r="T106" t="s">
        <v>90</v>
      </c>
      <c r="U106" t="b">
        <v>0</v>
      </c>
      <c r="V106" t="s">
        <v>95</v>
      </c>
      <c r="W106" s="1">
        <v>44781.595312500001</v>
      </c>
      <c r="X106">
        <v>345</v>
      </c>
      <c r="Y106">
        <v>21</v>
      </c>
      <c r="Z106">
        <v>0</v>
      </c>
      <c r="AA106">
        <v>21</v>
      </c>
      <c r="AB106">
        <v>0</v>
      </c>
      <c r="AC106">
        <v>6</v>
      </c>
      <c r="AD106">
        <v>7</v>
      </c>
      <c r="AE106">
        <v>0</v>
      </c>
      <c r="AF106">
        <v>0</v>
      </c>
      <c r="AG106">
        <v>0</v>
      </c>
      <c r="AH106" t="s">
        <v>108</v>
      </c>
      <c r="AI106" s="1">
        <v>44781.622997685183</v>
      </c>
      <c r="AJ106">
        <v>514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1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290</v>
      </c>
      <c r="BG106">
        <v>86</v>
      </c>
      <c r="BH106" t="s">
        <v>93</v>
      </c>
    </row>
    <row r="107" spans="1:60">
      <c r="A107" t="s">
        <v>340</v>
      </c>
      <c r="B107" t="s">
        <v>82</v>
      </c>
      <c r="C107" t="s">
        <v>319</v>
      </c>
      <c r="D107" t="s">
        <v>84</v>
      </c>
      <c r="E107" s="2">
        <f>HYPERLINK("capsilon://?command=openfolder&amp;siteaddress=FAM.docvelocity-na8.net&amp;folderid=FX4195B615-AF78-BF75-3276-B9AA12B96FC6","FX22081430")</f>
        <v>0</v>
      </c>
      <c r="F107" t="s">
        <v>19</v>
      </c>
      <c r="G107" t="s">
        <v>19</v>
      </c>
      <c r="H107" t="s">
        <v>85</v>
      </c>
      <c r="I107" t="s">
        <v>320</v>
      </c>
      <c r="J107">
        <v>284</v>
      </c>
      <c r="K107" t="s">
        <v>87</v>
      </c>
      <c r="L107" t="s">
        <v>88</v>
      </c>
      <c r="M107" t="s">
        <v>89</v>
      </c>
      <c r="N107">
        <v>2</v>
      </c>
      <c r="O107" s="1">
        <v>44781.570590277777</v>
      </c>
      <c r="P107" s="1">
        <v>44781.583634259259</v>
      </c>
      <c r="Q107">
        <v>231</v>
      </c>
      <c r="R107">
        <v>896</v>
      </c>
      <c r="S107" t="b">
        <v>0</v>
      </c>
      <c r="T107" t="s">
        <v>90</v>
      </c>
      <c r="U107" t="b">
        <v>1</v>
      </c>
      <c r="V107" t="s">
        <v>102</v>
      </c>
      <c r="W107" s="1">
        <v>44781.575300925928</v>
      </c>
      <c r="X107">
        <v>387</v>
      </c>
      <c r="Y107">
        <v>244</v>
      </c>
      <c r="Z107">
        <v>0</v>
      </c>
      <c r="AA107">
        <v>244</v>
      </c>
      <c r="AB107">
        <v>21</v>
      </c>
      <c r="AC107">
        <v>7</v>
      </c>
      <c r="AD107">
        <v>40</v>
      </c>
      <c r="AE107">
        <v>0</v>
      </c>
      <c r="AF107">
        <v>0</v>
      </c>
      <c r="AG107">
        <v>0</v>
      </c>
      <c r="AH107" t="s">
        <v>108</v>
      </c>
      <c r="AI107" s="1">
        <v>44781.583634259259</v>
      </c>
      <c r="AJ107">
        <v>509</v>
      </c>
      <c r="AK107">
        <v>0</v>
      </c>
      <c r="AL107">
        <v>0</v>
      </c>
      <c r="AM107">
        <v>0</v>
      </c>
      <c r="AN107">
        <v>21</v>
      </c>
      <c r="AO107">
        <v>0</v>
      </c>
      <c r="AP107">
        <v>40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290</v>
      </c>
      <c r="BG107">
        <v>18</v>
      </c>
      <c r="BH107" t="s">
        <v>93</v>
      </c>
    </row>
    <row r="108" spans="1:60">
      <c r="A108" t="s">
        <v>341</v>
      </c>
      <c r="B108" t="s">
        <v>82</v>
      </c>
      <c r="C108" t="s">
        <v>342</v>
      </c>
      <c r="D108" t="s">
        <v>84</v>
      </c>
      <c r="E108" s="2">
        <f>HYPERLINK("capsilon://?command=openfolder&amp;siteaddress=FAM.docvelocity-na8.net&amp;folderid=FXE8D69B1C-A7D2-74A5-2042-1E1B15C857E8","FX22082080")</f>
        <v>0</v>
      </c>
      <c r="F108" t="s">
        <v>19</v>
      </c>
      <c r="G108" t="s">
        <v>19</v>
      </c>
      <c r="H108" t="s">
        <v>85</v>
      </c>
      <c r="I108" t="s">
        <v>343</v>
      </c>
      <c r="J108">
        <v>349</v>
      </c>
      <c r="K108" t="s">
        <v>87</v>
      </c>
      <c r="L108" t="s">
        <v>88</v>
      </c>
      <c r="M108" t="s">
        <v>89</v>
      </c>
      <c r="N108">
        <v>1</v>
      </c>
      <c r="O108" s="1">
        <v>44781.57476851852</v>
      </c>
      <c r="P108" s="1">
        <v>44781.622083333335</v>
      </c>
      <c r="Q108">
        <v>3360</v>
      </c>
      <c r="R108">
        <v>728</v>
      </c>
      <c r="S108" t="b">
        <v>0</v>
      </c>
      <c r="T108" t="s">
        <v>90</v>
      </c>
      <c r="U108" t="b">
        <v>0</v>
      </c>
      <c r="V108" t="s">
        <v>102</v>
      </c>
      <c r="W108" s="1">
        <v>44781.622083333335</v>
      </c>
      <c r="X108">
        <v>693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349</v>
      </c>
      <c r="AE108">
        <v>334</v>
      </c>
      <c r="AF108">
        <v>0</v>
      </c>
      <c r="AG108">
        <v>11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 t="s">
        <v>90</v>
      </c>
      <c r="AR108" t="s">
        <v>90</v>
      </c>
      <c r="AS108" t="s">
        <v>90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290</v>
      </c>
      <c r="BG108">
        <v>68</v>
      </c>
      <c r="BH108" t="s">
        <v>93</v>
      </c>
    </row>
    <row r="109" spans="1:60">
      <c r="A109" t="s">
        <v>344</v>
      </c>
      <c r="B109" t="s">
        <v>82</v>
      </c>
      <c r="C109" t="s">
        <v>292</v>
      </c>
      <c r="D109" t="s">
        <v>84</v>
      </c>
      <c r="E109" s="2">
        <f>HYPERLINK("capsilon://?command=openfolder&amp;siteaddress=FAM.docvelocity-na8.net&amp;folderid=FXA91C8909-2AC6-DBAB-E636-6C40E8F3B436","FX2208868")</f>
        <v>0</v>
      </c>
      <c r="F109" t="s">
        <v>19</v>
      </c>
      <c r="G109" t="s">
        <v>19</v>
      </c>
      <c r="H109" t="s">
        <v>85</v>
      </c>
      <c r="I109" t="s">
        <v>345</v>
      </c>
      <c r="J109">
        <v>30</v>
      </c>
      <c r="K109" t="s">
        <v>87</v>
      </c>
      <c r="L109" t="s">
        <v>88</v>
      </c>
      <c r="M109" t="s">
        <v>89</v>
      </c>
      <c r="N109">
        <v>2</v>
      </c>
      <c r="O109" s="1">
        <v>44781.581921296296</v>
      </c>
      <c r="P109" s="1">
        <v>44781.623761574076</v>
      </c>
      <c r="Q109">
        <v>3473</v>
      </c>
      <c r="R109">
        <v>142</v>
      </c>
      <c r="S109" t="b">
        <v>0</v>
      </c>
      <c r="T109" t="s">
        <v>90</v>
      </c>
      <c r="U109" t="b">
        <v>0</v>
      </c>
      <c r="V109" t="s">
        <v>95</v>
      </c>
      <c r="W109" s="1">
        <v>44781.596215277779</v>
      </c>
      <c r="X109">
        <v>77</v>
      </c>
      <c r="Y109">
        <v>10</v>
      </c>
      <c r="Z109">
        <v>0</v>
      </c>
      <c r="AA109">
        <v>10</v>
      </c>
      <c r="AB109">
        <v>0</v>
      </c>
      <c r="AC109">
        <v>1</v>
      </c>
      <c r="AD109">
        <v>20</v>
      </c>
      <c r="AE109">
        <v>0</v>
      </c>
      <c r="AF109">
        <v>0</v>
      </c>
      <c r="AG109">
        <v>0</v>
      </c>
      <c r="AH109" t="s">
        <v>108</v>
      </c>
      <c r="AI109" s="1">
        <v>44781.623761574076</v>
      </c>
      <c r="AJ109">
        <v>65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20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290</v>
      </c>
      <c r="BG109">
        <v>60</v>
      </c>
      <c r="BH109" t="s">
        <v>93</v>
      </c>
    </row>
    <row r="110" spans="1:60">
      <c r="A110" t="s">
        <v>346</v>
      </c>
      <c r="B110" t="s">
        <v>82</v>
      </c>
      <c r="C110" t="s">
        <v>347</v>
      </c>
      <c r="D110" t="s">
        <v>84</v>
      </c>
      <c r="E110" s="2">
        <f>HYPERLINK("capsilon://?command=openfolder&amp;siteaddress=FAM.docvelocity-na8.net&amp;folderid=FXDC7ADBA6-ED45-A8DD-B611-D2745F3ABE71","FX22081316")</f>
        <v>0</v>
      </c>
      <c r="F110" t="s">
        <v>19</v>
      </c>
      <c r="G110" t="s">
        <v>19</v>
      </c>
      <c r="H110" t="s">
        <v>85</v>
      </c>
      <c r="I110" t="s">
        <v>348</v>
      </c>
      <c r="J110">
        <v>95</v>
      </c>
      <c r="K110" t="s">
        <v>87</v>
      </c>
      <c r="L110" t="s">
        <v>88</v>
      </c>
      <c r="M110" t="s">
        <v>89</v>
      </c>
      <c r="N110">
        <v>2</v>
      </c>
      <c r="O110" s="1">
        <v>44781.593344907407</v>
      </c>
      <c r="P110" s="1">
        <v>44781.626516203702</v>
      </c>
      <c r="Q110">
        <v>2299</v>
      </c>
      <c r="R110">
        <v>567</v>
      </c>
      <c r="S110" t="b">
        <v>0</v>
      </c>
      <c r="T110" t="s">
        <v>90</v>
      </c>
      <c r="U110" t="b">
        <v>0</v>
      </c>
      <c r="V110" t="s">
        <v>95</v>
      </c>
      <c r="W110" s="1">
        <v>44781.600034722222</v>
      </c>
      <c r="X110">
        <v>329</v>
      </c>
      <c r="Y110">
        <v>73</v>
      </c>
      <c r="Z110">
        <v>0</v>
      </c>
      <c r="AA110">
        <v>73</v>
      </c>
      <c r="AB110">
        <v>0</v>
      </c>
      <c r="AC110">
        <v>13</v>
      </c>
      <c r="AD110">
        <v>22</v>
      </c>
      <c r="AE110">
        <v>0</v>
      </c>
      <c r="AF110">
        <v>0</v>
      </c>
      <c r="AG110">
        <v>0</v>
      </c>
      <c r="AH110" t="s">
        <v>108</v>
      </c>
      <c r="AI110" s="1">
        <v>44781.626516203702</v>
      </c>
      <c r="AJ110">
        <v>238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22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290</v>
      </c>
      <c r="BG110">
        <v>47</v>
      </c>
      <c r="BH110" t="s">
        <v>93</v>
      </c>
    </row>
    <row r="111" spans="1:60">
      <c r="A111" t="s">
        <v>349</v>
      </c>
      <c r="B111" t="s">
        <v>82</v>
      </c>
      <c r="C111" t="s">
        <v>350</v>
      </c>
      <c r="D111" t="s">
        <v>84</v>
      </c>
      <c r="E111" s="2">
        <f>HYPERLINK("capsilon://?command=openfolder&amp;siteaddress=FAM.docvelocity-na8.net&amp;folderid=FX5F50E831-FC22-E738-1E9A-E74AFF734551","FX22075829")</f>
        <v>0</v>
      </c>
      <c r="F111" t="s">
        <v>19</v>
      </c>
      <c r="G111" t="s">
        <v>19</v>
      </c>
      <c r="H111" t="s">
        <v>85</v>
      </c>
      <c r="I111" t="s">
        <v>351</v>
      </c>
      <c r="J111">
        <v>398</v>
      </c>
      <c r="K111" t="s">
        <v>87</v>
      </c>
      <c r="L111" t="s">
        <v>88</v>
      </c>
      <c r="M111" t="s">
        <v>89</v>
      </c>
      <c r="N111">
        <v>1</v>
      </c>
      <c r="O111" s="1">
        <v>44781.593553240738</v>
      </c>
      <c r="P111" s="1">
        <v>44781.628750000003</v>
      </c>
      <c r="Q111">
        <v>2449</v>
      </c>
      <c r="R111">
        <v>592</v>
      </c>
      <c r="S111" t="b">
        <v>0</v>
      </c>
      <c r="T111" t="s">
        <v>90</v>
      </c>
      <c r="U111" t="b">
        <v>0</v>
      </c>
      <c r="V111" t="s">
        <v>102</v>
      </c>
      <c r="W111" s="1">
        <v>44781.628750000003</v>
      </c>
      <c r="X111">
        <v>575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398</v>
      </c>
      <c r="AE111">
        <v>369</v>
      </c>
      <c r="AF111">
        <v>0</v>
      </c>
      <c r="AG111">
        <v>11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 t="s">
        <v>90</v>
      </c>
      <c r="AR111" t="s">
        <v>90</v>
      </c>
      <c r="AS111" t="s">
        <v>90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290</v>
      </c>
      <c r="BG111">
        <v>50</v>
      </c>
      <c r="BH111" t="s">
        <v>93</v>
      </c>
    </row>
    <row r="112" spans="1:60">
      <c r="A112" t="s">
        <v>352</v>
      </c>
      <c r="B112" t="s">
        <v>82</v>
      </c>
      <c r="C112" t="s">
        <v>353</v>
      </c>
      <c r="D112" t="s">
        <v>84</v>
      </c>
      <c r="E112" s="2">
        <f>HYPERLINK("capsilon://?command=openfolder&amp;siteaddress=FAM.docvelocity-na8.net&amp;folderid=FX86F829E2-5214-8397-4381-B50D362F18BC","FX22077886")</f>
        <v>0</v>
      </c>
      <c r="F112" t="s">
        <v>19</v>
      </c>
      <c r="G112" t="s">
        <v>19</v>
      </c>
      <c r="H112" t="s">
        <v>85</v>
      </c>
      <c r="I112" t="s">
        <v>354</v>
      </c>
      <c r="J112">
        <v>28</v>
      </c>
      <c r="K112" t="s">
        <v>87</v>
      </c>
      <c r="L112" t="s">
        <v>88</v>
      </c>
      <c r="M112" t="s">
        <v>89</v>
      </c>
      <c r="N112">
        <v>1</v>
      </c>
      <c r="O112" s="1">
        <v>44774.599895833337</v>
      </c>
      <c r="P112" s="1">
        <v>44774.601990740739</v>
      </c>
      <c r="Q112">
        <v>49</v>
      </c>
      <c r="R112">
        <v>132</v>
      </c>
      <c r="S112" t="b">
        <v>0</v>
      </c>
      <c r="T112" t="s">
        <v>90</v>
      </c>
      <c r="U112" t="b">
        <v>0</v>
      </c>
      <c r="V112" t="s">
        <v>169</v>
      </c>
      <c r="W112" s="1">
        <v>44774.601990740739</v>
      </c>
      <c r="X112">
        <v>132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28</v>
      </c>
      <c r="AE112">
        <v>21</v>
      </c>
      <c r="AF112">
        <v>0</v>
      </c>
      <c r="AG112">
        <v>2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170</v>
      </c>
      <c r="BG112">
        <v>3</v>
      </c>
      <c r="BH112" t="s">
        <v>93</v>
      </c>
    </row>
    <row r="113" spans="1:60">
      <c r="A113" t="s">
        <v>355</v>
      </c>
      <c r="B113" t="s">
        <v>82</v>
      </c>
      <c r="C113" t="s">
        <v>353</v>
      </c>
      <c r="D113" t="s">
        <v>84</v>
      </c>
      <c r="E113" s="2">
        <f>HYPERLINK("capsilon://?command=openfolder&amp;siteaddress=FAM.docvelocity-na8.net&amp;folderid=FX86F829E2-5214-8397-4381-B50D362F18BC","FX22077886")</f>
        <v>0</v>
      </c>
      <c r="F113" t="s">
        <v>19</v>
      </c>
      <c r="G113" t="s">
        <v>19</v>
      </c>
      <c r="H113" t="s">
        <v>85</v>
      </c>
      <c r="I113" t="s">
        <v>356</v>
      </c>
      <c r="J113">
        <v>56</v>
      </c>
      <c r="K113" t="s">
        <v>87</v>
      </c>
      <c r="L113" t="s">
        <v>88</v>
      </c>
      <c r="M113" t="s">
        <v>89</v>
      </c>
      <c r="N113">
        <v>2</v>
      </c>
      <c r="O113" s="1">
        <v>44774.600949074076</v>
      </c>
      <c r="P113" s="1">
        <v>44774.623090277775</v>
      </c>
      <c r="Q113">
        <v>1658</v>
      </c>
      <c r="R113">
        <v>255</v>
      </c>
      <c r="S113" t="b">
        <v>0</v>
      </c>
      <c r="T113" t="s">
        <v>90</v>
      </c>
      <c r="U113" t="b">
        <v>0</v>
      </c>
      <c r="V113" t="s">
        <v>169</v>
      </c>
      <c r="W113" s="1">
        <v>44774.60361111111</v>
      </c>
      <c r="X113">
        <v>139</v>
      </c>
      <c r="Y113">
        <v>42</v>
      </c>
      <c r="Z113">
        <v>0</v>
      </c>
      <c r="AA113">
        <v>42</v>
      </c>
      <c r="AB113">
        <v>0</v>
      </c>
      <c r="AC113">
        <v>1</v>
      </c>
      <c r="AD113">
        <v>14</v>
      </c>
      <c r="AE113">
        <v>0</v>
      </c>
      <c r="AF113">
        <v>0</v>
      </c>
      <c r="AG113">
        <v>0</v>
      </c>
      <c r="AH113" t="s">
        <v>108</v>
      </c>
      <c r="AI113" s="1">
        <v>44774.623090277775</v>
      </c>
      <c r="AJ113">
        <v>116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14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170</v>
      </c>
      <c r="BG113">
        <v>31</v>
      </c>
      <c r="BH113" t="s">
        <v>93</v>
      </c>
    </row>
    <row r="114" spans="1:60">
      <c r="A114" t="s">
        <v>357</v>
      </c>
      <c r="B114" t="s">
        <v>82</v>
      </c>
      <c r="C114" t="s">
        <v>358</v>
      </c>
      <c r="D114" t="s">
        <v>84</v>
      </c>
      <c r="E114" s="2">
        <f>HYPERLINK("capsilon://?command=openfolder&amp;siteaddress=FAM.docvelocity-na8.net&amp;folderid=FXD9B567D9-52F0-F098-DD32-A6B56E6607F6","FX22081302")</f>
        <v>0</v>
      </c>
      <c r="F114" t="s">
        <v>19</v>
      </c>
      <c r="G114" t="s">
        <v>19</v>
      </c>
      <c r="H114" t="s">
        <v>85</v>
      </c>
      <c r="I114" t="s">
        <v>359</v>
      </c>
      <c r="J114">
        <v>275</v>
      </c>
      <c r="K114" t="s">
        <v>87</v>
      </c>
      <c r="L114" t="s">
        <v>88</v>
      </c>
      <c r="M114" t="s">
        <v>89</v>
      </c>
      <c r="N114">
        <v>2</v>
      </c>
      <c r="O114" s="1">
        <v>44781.600949074076</v>
      </c>
      <c r="P114" s="1">
        <v>44781.63208333333</v>
      </c>
      <c r="Q114">
        <v>1884</v>
      </c>
      <c r="R114">
        <v>806</v>
      </c>
      <c r="S114" t="b">
        <v>0</v>
      </c>
      <c r="T114" t="s">
        <v>90</v>
      </c>
      <c r="U114" t="b">
        <v>0</v>
      </c>
      <c r="V114" t="s">
        <v>95</v>
      </c>
      <c r="W114" s="1">
        <v>44781.613761574074</v>
      </c>
      <c r="X114">
        <v>326</v>
      </c>
      <c r="Y114">
        <v>216</v>
      </c>
      <c r="Z114">
        <v>0</v>
      </c>
      <c r="AA114">
        <v>216</v>
      </c>
      <c r="AB114">
        <v>0</v>
      </c>
      <c r="AC114">
        <v>6</v>
      </c>
      <c r="AD114">
        <v>59</v>
      </c>
      <c r="AE114">
        <v>0</v>
      </c>
      <c r="AF114">
        <v>0</v>
      </c>
      <c r="AG114">
        <v>0</v>
      </c>
      <c r="AH114" t="s">
        <v>108</v>
      </c>
      <c r="AI114" s="1">
        <v>44781.63208333333</v>
      </c>
      <c r="AJ114">
        <v>480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59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290</v>
      </c>
      <c r="BG114">
        <v>44</v>
      </c>
      <c r="BH114" t="s">
        <v>93</v>
      </c>
    </row>
    <row r="115" spans="1:60">
      <c r="A115" t="s">
        <v>360</v>
      </c>
      <c r="B115" t="s">
        <v>82</v>
      </c>
      <c r="C115" t="s">
        <v>248</v>
      </c>
      <c r="D115" t="s">
        <v>84</v>
      </c>
      <c r="E115" s="2">
        <f>HYPERLINK("capsilon://?command=openfolder&amp;siteaddress=FAM.docvelocity-na8.net&amp;folderid=FX5A5EAADA-737E-8305-DA92-6B3E8D60C2C8","FX22081502")</f>
        <v>0</v>
      </c>
      <c r="F115" t="s">
        <v>19</v>
      </c>
      <c r="G115" t="s">
        <v>19</v>
      </c>
      <c r="H115" t="s">
        <v>85</v>
      </c>
      <c r="I115" t="s">
        <v>361</v>
      </c>
      <c r="J115">
        <v>106</v>
      </c>
      <c r="K115" t="s">
        <v>87</v>
      </c>
      <c r="L115" t="s">
        <v>88</v>
      </c>
      <c r="M115" t="s">
        <v>89</v>
      </c>
      <c r="N115">
        <v>2</v>
      </c>
      <c r="O115" s="1">
        <v>44781.61309027778</v>
      </c>
      <c r="P115" s="1">
        <v>44781.635023148148</v>
      </c>
      <c r="Q115">
        <v>1329</v>
      </c>
      <c r="R115">
        <v>566</v>
      </c>
      <c r="S115" t="b">
        <v>0</v>
      </c>
      <c r="T115" t="s">
        <v>90</v>
      </c>
      <c r="U115" t="b">
        <v>0</v>
      </c>
      <c r="V115" t="s">
        <v>95</v>
      </c>
      <c r="W115" s="1">
        <v>44781.617395833331</v>
      </c>
      <c r="X115">
        <v>313</v>
      </c>
      <c r="Y115">
        <v>79</v>
      </c>
      <c r="Z115">
        <v>0</v>
      </c>
      <c r="AA115">
        <v>79</v>
      </c>
      <c r="AB115">
        <v>0</v>
      </c>
      <c r="AC115">
        <v>7</v>
      </c>
      <c r="AD115">
        <v>27</v>
      </c>
      <c r="AE115">
        <v>0</v>
      </c>
      <c r="AF115">
        <v>0</v>
      </c>
      <c r="AG115">
        <v>0</v>
      </c>
      <c r="AH115" t="s">
        <v>108</v>
      </c>
      <c r="AI115" s="1">
        <v>44781.635023148148</v>
      </c>
      <c r="AJ115">
        <v>253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26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290</v>
      </c>
      <c r="BG115">
        <v>31</v>
      </c>
      <c r="BH115" t="s">
        <v>93</v>
      </c>
    </row>
    <row r="116" spans="1:60">
      <c r="A116" t="s">
        <v>362</v>
      </c>
      <c r="B116" t="s">
        <v>82</v>
      </c>
      <c r="C116" t="s">
        <v>248</v>
      </c>
      <c r="D116" t="s">
        <v>84</v>
      </c>
      <c r="E116" s="2">
        <f>HYPERLINK("capsilon://?command=openfolder&amp;siteaddress=FAM.docvelocity-na8.net&amp;folderid=FX5A5EAADA-737E-8305-DA92-6B3E8D60C2C8","FX22081502")</f>
        <v>0</v>
      </c>
      <c r="F116" t="s">
        <v>19</v>
      </c>
      <c r="G116" t="s">
        <v>19</v>
      </c>
      <c r="H116" t="s">
        <v>85</v>
      </c>
      <c r="I116" t="s">
        <v>363</v>
      </c>
      <c r="J116">
        <v>106</v>
      </c>
      <c r="K116" t="s">
        <v>87</v>
      </c>
      <c r="L116" t="s">
        <v>88</v>
      </c>
      <c r="M116" t="s">
        <v>89</v>
      </c>
      <c r="N116">
        <v>2</v>
      </c>
      <c r="O116" s="1">
        <v>44781.613159722219</v>
      </c>
      <c r="P116" s="1">
        <v>44781.634432870371</v>
      </c>
      <c r="Q116">
        <v>1418</v>
      </c>
      <c r="R116">
        <v>420</v>
      </c>
      <c r="S116" t="b">
        <v>0</v>
      </c>
      <c r="T116" t="s">
        <v>90</v>
      </c>
      <c r="U116" t="b">
        <v>0</v>
      </c>
      <c r="V116" t="s">
        <v>95</v>
      </c>
      <c r="W116" s="1">
        <v>44781.620243055557</v>
      </c>
      <c r="X116">
        <v>245</v>
      </c>
      <c r="Y116">
        <v>74</v>
      </c>
      <c r="Z116">
        <v>0</v>
      </c>
      <c r="AA116">
        <v>74</v>
      </c>
      <c r="AB116">
        <v>0</v>
      </c>
      <c r="AC116">
        <v>7</v>
      </c>
      <c r="AD116">
        <v>32</v>
      </c>
      <c r="AE116">
        <v>0</v>
      </c>
      <c r="AF116">
        <v>0</v>
      </c>
      <c r="AG116">
        <v>0</v>
      </c>
      <c r="AH116" t="s">
        <v>96</v>
      </c>
      <c r="AI116" s="1">
        <v>44781.634432870371</v>
      </c>
      <c r="AJ116">
        <v>175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31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290</v>
      </c>
      <c r="BG116">
        <v>30</v>
      </c>
      <c r="BH116" t="s">
        <v>93</v>
      </c>
    </row>
    <row r="117" spans="1:60">
      <c r="A117" t="s">
        <v>364</v>
      </c>
      <c r="B117" t="s">
        <v>82</v>
      </c>
      <c r="C117" t="s">
        <v>248</v>
      </c>
      <c r="D117" t="s">
        <v>84</v>
      </c>
      <c r="E117" s="2">
        <f>HYPERLINK("capsilon://?command=openfolder&amp;siteaddress=FAM.docvelocity-na8.net&amp;folderid=FX5A5EAADA-737E-8305-DA92-6B3E8D60C2C8","FX22081502")</f>
        <v>0</v>
      </c>
      <c r="F117" t="s">
        <v>19</v>
      </c>
      <c r="G117" t="s">
        <v>19</v>
      </c>
      <c r="H117" t="s">
        <v>85</v>
      </c>
      <c r="I117" t="s">
        <v>365</v>
      </c>
      <c r="J117">
        <v>44</v>
      </c>
      <c r="K117" t="s">
        <v>87</v>
      </c>
      <c r="L117" t="s">
        <v>88</v>
      </c>
      <c r="M117" t="s">
        <v>89</v>
      </c>
      <c r="N117">
        <v>2</v>
      </c>
      <c r="O117" s="1">
        <v>44781.613344907404</v>
      </c>
      <c r="P117" s="1">
        <v>44781.68304398148</v>
      </c>
      <c r="Q117">
        <v>1599</v>
      </c>
      <c r="R117">
        <v>4423</v>
      </c>
      <c r="S117" t="b">
        <v>0</v>
      </c>
      <c r="T117" t="s">
        <v>90</v>
      </c>
      <c r="U117" t="b">
        <v>0</v>
      </c>
      <c r="V117" t="s">
        <v>95</v>
      </c>
      <c r="W117" s="1">
        <v>44781.621793981481</v>
      </c>
      <c r="X117">
        <v>133</v>
      </c>
      <c r="Y117">
        <v>37</v>
      </c>
      <c r="Z117">
        <v>0</v>
      </c>
      <c r="AA117">
        <v>37</v>
      </c>
      <c r="AB117">
        <v>0</v>
      </c>
      <c r="AC117">
        <v>3</v>
      </c>
      <c r="AD117">
        <v>7</v>
      </c>
      <c r="AE117">
        <v>0</v>
      </c>
      <c r="AF117">
        <v>0</v>
      </c>
      <c r="AG117">
        <v>0</v>
      </c>
      <c r="AH117" t="s">
        <v>173</v>
      </c>
      <c r="AI117" s="1">
        <v>44781.68304398148</v>
      </c>
      <c r="AJ117">
        <v>4290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290</v>
      </c>
      <c r="BG117">
        <v>100</v>
      </c>
      <c r="BH117" t="s">
        <v>93</v>
      </c>
    </row>
    <row r="118" spans="1:60">
      <c r="A118" t="s">
        <v>366</v>
      </c>
      <c r="B118" t="s">
        <v>82</v>
      </c>
      <c r="C118" t="s">
        <v>353</v>
      </c>
      <c r="D118" t="s">
        <v>84</v>
      </c>
      <c r="E118" s="2">
        <f>HYPERLINK("capsilon://?command=openfolder&amp;siteaddress=FAM.docvelocity-na8.net&amp;folderid=FX86F829E2-5214-8397-4381-B50D362F18BC","FX22077886")</f>
        <v>0</v>
      </c>
      <c r="F118" t="s">
        <v>19</v>
      </c>
      <c r="G118" t="s">
        <v>19</v>
      </c>
      <c r="H118" t="s">
        <v>85</v>
      </c>
      <c r="I118" t="s">
        <v>367</v>
      </c>
      <c r="J118">
        <v>75</v>
      </c>
      <c r="K118" t="s">
        <v>87</v>
      </c>
      <c r="L118" t="s">
        <v>88</v>
      </c>
      <c r="M118" t="s">
        <v>89</v>
      </c>
      <c r="N118">
        <v>1</v>
      </c>
      <c r="O118" s="1">
        <v>44774.601759259262</v>
      </c>
      <c r="P118" s="1">
        <v>44774.604432870372</v>
      </c>
      <c r="Q118">
        <v>150</v>
      </c>
      <c r="R118">
        <v>81</v>
      </c>
      <c r="S118" t="b">
        <v>0</v>
      </c>
      <c r="T118" t="s">
        <v>90</v>
      </c>
      <c r="U118" t="b">
        <v>0</v>
      </c>
      <c r="V118" t="s">
        <v>169</v>
      </c>
      <c r="W118" s="1">
        <v>44774.604432870372</v>
      </c>
      <c r="X118">
        <v>70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75</v>
      </c>
      <c r="AE118">
        <v>75</v>
      </c>
      <c r="AF118">
        <v>0</v>
      </c>
      <c r="AG118">
        <v>2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170</v>
      </c>
      <c r="BG118">
        <v>3</v>
      </c>
      <c r="BH118" t="s">
        <v>93</v>
      </c>
    </row>
    <row r="119" spans="1:60">
      <c r="A119" t="s">
        <v>368</v>
      </c>
      <c r="B119" t="s">
        <v>82</v>
      </c>
      <c r="C119" t="s">
        <v>248</v>
      </c>
      <c r="D119" t="s">
        <v>84</v>
      </c>
      <c r="E119" s="2">
        <f>HYPERLINK("capsilon://?command=openfolder&amp;siteaddress=FAM.docvelocity-na8.net&amp;folderid=FX5A5EAADA-737E-8305-DA92-6B3E8D60C2C8","FX22081502")</f>
        <v>0</v>
      </c>
      <c r="F119" t="s">
        <v>19</v>
      </c>
      <c r="G119" t="s">
        <v>19</v>
      </c>
      <c r="H119" t="s">
        <v>85</v>
      </c>
      <c r="I119" t="s">
        <v>369</v>
      </c>
      <c r="J119">
        <v>28</v>
      </c>
      <c r="K119" t="s">
        <v>87</v>
      </c>
      <c r="L119" t="s">
        <v>88</v>
      </c>
      <c r="M119" t="s">
        <v>89</v>
      </c>
      <c r="N119">
        <v>2</v>
      </c>
      <c r="O119" s="1">
        <v>44781.613645833335</v>
      </c>
      <c r="P119" s="1">
        <v>44781.635393518518</v>
      </c>
      <c r="Q119">
        <v>1727</v>
      </c>
      <c r="R119">
        <v>152</v>
      </c>
      <c r="S119" t="b">
        <v>0</v>
      </c>
      <c r="T119" t="s">
        <v>90</v>
      </c>
      <c r="U119" t="b">
        <v>0</v>
      </c>
      <c r="V119" t="s">
        <v>95</v>
      </c>
      <c r="W119" s="1">
        <v>44781.622615740744</v>
      </c>
      <c r="X119">
        <v>70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7</v>
      </c>
      <c r="AE119">
        <v>0</v>
      </c>
      <c r="AF119">
        <v>0</v>
      </c>
      <c r="AG119">
        <v>0</v>
      </c>
      <c r="AH119" t="s">
        <v>96</v>
      </c>
      <c r="AI119" s="1">
        <v>44781.635393518518</v>
      </c>
      <c r="AJ119">
        <v>82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290</v>
      </c>
      <c r="BG119">
        <v>31</v>
      </c>
      <c r="BH119" t="s">
        <v>93</v>
      </c>
    </row>
    <row r="120" spans="1:60">
      <c r="A120" t="s">
        <v>370</v>
      </c>
      <c r="B120" t="s">
        <v>82</v>
      </c>
      <c r="C120" t="s">
        <v>248</v>
      </c>
      <c r="D120" t="s">
        <v>84</v>
      </c>
      <c r="E120" s="2">
        <f>HYPERLINK("capsilon://?command=openfolder&amp;siteaddress=FAM.docvelocity-na8.net&amp;folderid=FX5A5EAADA-737E-8305-DA92-6B3E8D60C2C8","FX22081502")</f>
        <v>0</v>
      </c>
      <c r="F120" t="s">
        <v>19</v>
      </c>
      <c r="G120" t="s">
        <v>19</v>
      </c>
      <c r="H120" t="s">
        <v>85</v>
      </c>
      <c r="I120" t="s">
        <v>371</v>
      </c>
      <c r="J120">
        <v>29</v>
      </c>
      <c r="K120" t="s">
        <v>87</v>
      </c>
      <c r="L120" t="s">
        <v>88</v>
      </c>
      <c r="M120" t="s">
        <v>89</v>
      </c>
      <c r="N120">
        <v>2</v>
      </c>
      <c r="O120" s="1">
        <v>44781.613877314812</v>
      </c>
      <c r="P120" s="1">
        <v>44781.635914351849</v>
      </c>
      <c r="Q120">
        <v>1757</v>
      </c>
      <c r="R120">
        <v>147</v>
      </c>
      <c r="S120" t="b">
        <v>0</v>
      </c>
      <c r="T120" t="s">
        <v>90</v>
      </c>
      <c r="U120" t="b">
        <v>0</v>
      </c>
      <c r="V120" t="s">
        <v>95</v>
      </c>
      <c r="W120" s="1">
        <v>44781.623449074075</v>
      </c>
      <c r="X120">
        <v>71</v>
      </c>
      <c r="Y120">
        <v>21</v>
      </c>
      <c r="Z120">
        <v>0</v>
      </c>
      <c r="AA120">
        <v>21</v>
      </c>
      <c r="AB120">
        <v>0</v>
      </c>
      <c r="AC120">
        <v>0</v>
      </c>
      <c r="AD120">
        <v>8</v>
      </c>
      <c r="AE120">
        <v>0</v>
      </c>
      <c r="AF120">
        <v>0</v>
      </c>
      <c r="AG120">
        <v>0</v>
      </c>
      <c r="AH120" t="s">
        <v>108</v>
      </c>
      <c r="AI120" s="1">
        <v>44781.635914351849</v>
      </c>
      <c r="AJ120">
        <v>76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290</v>
      </c>
      <c r="BG120">
        <v>31</v>
      </c>
      <c r="BH120" t="s">
        <v>93</v>
      </c>
    </row>
    <row r="121" spans="1:60">
      <c r="A121" t="s">
        <v>372</v>
      </c>
      <c r="B121" t="s">
        <v>82</v>
      </c>
      <c r="C121" t="s">
        <v>353</v>
      </c>
      <c r="D121" t="s">
        <v>84</v>
      </c>
      <c r="E121" s="2">
        <f>HYPERLINK("capsilon://?command=openfolder&amp;siteaddress=FAM.docvelocity-na8.net&amp;folderid=FX86F829E2-5214-8397-4381-B50D362F18BC","FX22077886")</f>
        <v>0</v>
      </c>
      <c r="F121" t="s">
        <v>19</v>
      </c>
      <c r="G121" t="s">
        <v>19</v>
      </c>
      <c r="H121" t="s">
        <v>85</v>
      </c>
      <c r="I121" t="s">
        <v>373</v>
      </c>
      <c r="J121">
        <v>102</v>
      </c>
      <c r="K121" t="s">
        <v>87</v>
      </c>
      <c r="L121" t="s">
        <v>88</v>
      </c>
      <c r="M121" t="s">
        <v>89</v>
      </c>
      <c r="N121">
        <v>1</v>
      </c>
      <c r="O121" s="1">
        <v>44774.601817129631</v>
      </c>
      <c r="P121" s="1">
        <v>44774.614074074074</v>
      </c>
      <c r="Q121">
        <v>833</v>
      </c>
      <c r="R121">
        <v>226</v>
      </c>
      <c r="S121" t="b">
        <v>0</v>
      </c>
      <c r="T121" t="s">
        <v>90</v>
      </c>
      <c r="U121" t="b">
        <v>0</v>
      </c>
      <c r="V121" t="s">
        <v>131</v>
      </c>
      <c r="W121" s="1">
        <v>44774.614074074074</v>
      </c>
      <c r="X121">
        <v>201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102</v>
      </c>
      <c r="AE121">
        <v>102</v>
      </c>
      <c r="AF121">
        <v>0</v>
      </c>
      <c r="AG121">
        <v>2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170</v>
      </c>
      <c r="BG121">
        <v>17</v>
      </c>
      <c r="BH121" t="s">
        <v>93</v>
      </c>
    </row>
    <row r="122" spans="1:60">
      <c r="A122" t="s">
        <v>374</v>
      </c>
      <c r="B122" t="s">
        <v>82</v>
      </c>
      <c r="C122" t="s">
        <v>375</v>
      </c>
      <c r="D122" t="s">
        <v>84</v>
      </c>
      <c r="E122" s="2">
        <f>HYPERLINK("capsilon://?command=openfolder&amp;siteaddress=FAM.docvelocity-na8.net&amp;folderid=FX892C4130-AFAF-5C99-753A-1958C0767A54","FX22082072")</f>
        <v>0</v>
      </c>
      <c r="F122" t="s">
        <v>19</v>
      </c>
      <c r="G122" t="s">
        <v>19</v>
      </c>
      <c r="H122" t="s">
        <v>85</v>
      </c>
      <c r="I122" t="s">
        <v>376</v>
      </c>
      <c r="J122">
        <v>106</v>
      </c>
      <c r="K122" t="s">
        <v>87</v>
      </c>
      <c r="L122" t="s">
        <v>88</v>
      </c>
      <c r="M122" t="s">
        <v>89</v>
      </c>
      <c r="N122">
        <v>1</v>
      </c>
      <c r="O122" s="1">
        <v>44781.618055555555</v>
      </c>
      <c r="P122" s="1">
        <v>44781.702314814815</v>
      </c>
      <c r="Q122">
        <v>7147</v>
      </c>
      <c r="R122">
        <v>133</v>
      </c>
      <c r="S122" t="b">
        <v>0</v>
      </c>
      <c r="T122" t="s">
        <v>90</v>
      </c>
      <c r="U122" t="b">
        <v>0</v>
      </c>
      <c r="V122" t="s">
        <v>102</v>
      </c>
      <c r="W122" s="1">
        <v>44781.702314814815</v>
      </c>
      <c r="X122">
        <v>85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106</v>
      </c>
      <c r="AE122">
        <v>106</v>
      </c>
      <c r="AF122">
        <v>0</v>
      </c>
      <c r="AG122">
        <v>3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290</v>
      </c>
      <c r="BG122">
        <v>121</v>
      </c>
      <c r="BH122" t="s">
        <v>93</v>
      </c>
    </row>
    <row r="123" spans="1:60">
      <c r="A123" t="s">
        <v>377</v>
      </c>
      <c r="B123" t="s">
        <v>82</v>
      </c>
      <c r="C123" t="s">
        <v>353</v>
      </c>
      <c r="D123" t="s">
        <v>84</v>
      </c>
      <c r="E123" s="2">
        <f>HYPERLINK("capsilon://?command=openfolder&amp;siteaddress=FAM.docvelocity-na8.net&amp;folderid=FX86F829E2-5214-8397-4381-B50D362F18BC","FX22077886")</f>
        <v>0</v>
      </c>
      <c r="F123" t="s">
        <v>19</v>
      </c>
      <c r="G123" t="s">
        <v>19</v>
      </c>
      <c r="H123" t="s">
        <v>85</v>
      </c>
      <c r="I123" t="s">
        <v>354</v>
      </c>
      <c r="J123">
        <v>56</v>
      </c>
      <c r="K123" t="s">
        <v>87</v>
      </c>
      <c r="L123" t="s">
        <v>88</v>
      </c>
      <c r="M123" t="s">
        <v>89</v>
      </c>
      <c r="N123">
        <v>2</v>
      </c>
      <c r="O123" s="1">
        <v>44774.60328703704</v>
      </c>
      <c r="P123" s="1">
        <v>44774.621736111112</v>
      </c>
      <c r="Q123">
        <v>104</v>
      </c>
      <c r="R123">
        <v>1490</v>
      </c>
      <c r="S123" t="b">
        <v>0</v>
      </c>
      <c r="T123" t="s">
        <v>90</v>
      </c>
      <c r="U123" t="b">
        <v>1</v>
      </c>
      <c r="V123" t="s">
        <v>91</v>
      </c>
      <c r="W123" s="1">
        <v>44774.618622685186</v>
      </c>
      <c r="X123">
        <v>1314</v>
      </c>
      <c r="Y123">
        <v>42</v>
      </c>
      <c r="Z123">
        <v>0</v>
      </c>
      <c r="AA123">
        <v>42</v>
      </c>
      <c r="AB123">
        <v>0</v>
      </c>
      <c r="AC123">
        <v>2</v>
      </c>
      <c r="AD123">
        <v>14</v>
      </c>
      <c r="AE123">
        <v>0</v>
      </c>
      <c r="AF123">
        <v>0</v>
      </c>
      <c r="AG123">
        <v>0</v>
      </c>
      <c r="AH123" t="s">
        <v>108</v>
      </c>
      <c r="AI123" s="1">
        <v>44774.621736111112</v>
      </c>
      <c r="AJ123">
        <v>176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170</v>
      </c>
      <c r="BG123">
        <v>26</v>
      </c>
      <c r="BH123" t="s">
        <v>93</v>
      </c>
    </row>
    <row r="124" spans="1:60">
      <c r="A124" t="s">
        <v>378</v>
      </c>
      <c r="B124" t="s">
        <v>82</v>
      </c>
      <c r="C124" t="s">
        <v>342</v>
      </c>
      <c r="D124" t="s">
        <v>84</v>
      </c>
      <c r="E124" s="2">
        <f>HYPERLINK("capsilon://?command=openfolder&amp;siteaddress=FAM.docvelocity-na8.net&amp;folderid=FXE8D69B1C-A7D2-74A5-2042-1E1B15C857E8","FX22082080")</f>
        <v>0</v>
      </c>
      <c r="F124" t="s">
        <v>19</v>
      </c>
      <c r="G124" t="s">
        <v>19</v>
      </c>
      <c r="H124" t="s">
        <v>85</v>
      </c>
      <c r="I124" t="s">
        <v>343</v>
      </c>
      <c r="J124">
        <v>536</v>
      </c>
      <c r="K124" t="s">
        <v>87</v>
      </c>
      <c r="L124" t="s">
        <v>88</v>
      </c>
      <c r="M124" t="s">
        <v>89</v>
      </c>
      <c r="N124">
        <v>2</v>
      </c>
      <c r="O124" s="1">
        <v>44781.62394675926</v>
      </c>
      <c r="P124" s="1">
        <v>44781.742592592593</v>
      </c>
      <c r="Q124">
        <v>3839</v>
      </c>
      <c r="R124">
        <v>6412</v>
      </c>
      <c r="S124" t="b">
        <v>0</v>
      </c>
      <c r="T124" t="s">
        <v>90</v>
      </c>
      <c r="U124" t="b">
        <v>1</v>
      </c>
      <c r="V124" t="s">
        <v>102</v>
      </c>
      <c r="W124" s="1">
        <v>44781.701319444444</v>
      </c>
      <c r="X124">
        <v>4090</v>
      </c>
      <c r="Y124">
        <v>609</v>
      </c>
      <c r="Z124">
        <v>0</v>
      </c>
      <c r="AA124">
        <v>609</v>
      </c>
      <c r="AB124">
        <v>104</v>
      </c>
      <c r="AC124">
        <v>222</v>
      </c>
      <c r="AD124">
        <v>-73</v>
      </c>
      <c r="AE124">
        <v>0</v>
      </c>
      <c r="AF124">
        <v>0</v>
      </c>
      <c r="AG124">
        <v>0</v>
      </c>
      <c r="AH124" t="s">
        <v>108</v>
      </c>
      <c r="AI124" s="1">
        <v>44781.742592592593</v>
      </c>
      <c r="AJ124">
        <v>2322</v>
      </c>
      <c r="AK124">
        <v>23</v>
      </c>
      <c r="AL124">
        <v>0</v>
      </c>
      <c r="AM124">
        <v>23</v>
      </c>
      <c r="AN124">
        <v>52</v>
      </c>
      <c r="AO124">
        <v>20</v>
      </c>
      <c r="AP124">
        <v>-96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290</v>
      </c>
      <c r="BG124">
        <v>170</v>
      </c>
      <c r="BH124" t="s">
        <v>93</v>
      </c>
    </row>
    <row r="125" spans="1:60">
      <c r="A125" t="s">
        <v>379</v>
      </c>
      <c r="B125" t="s">
        <v>82</v>
      </c>
      <c r="C125" t="s">
        <v>380</v>
      </c>
      <c r="D125" t="s">
        <v>84</v>
      </c>
      <c r="E125" s="2">
        <f>HYPERLINK("capsilon://?command=openfolder&amp;siteaddress=FAM.docvelocity-na8.net&amp;folderid=FX48A69EC1-53B1-C166-23B3-F76887A91509","FX22078056")</f>
        <v>0</v>
      </c>
      <c r="F125" t="s">
        <v>19</v>
      </c>
      <c r="G125" t="s">
        <v>19</v>
      </c>
      <c r="H125" t="s">
        <v>85</v>
      </c>
      <c r="I125" t="s">
        <v>381</v>
      </c>
      <c r="J125">
        <v>30</v>
      </c>
      <c r="K125" t="s">
        <v>87</v>
      </c>
      <c r="L125" t="s">
        <v>88</v>
      </c>
      <c r="M125" t="s">
        <v>89</v>
      </c>
      <c r="N125">
        <v>2</v>
      </c>
      <c r="O125" s="1">
        <v>44774.605162037034</v>
      </c>
      <c r="P125" s="1">
        <v>44774.623784722222</v>
      </c>
      <c r="Q125">
        <v>1481</v>
      </c>
      <c r="R125">
        <v>128</v>
      </c>
      <c r="S125" t="b">
        <v>0</v>
      </c>
      <c r="T125" t="s">
        <v>90</v>
      </c>
      <c r="U125" t="b">
        <v>0</v>
      </c>
      <c r="V125" t="s">
        <v>169</v>
      </c>
      <c r="W125" s="1">
        <v>44774.60597222222</v>
      </c>
      <c r="X125">
        <v>69</v>
      </c>
      <c r="Y125">
        <v>10</v>
      </c>
      <c r="Z125">
        <v>0</v>
      </c>
      <c r="AA125">
        <v>10</v>
      </c>
      <c r="AB125">
        <v>0</v>
      </c>
      <c r="AC125">
        <v>1</v>
      </c>
      <c r="AD125">
        <v>20</v>
      </c>
      <c r="AE125">
        <v>0</v>
      </c>
      <c r="AF125">
        <v>0</v>
      </c>
      <c r="AG125">
        <v>0</v>
      </c>
      <c r="AH125" t="s">
        <v>108</v>
      </c>
      <c r="AI125" s="1">
        <v>44774.623784722222</v>
      </c>
      <c r="AJ125">
        <v>59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20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170</v>
      </c>
      <c r="BG125">
        <v>26</v>
      </c>
      <c r="BH125" t="s">
        <v>93</v>
      </c>
    </row>
    <row r="126" spans="1:60">
      <c r="A126" t="s">
        <v>382</v>
      </c>
      <c r="B126" t="s">
        <v>82</v>
      </c>
      <c r="C126" t="s">
        <v>350</v>
      </c>
      <c r="D126" t="s">
        <v>84</v>
      </c>
      <c r="E126" s="2">
        <f>HYPERLINK("capsilon://?command=openfolder&amp;siteaddress=FAM.docvelocity-na8.net&amp;folderid=FX5F50E831-FC22-E738-1E9A-E74AFF734551","FX22075829")</f>
        <v>0</v>
      </c>
      <c r="F126" t="s">
        <v>19</v>
      </c>
      <c r="G126" t="s">
        <v>19</v>
      </c>
      <c r="H126" t="s">
        <v>85</v>
      </c>
      <c r="I126" t="s">
        <v>351</v>
      </c>
      <c r="J126">
        <v>526</v>
      </c>
      <c r="K126" t="s">
        <v>87</v>
      </c>
      <c r="L126" t="s">
        <v>88</v>
      </c>
      <c r="M126" t="s">
        <v>89</v>
      </c>
      <c r="N126">
        <v>2</v>
      </c>
      <c r="O126" s="1">
        <v>44781.630497685182</v>
      </c>
      <c r="P126" s="1">
        <v>44781.761504629627</v>
      </c>
      <c r="Q126">
        <v>8115</v>
      </c>
      <c r="R126">
        <v>3204</v>
      </c>
      <c r="S126" t="b">
        <v>0</v>
      </c>
      <c r="T126" t="s">
        <v>90</v>
      </c>
      <c r="U126" t="b">
        <v>1</v>
      </c>
      <c r="V126" t="s">
        <v>102</v>
      </c>
      <c r="W126" s="1">
        <v>44781.742175925923</v>
      </c>
      <c r="X126">
        <v>1374</v>
      </c>
      <c r="Y126">
        <v>426</v>
      </c>
      <c r="Z126">
        <v>0</v>
      </c>
      <c r="AA126">
        <v>426</v>
      </c>
      <c r="AB126">
        <v>0</v>
      </c>
      <c r="AC126">
        <v>71</v>
      </c>
      <c r="AD126">
        <v>100</v>
      </c>
      <c r="AE126">
        <v>0</v>
      </c>
      <c r="AF126">
        <v>0</v>
      </c>
      <c r="AG126">
        <v>0</v>
      </c>
      <c r="AH126" t="s">
        <v>108</v>
      </c>
      <c r="AI126" s="1">
        <v>44781.761504629627</v>
      </c>
      <c r="AJ126">
        <v>1633</v>
      </c>
      <c r="AK126">
        <v>6</v>
      </c>
      <c r="AL126">
        <v>0</v>
      </c>
      <c r="AM126">
        <v>6</v>
      </c>
      <c r="AN126">
        <v>0</v>
      </c>
      <c r="AO126">
        <v>6</v>
      </c>
      <c r="AP126">
        <v>94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290</v>
      </c>
      <c r="BG126">
        <v>188</v>
      </c>
      <c r="BH126" t="s">
        <v>93</v>
      </c>
    </row>
    <row r="127" spans="1:60">
      <c r="A127" t="s">
        <v>383</v>
      </c>
      <c r="B127" t="s">
        <v>82</v>
      </c>
      <c r="C127" t="s">
        <v>353</v>
      </c>
      <c r="D127" t="s">
        <v>84</v>
      </c>
      <c r="E127" s="2">
        <f>HYPERLINK("capsilon://?command=openfolder&amp;siteaddress=FAM.docvelocity-na8.net&amp;folderid=FX86F829E2-5214-8397-4381-B50D362F18BC","FX22077886")</f>
        <v>0</v>
      </c>
      <c r="F127" t="s">
        <v>19</v>
      </c>
      <c r="G127" t="s">
        <v>19</v>
      </c>
      <c r="H127" t="s">
        <v>85</v>
      </c>
      <c r="I127" t="s">
        <v>367</v>
      </c>
      <c r="J127">
        <v>99</v>
      </c>
      <c r="K127" t="s">
        <v>87</v>
      </c>
      <c r="L127" t="s">
        <v>88</v>
      </c>
      <c r="M127" t="s">
        <v>89</v>
      </c>
      <c r="N127">
        <v>2</v>
      </c>
      <c r="O127" s="1">
        <v>44774.605856481481</v>
      </c>
      <c r="P127" s="1">
        <v>44774.619699074072</v>
      </c>
      <c r="Q127">
        <v>735</v>
      </c>
      <c r="R127">
        <v>461</v>
      </c>
      <c r="S127" t="b">
        <v>0</v>
      </c>
      <c r="T127" t="s">
        <v>90</v>
      </c>
      <c r="U127" t="b">
        <v>1</v>
      </c>
      <c r="V127" t="s">
        <v>169</v>
      </c>
      <c r="W127" s="1">
        <v>44774.608634259261</v>
      </c>
      <c r="X127">
        <v>229</v>
      </c>
      <c r="Y127">
        <v>87</v>
      </c>
      <c r="Z127">
        <v>0</v>
      </c>
      <c r="AA127">
        <v>87</v>
      </c>
      <c r="AB127">
        <v>0</v>
      </c>
      <c r="AC127">
        <v>2</v>
      </c>
      <c r="AD127">
        <v>12</v>
      </c>
      <c r="AE127">
        <v>0</v>
      </c>
      <c r="AF127">
        <v>0</v>
      </c>
      <c r="AG127">
        <v>0</v>
      </c>
      <c r="AH127" t="s">
        <v>108</v>
      </c>
      <c r="AI127" s="1">
        <v>44774.619699074072</v>
      </c>
      <c r="AJ127">
        <v>232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12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170</v>
      </c>
      <c r="BG127">
        <v>19</v>
      </c>
      <c r="BH127" t="s">
        <v>93</v>
      </c>
    </row>
    <row r="128" spans="1:60">
      <c r="A128" t="s">
        <v>384</v>
      </c>
      <c r="B128" t="s">
        <v>82</v>
      </c>
      <c r="C128" t="s">
        <v>385</v>
      </c>
      <c r="D128" t="s">
        <v>84</v>
      </c>
      <c r="E128" s="2">
        <f>HYPERLINK("capsilon://?command=openfolder&amp;siteaddress=FAM.docvelocity-na8.net&amp;folderid=FX8A9CA652-D08E-B70E-609B-5CF979948F03","FX22081267")</f>
        <v>0</v>
      </c>
      <c r="F128" t="s">
        <v>19</v>
      </c>
      <c r="G128" t="s">
        <v>19</v>
      </c>
      <c r="H128" t="s">
        <v>85</v>
      </c>
      <c r="I128" t="s">
        <v>386</v>
      </c>
      <c r="J128">
        <v>28</v>
      </c>
      <c r="K128" t="s">
        <v>87</v>
      </c>
      <c r="L128" t="s">
        <v>88</v>
      </c>
      <c r="M128" t="s">
        <v>89</v>
      </c>
      <c r="N128">
        <v>2</v>
      </c>
      <c r="O128" s="1">
        <v>44781.636921296296</v>
      </c>
      <c r="P128" s="1">
        <v>44781.762592592589</v>
      </c>
      <c r="Q128">
        <v>10418</v>
      </c>
      <c r="R128">
        <v>440</v>
      </c>
      <c r="S128" t="b">
        <v>0</v>
      </c>
      <c r="T128" t="s">
        <v>90</v>
      </c>
      <c r="U128" t="b">
        <v>0</v>
      </c>
      <c r="V128" t="s">
        <v>102</v>
      </c>
      <c r="W128" s="1">
        <v>44781.706331018519</v>
      </c>
      <c r="X128">
        <v>347</v>
      </c>
      <c r="Y128">
        <v>21</v>
      </c>
      <c r="Z128">
        <v>0</v>
      </c>
      <c r="AA128">
        <v>21</v>
      </c>
      <c r="AB128">
        <v>0</v>
      </c>
      <c r="AC128">
        <v>1</v>
      </c>
      <c r="AD128">
        <v>7</v>
      </c>
      <c r="AE128">
        <v>0</v>
      </c>
      <c r="AF128">
        <v>0</v>
      </c>
      <c r="AG128">
        <v>0</v>
      </c>
      <c r="AH128" t="s">
        <v>108</v>
      </c>
      <c r="AI128" s="1">
        <v>44781.762592592589</v>
      </c>
      <c r="AJ128">
        <v>93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290</v>
      </c>
      <c r="BG128">
        <v>180</v>
      </c>
      <c r="BH128" t="s">
        <v>93</v>
      </c>
    </row>
    <row r="129" spans="1:60">
      <c r="A129" t="s">
        <v>387</v>
      </c>
      <c r="B129" t="s">
        <v>82</v>
      </c>
      <c r="C129" t="s">
        <v>385</v>
      </c>
      <c r="D129" t="s">
        <v>84</v>
      </c>
      <c r="E129" s="2">
        <f>HYPERLINK("capsilon://?command=openfolder&amp;siteaddress=FAM.docvelocity-na8.net&amp;folderid=FX8A9CA652-D08E-B70E-609B-5CF979948F03","FX22081267")</f>
        <v>0</v>
      </c>
      <c r="F129" t="s">
        <v>19</v>
      </c>
      <c r="G129" t="s">
        <v>19</v>
      </c>
      <c r="H129" t="s">
        <v>85</v>
      </c>
      <c r="I129" t="s">
        <v>388</v>
      </c>
      <c r="J129">
        <v>28</v>
      </c>
      <c r="K129" t="s">
        <v>87</v>
      </c>
      <c r="L129" t="s">
        <v>88</v>
      </c>
      <c r="M129" t="s">
        <v>89</v>
      </c>
      <c r="N129">
        <v>2</v>
      </c>
      <c r="O129" s="1">
        <v>44781.636990740742</v>
      </c>
      <c r="P129" s="1">
        <v>44781.763657407406</v>
      </c>
      <c r="Q129">
        <v>10727</v>
      </c>
      <c r="R129">
        <v>217</v>
      </c>
      <c r="S129" t="b">
        <v>0</v>
      </c>
      <c r="T129" t="s">
        <v>90</v>
      </c>
      <c r="U129" t="b">
        <v>0</v>
      </c>
      <c r="V129" t="s">
        <v>102</v>
      </c>
      <c r="W129" s="1">
        <v>44781.712858796294</v>
      </c>
      <c r="X129">
        <v>126</v>
      </c>
      <c r="Y129">
        <v>21</v>
      </c>
      <c r="Z129">
        <v>0</v>
      </c>
      <c r="AA129">
        <v>21</v>
      </c>
      <c r="AB129">
        <v>0</v>
      </c>
      <c r="AC129">
        <v>6</v>
      </c>
      <c r="AD129">
        <v>7</v>
      </c>
      <c r="AE129">
        <v>0</v>
      </c>
      <c r="AF129">
        <v>0</v>
      </c>
      <c r="AG129">
        <v>0</v>
      </c>
      <c r="AH129" t="s">
        <v>108</v>
      </c>
      <c r="AI129" s="1">
        <v>44781.763657407406</v>
      </c>
      <c r="AJ129">
        <v>91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7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290</v>
      </c>
      <c r="BG129">
        <v>182</v>
      </c>
      <c r="BH129" t="s">
        <v>93</v>
      </c>
    </row>
    <row r="130" spans="1:60">
      <c r="A130" t="s">
        <v>389</v>
      </c>
      <c r="B130" t="s">
        <v>82</v>
      </c>
      <c r="C130" t="s">
        <v>385</v>
      </c>
      <c r="D130" t="s">
        <v>84</v>
      </c>
      <c r="E130" s="2">
        <f>HYPERLINK("capsilon://?command=openfolder&amp;siteaddress=FAM.docvelocity-na8.net&amp;folderid=FX8A9CA652-D08E-B70E-609B-5CF979948F03","FX22081267")</f>
        <v>0</v>
      </c>
      <c r="F130" t="s">
        <v>19</v>
      </c>
      <c r="G130" t="s">
        <v>19</v>
      </c>
      <c r="H130" t="s">
        <v>85</v>
      </c>
      <c r="I130" t="s">
        <v>390</v>
      </c>
      <c r="J130">
        <v>84</v>
      </c>
      <c r="K130" t="s">
        <v>87</v>
      </c>
      <c r="L130" t="s">
        <v>88</v>
      </c>
      <c r="M130" t="s">
        <v>89</v>
      </c>
      <c r="N130">
        <v>2</v>
      </c>
      <c r="O130" s="1">
        <v>44781.637314814812</v>
      </c>
      <c r="P130" s="1">
        <v>44781.765659722223</v>
      </c>
      <c r="Q130">
        <v>10792</v>
      </c>
      <c r="R130">
        <v>297</v>
      </c>
      <c r="S130" t="b">
        <v>0</v>
      </c>
      <c r="T130" t="s">
        <v>90</v>
      </c>
      <c r="U130" t="b">
        <v>0</v>
      </c>
      <c r="V130" t="s">
        <v>102</v>
      </c>
      <c r="W130" s="1">
        <v>44781.714317129627</v>
      </c>
      <c r="X130">
        <v>125</v>
      </c>
      <c r="Y130">
        <v>84</v>
      </c>
      <c r="Z130">
        <v>0</v>
      </c>
      <c r="AA130">
        <v>84</v>
      </c>
      <c r="AB130">
        <v>0</v>
      </c>
      <c r="AC130">
        <v>7</v>
      </c>
      <c r="AD130">
        <v>0</v>
      </c>
      <c r="AE130">
        <v>0</v>
      </c>
      <c r="AF130">
        <v>0</v>
      </c>
      <c r="AG130">
        <v>0</v>
      </c>
      <c r="AH130" t="s">
        <v>108</v>
      </c>
      <c r="AI130" s="1">
        <v>44781.765659722223</v>
      </c>
      <c r="AJ130">
        <v>172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290</v>
      </c>
      <c r="BG130">
        <v>184</v>
      </c>
      <c r="BH130" t="s">
        <v>93</v>
      </c>
    </row>
    <row r="131" spans="1:60">
      <c r="A131" t="s">
        <v>391</v>
      </c>
      <c r="B131" t="s">
        <v>82</v>
      </c>
      <c r="C131" t="s">
        <v>385</v>
      </c>
      <c r="D131" t="s">
        <v>84</v>
      </c>
      <c r="E131" s="2">
        <f>HYPERLINK("capsilon://?command=openfolder&amp;siteaddress=FAM.docvelocity-na8.net&amp;folderid=FX8A9CA652-D08E-B70E-609B-5CF979948F03","FX22081267")</f>
        <v>0</v>
      </c>
      <c r="F131" t="s">
        <v>19</v>
      </c>
      <c r="G131" t="s">
        <v>19</v>
      </c>
      <c r="H131" t="s">
        <v>85</v>
      </c>
      <c r="I131" t="s">
        <v>392</v>
      </c>
      <c r="J131">
        <v>84</v>
      </c>
      <c r="K131" t="s">
        <v>87</v>
      </c>
      <c r="L131" t="s">
        <v>88</v>
      </c>
      <c r="M131" t="s">
        <v>89</v>
      </c>
      <c r="N131">
        <v>2</v>
      </c>
      <c r="O131" s="1">
        <v>44781.637395833335</v>
      </c>
      <c r="P131" s="1">
        <v>44781.767453703702</v>
      </c>
      <c r="Q131">
        <v>10953</v>
      </c>
      <c r="R131">
        <v>284</v>
      </c>
      <c r="S131" t="b">
        <v>0</v>
      </c>
      <c r="T131" t="s">
        <v>90</v>
      </c>
      <c r="U131" t="b">
        <v>0</v>
      </c>
      <c r="V131" t="s">
        <v>102</v>
      </c>
      <c r="W131" s="1">
        <v>44781.715821759259</v>
      </c>
      <c r="X131">
        <v>130</v>
      </c>
      <c r="Y131">
        <v>84</v>
      </c>
      <c r="Z131">
        <v>0</v>
      </c>
      <c r="AA131">
        <v>84</v>
      </c>
      <c r="AB131">
        <v>0</v>
      </c>
      <c r="AC131">
        <v>7</v>
      </c>
      <c r="AD131">
        <v>0</v>
      </c>
      <c r="AE131">
        <v>0</v>
      </c>
      <c r="AF131">
        <v>0</v>
      </c>
      <c r="AG131">
        <v>0</v>
      </c>
      <c r="AH131" t="s">
        <v>108</v>
      </c>
      <c r="AI131" s="1">
        <v>44781.767453703702</v>
      </c>
      <c r="AJ131">
        <v>154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290</v>
      </c>
      <c r="BG131">
        <v>187</v>
      </c>
      <c r="BH131" t="s">
        <v>93</v>
      </c>
    </row>
    <row r="132" spans="1:60">
      <c r="A132" t="s">
        <v>393</v>
      </c>
      <c r="B132" t="s">
        <v>82</v>
      </c>
      <c r="C132" t="s">
        <v>394</v>
      </c>
      <c r="D132" t="s">
        <v>84</v>
      </c>
      <c r="E132" s="2">
        <f>HYPERLINK("capsilon://?command=openfolder&amp;siteaddress=FAM.docvelocity-na8.net&amp;folderid=FX774DB0BB-67E9-8280-E3A2-1072E3572A2B","FX22081889")</f>
        <v>0</v>
      </c>
      <c r="F132" t="s">
        <v>19</v>
      </c>
      <c r="G132" t="s">
        <v>19</v>
      </c>
      <c r="H132" t="s">
        <v>85</v>
      </c>
      <c r="I132" t="s">
        <v>395</v>
      </c>
      <c r="J132">
        <v>305</v>
      </c>
      <c r="K132" t="s">
        <v>87</v>
      </c>
      <c r="L132" t="s">
        <v>88</v>
      </c>
      <c r="M132" t="s">
        <v>89</v>
      </c>
      <c r="N132">
        <v>2</v>
      </c>
      <c r="O132" s="1">
        <v>44781.651782407411</v>
      </c>
      <c r="P132" s="1">
        <v>44781.777048611111</v>
      </c>
      <c r="Q132">
        <v>9117</v>
      </c>
      <c r="R132">
        <v>1706</v>
      </c>
      <c r="S132" t="b">
        <v>0</v>
      </c>
      <c r="T132" t="s">
        <v>90</v>
      </c>
      <c r="U132" t="b">
        <v>0</v>
      </c>
      <c r="V132" t="s">
        <v>102</v>
      </c>
      <c r="W132" s="1">
        <v>44781.725983796299</v>
      </c>
      <c r="X132">
        <v>878</v>
      </c>
      <c r="Y132">
        <v>247</v>
      </c>
      <c r="Z132">
        <v>0</v>
      </c>
      <c r="AA132">
        <v>247</v>
      </c>
      <c r="AB132">
        <v>0</v>
      </c>
      <c r="AC132">
        <v>58</v>
      </c>
      <c r="AD132">
        <v>58</v>
      </c>
      <c r="AE132">
        <v>0</v>
      </c>
      <c r="AF132">
        <v>0</v>
      </c>
      <c r="AG132">
        <v>0</v>
      </c>
      <c r="AH132" t="s">
        <v>108</v>
      </c>
      <c r="AI132" s="1">
        <v>44781.777048611111</v>
      </c>
      <c r="AJ132">
        <v>828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58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290</v>
      </c>
      <c r="BG132">
        <v>180</v>
      </c>
      <c r="BH132" t="s">
        <v>93</v>
      </c>
    </row>
    <row r="133" spans="1:60">
      <c r="A133" t="s">
        <v>396</v>
      </c>
      <c r="B133" t="s">
        <v>82</v>
      </c>
      <c r="C133" t="s">
        <v>397</v>
      </c>
      <c r="D133" t="s">
        <v>84</v>
      </c>
      <c r="E133" s="2">
        <f>HYPERLINK("capsilon://?command=openfolder&amp;siteaddress=FAM.docvelocity-na8.net&amp;folderid=FXB38AD06E-E43C-D071-AE01-9EF8D318F962","FX22081012")</f>
        <v>0</v>
      </c>
      <c r="F133" t="s">
        <v>19</v>
      </c>
      <c r="G133" t="s">
        <v>19</v>
      </c>
      <c r="H133" t="s">
        <v>85</v>
      </c>
      <c r="I133" t="s">
        <v>398</v>
      </c>
      <c r="J133">
        <v>76</v>
      </c>
      <c r="K133" t="s">
        <v>87</v>
      </c>
      <c r="L133" t="s">
        <v>88</v>
      </c>
      <c r="M133" t="s">
        <v>89</v>
      </c>
      <c r="N133">
        <v>1</v>
      </c>
      <c r="O133" s="1">
        <v>44781.653738425928</v>
      </c>
      <c r="P133" s="1">
        <v>44781.773518518516</v>
      </c>
      <c r="Q133">
        <v>10213</v>
      </c>
      <c r="R133">
        <v>136</v>
      </c>
      <c r="S133" t="b">
        <v>0</v>
      </c>
      <c r="T133" t="s">
        <v>90</v>
      </c>
      <c r="U133" t="b">
        <v>0</v>
      </c>
      <c r="V133" t="s">
        <v>102</v>
      </c>
      <c r="W133" s="1">
        <v>44781.773518518516</v>
      </c>
      <c r="X133">
        <v>88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76</v>
      </c>
      <c r="AE133">
        <v>68</v>
      </c>
      <c r="AF133">
        <v>0</v>
      </c>
      <c r="AG133">
        <v>3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 t="s">
        <v>90</v>
      </c>
      <c r="AR133" t="s">
        <v>90</v>
      </c>
      <c r="AS133" t="s">
        <v>90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290</v>
      </c>
      <c r="BG133">
        <v>172</v>
      </c>
      <c r="BH133" t="s">
        <v>93</v>
      </c>
    </row>
    <row r="134" spans="1:60">
      <c r="A134" t="s">
        <v>399</v>
      </c>
      <c r="B134" t="s">
        <v>82</v>
      </c>
      <c r="C134" t="s">
        <v>400</v>
      </c>
      <c r="D134" t="s">
        <v>84</v>
      </c>
      <c r="E134" s="2">
        <f>HYPERLINK("capsilon://?command=openfolder&amp;siteaddress=FAM.docvelocity-na8.net&amp;folderid=FXE2100307-B0E5-B6F3-D159-DC341CDD3B7C","FX22082098")</f>
        <v>0</v>
      </c>
      <c r="F134" t="s">
        <v>19</v>
      </c>
      <c r="G134" t="s">
        <v>19</v>
      </c>
      <c r="H134" t="s">
        <v>85</v>
      </c>
      <c r="I134" t="s">
        <v>401</v>
      </c>
      <c r="J134">
        <v>156</v>
      </c>
      <c r="K134" t="s">
        <v>87</v>
      </c>
      <c r="L134" t="s">
        <v>88</v>
      </c>
      <c r="M134" t="s">
        <v>89</v>
      </c>
      <c r="N134">
        <v>1</v>
      </c>
      <c r="O134" s="1">
        <v>44781.665706018517</v>
      </c>
      <c r="P134" s="1">
        <v>44781.775034722225</v>
      </c>
      <c r="Q134">
        <v>9301</v>
      </c>
      <c r="R134">
        <v>145</v>
      </c>
      <c r="S134" t="b">
        <v>0</v>
      </c>
      <c r="T134" t="s">
        <v>90</v>
      </c>
      <c r="U134" t="b">
        <v>0</v>
      </c>
      <c r="V134" t="s">
        <v>102</v>
      </c>
      <c r="W134" s="1">
        <v>44781.775034722225</v>
      </c>
      <c r="X134">
        <v>130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156</v>
      </c>
      <c r="AE134">
        <v>149</v>
      </c>
      <c r="AF134">
        <v>0</v>
      </c>
      <c r="AG134">
        <v>4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290</v>
      </c>
      <c r="BG134">
        <v>157</v>
      </c>
      <c r="BH134" t="s">
        <v>93</v>
      </c>
    </row>
    <row r="135" spans="1:60">
      <c r="A135" t="s">
        <v>402</v>
      </c>
      <c r="B135" t="s">
        <v>82</v>
      </c>
      <c r="C135" t="s">
        <v>403</v>
      </c>
      <c r="D135" t="s">
        <v>84</v>
      </c>
      <c r="E135" s="2">
        <f>HYPERLINK("capsilon://?command=openfolder&amp;siteaddress=FAM.docvelocity-na8.net&amp;folderid=FX0BA4265A-B9EC-82A6-EEAC-B889CDE2E7CB","FX22082128")</f>
        <v>0</v>
      </c>
      <c r="F135" t="s">
        <v>19</v>
      </c>
      <c r="G135" t="s">
        <v>19</v>
      </c>
      <c r="H135" t="s">
        <v>85</v>
      </c>
      <c r="I135" t="s">
        <v>404</v>
      </c>
      <c r="J135">
        <v>29</v>
      </c>
      <c r="K135" t="s">
        <v>87</v>
      </c>
      <c r="L135" t="s">
        <v>88</v>
      </c>
      <c r="M135" t="s">
        <v>89</v>
      </c>
      <c r="N135">
        <v>1</v>
      </c>
      <c r="O135" s="1">
        <v>44781.669861111113</v>
      </c>
      <c r="P135" s="1">
        <v>44781.776064814818</v>
      </c>
      <c r="Q135">
        <v>9082</v>
      </c>
      <c r="R135">
        <v>94</v>
      </c>
      <c r="S135" t="b">
        <v>0</v>
      </c>
      <c r="T135" t="s">
        <v>90</v>
      </c>
      <c r="U135" t="b">
        <v>0</v>
      </c>
      <c r="V135" t="s">
        <v>102</v>
      </c>
      <c r="W135" s="1">
        <v>44781.776064814818</v>
      </c>
      <c r="X135">
        <v>82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29</v>
      </c>
      <c r="AE135">
        <v>21</v>
      </c>
      <c r="AF135">
        <v>0</v>
      </c>
      <c r="AG135">
        <v>2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290</v>
      </c>
      <c r="BG135">
        <v>152</v>
      </c>
      <c r="BH135" t="s">
        <v>93</v>
      </c>
    </row>
    <row r="136" spans="1:60">
      <c r="A136" t="s">
        <v>405</v>
      </c>
      <c r="B136" t="s">
        <v>82</v>
      </c>
      <c r="C136" t="s">
        <v>119</v>
      </c>
      <c r="D136" t="s">
        <v>84</v>
      </c>
      <c r="E136" s="2">
        <f>HYPERLINK("capsilon://?command=openfolder&amp;siteaddress=FAM.docvelocity-na8.net&amp;folderid=FX40A3C289-3CE6-8FCD-51F3-B1F41677E629","FX22081083")</f>
        <v>0</v>
      </c>
      <c r="F136" t="s">
        <v>19</v>
      </c>
      <c r="G136" t="s">
        <v>19</v>
      </c>
      <c r="H136" t="s">
        <v>85</v>
      </c>
      <c r="I136" t="s">
        <v>406</v>
      </c>
      <c r="J136">
        <v>165</v>
      </c>
      <c r="K136" t="s">
        <v>87</v>
      </c>
      <c r="L136" t="s">
        <v>88</v>
      </c>
      <c r="M136" t="s">
        <v>89</v>
      </c>
      <c r="N136">
        <v>1</v>
      </c>
      <c r="O136" s="1">
        <v>44781.670590277776</v>
      </c>
      <c r="P136" s="1">
        <v>44781.777129629627</v>
      </c>
      <c r="Q136">
        <v>9091</v>
      </c>
      <c r="R136">
        <v>114</v>
      </c>
      <c r="S136" t="b">
        <v>0</v>
      </c>
      <c r="T136" t="s">
        <v>90</v>
      </c>
      <c r="U136" t="b">
        <v>0</v>
      </c>
      <c r="V136" t="s">
        <v>102</v>
      </c>
      <c r="W136" s="1">
        <v>44781.777129629627</v>
      </c>
      <c r="X136">
        <v>91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165</v>
      </c>
      <c r="AE136">
        <v>165</v>
      </c>
      <c r="AF136">
        <v>0</v>
      </c>
      <c r="AG136">
        <v>3</v>
      </c>
      <c r="AH136" t="s">
        <v>90</v>
      </c>
      <c r="AI136" t="s">
        <v>90</v>
      </c>
      <c r="AJ136" t="s">
        <v>90</v>
      </c>
      <c r="AK136" t="s">
        <v>90</v>
      </c>
      <c r="AL136" t="s">
        <v>90</v>
      </c>
      <c r="AM136" t="s">
        <v>90</v>
      </c>
      <c r="AN136" t="s">
        <v>90</v>
      </c>
      <c r="AO136" t="s">
        <v>90</v>
      </c>
      <c r="AP136" t="s">
        <v>90</v>
      </c>
      <c r="AQ136" t="s">
        <v>90</v>
      </c>
      <c r="AR136" t="s">
        <v>90</v>
      </c>
      <c r="AS136" t="s">
        <v>90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290</v>
      </c>
      <c r="BG136">
        <v>153</v>
      </c>
      <c r="BH136" t="s">
        <v>93</v>
      </c>
    </row>
    <row r="137" spans="1:60">
      <c r="A137" t="s">
        <v>407</v>
      </c>
      <c r="B137" t="s">
        <v>82</v>
      </c>
      <c r="C137" t="s">
        <v>408</v>
      </c>
      <c r="D137" t="s">
        <v>84</v>
      </c>
      <c r="E137" s="2">
        <f>HYPERLINK("capsilon://?command=openfolder&amp;siteaddress=FAM.docvelocity-na8.net&amp;folderid=FX8A5D314B-A69A-C96E-7937-00E27167CB20","FX2208608")</f>
        <v>0</v>
      </c>
      <c r="F137" t="s">
        <v>19</v>
      </c>
      <c r="G137" t="s">
        <v>19</v>
      </c>
      <c r="H137" t="s">
        <v>85</v>
      </c>
      <c r="I137" t="s">
        <v>409</v>
      </c>
      <c r="J137">
        <v>28</v>
      </c>
      <c r="K137" t="s">
        <v>87</v>
      </c>
      <c r="L137" t="s">
        <v>88</v>
      </c>
      <c r="M137" t="s">
        <v>89</v>
      </c>
      <c r="N137">
        <v>2</v>
      </c>
      <c r="O137" s="1">
        <v>44781.670694444445</v>
      </c>
      <c r="P137" s="1">
        <v>44781.778240740743</v>
      </c>
      <c r="Q137">
        <v>9011</v>
      </c>
      <c r="R137">
        <v>281</v>
      </c>
      <c r="S137" t="b">
        <v>0</v>
      </c>
      <c r="T137" t="s">
        <v>90</v>
      </c>
      <c r="U137" t="b">
        <v>0</v>
      </c>
      <c r="V137" t="s">
        <v>131</v>
      </c>
      <c r="W137" s="1">
        <v>44781.730104166665</v>
      </c>
      <c r="X137">
        <v>145</v>
      </c>
      <c r="Y137">
        <v>21</v>
      </c>
      <c r="Z137">
        <v>0</v>
      </c>
      <c r="AA137">
        <v>21</v>
      </c>
      <c r="AB137">
        <v>0</v>
      </c>
      <c r="AC137">
        <v>0</v>
      </c>
      <c r="AD137">
        <v>7</v>
      </c>
      <c r="AE137">
        <v>0</v>
      </c>
      <c r="AF137">
        <v>0</v>
      </c>
      <c r="AG137">
        <v>0</v>
      </c>
      <c r="AH137" t="s">
        <v>96</v>
      </c>
      <c r="AI137" s="1">
        <v>44781.778240740743</v>
      </c>
      <c r="AJ137">
        <v>136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290</v>
      </c>
      <c r="BG137">
        <v>154</v>
      </c>
      <c r="BH137" t="s">
        <v>93</v>
      </c>
    </row>
    <row r="138" spans="1:60">
      <c r="A138" t="s">
        <v>410</v>
      </c>
      <c r="B138" t="s">
        <v>82</v>
      </c>
      <c r="C138" t="s">
        <v>408</v>
      </c>
      <c r="D138" t="s">
        <v>84</v>
      </c>
      <c r="E138" s="2">
        <f>HYPERLINK("capsilon://?command=openfolder&amp;siteaddress=FAM.docvelocity-na8.net&amp;folderid=FX8A5D314B-A69A-C96E-7937-00E27167CB20","FX2208608")</f>
        <v>0</v>
      </c>
      <c r="F138" t="s">
        <v>19</v>
      </c>
      <c r="G138" t="s">
        <v>19</v>
      </c>
      <c r="H138" t="s">
        <v>85</v>
      </c>
      <c r="I138" t="s">
        <v>411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44781.671041666668</v>
      </c>
      <c r="P138" s="1">
        <v>44781.845405092594</v>
      </c>
      <c r="Q138">
        <v>14810</v>
      </c>
      <c r="R138">
        <v>255</v>
      </c>
      <c r="S138" t="b">
        <v>0</v>
      </c>
      <c r="T138" t="s">
        <v>90</v>
      </c>
      <c r="U138" t="b">
        <v>0</v>
      </c>
      <c r="V138" t="s">
        <v>102</v>
      </c>
      <c r="W138" s="1">
        <v>44781.789872685185</v>
      </c>
      <c r="X138">
        <v>36</v>
      </c>
      <c r="Y138">
        <v>0</v>
      </c>
      <c r="Z138">
        <v>0</v>
      </c>
      <c r="AA138">
        <v>0</v>
      </c>
      <c r="AB138">
        <v>21</v>
      </c>
      <c r="AC138">
        <v>0</v>
      </c>
      <c r="AD138">
        <v>28</v>
      </c>
      <c r="AE138">
        <v>0</v>
      </c>
      <c r="AF138">
        <v>0</v>
      </c>
      <c r="AG138">
        <v>0</v>
      </c>
      <c r="AH138" t="s">
        <v>412</v>
      </c>
      <c r="AI138" s="1">
        <v>44781.845405092594</v>
      </c>
      <c r="AJ138">
        <v>110</v>
      </c>
      <c r="AK138">
        <v>0</v>
      </c>
      <c r="AL138">
        <v>0</v>
      </c>
      <c r="AM138">
        <v>0</v>
      </c>
      <c r="AN138">
        <v>21</v>
      </c>
      <c r="AO138">
        <v>0</v>
      </c>
      <c r="AP138">
        <v>28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290</v>
      </c>
      <c r="BG138">
        <v>251</v>
      </c>
      <c r="BH138" t="s">
        <v>93</v>
      </c>
    </row>
    <row r="139" spans="1:60">
      <c r="A139" t="s">
        <v>413</v>
      </c>
      <c r="B139" t="s">
        <v>82</v>
      </c>
      <c r="C139" t="s">
        <v>408</v>
      </c>
      <c r="D139" t="s">
        <v>84</v>
      </c>
      <c r="E139" s="2">
        <f>HYPERLINK("capsilon://?command=openfolder&amp;siteaddress=FAM.docvelocity-na8.net&amp;folderid=FX8A5D314B-A69A-C96E-7937-00E27167CB20","FX2208608")</f>
        <v>0</v>
      </c>
      <c r="F139" t="s">
        <v>19</v>
      </c>
      <c r="G139" t="s">
        <v>19</v>
      </c>
      <c r="H139" t="s">
        <v>85</v>
      </c>
      <c r="I139" t="s">
        <v>414</v>
      </c>
      <c r="J139">
        <v>28</v>
      </c>
      <c r="K139" t="s">
        <v>87</v>
      </c>
      <c r="L139" t="s">
        <v>88</v>
      </c>
      <c r="M139" t="s">
        <v>89</v>
      </c>
      <c r="N139">
        <v>2</v>
      </c>
      <c r="O139" s="1">
        <v>44781.671111111114</v>
      </c>
      <c r="P139" s="1">
        <v>44781.777557870373</v>
      </c>
      <c r="Q139">
        <v>9088</v>
      </c>
      <c r="R139">
        <v>109</v>
      </c>
      <c r="S139" t="b">
        <v>0</v>
      </c>
      <c r="T139" t="s">
        <v>90</v>
      </c>
      <c r="U139" t="b">
        <v>0</v>
      </c>
      <c r="V139" t="s">
        <v>131</v>
      </c>
      <c r="W139" s="1">
        <v>44781.732141203705</v>
      </c>
      <c r="X139">
        <v>66</v>
      </c>
      <c r="Y139">
        <v>0</v>
      </c>
      <c r="Z139">
        <v>0</v>
      </c>
      <c r="AA139">
        <v>0</v>
      </c>
      <c r="AB139">
        <v>21</v>
      </c>
      <c r="AC139">
        <v>0</v>
      </c>
      <c r="AD139">
        <v>28</v>
      </c>
      <c r="AE139">
        <v>0</v>
      </c>
      <c r="AF139">
        <v>0</v>
      </c>
      <c r="AG139">
        <v>0</v>
      </c>
      <c r="AH139" t="s">
        <v>108</v>
      </c>
      <c r="AI139" s="1">
        <v>44781.777557870373</v>
      </c>
      <c r="AJ139">
        <v>43</v>
      </c>
      <c r="AK139">
        <v>0</v>
      </c>
      <c r="AL139">
        <v>0</v>
      </c>
      <c r="AM139">
        <v>0</v>
      </c>
      <c r="AN139">
        <v>21</v>
      </c>
      <c r="AO139">
        <v>0</v>
      </c>
      <c r="AP139">
        <v>28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290</v>
      </c>
      <c r="BG139">
        <v>153</v>
      </c>
      <c r="BH139" t="s">
        <v>93</v>
      </c>
    </row>
    <row r="140" spans="1:60">
      <c r="A140" t="s">
        <v>415</v>
      </c>
      <c r="B140" t="s">
        <v>82</v>
      </c>
      <c r="C140" t="s">
        <v>408</v>
      </c>
      <c r="D140" t="s">
        <v>84</v>
      </c>
      <c r="E140" s="2">
        <f>HYPERLINK("capsilon://?command=openfolder&amp;siteaddress=FAM.docvelocity-na8.net&amp;folderid=FX8A5D314B-A69A-C96E-7937-00E27167CB20","FX2208608")</f>
        <v>0</v>
      </c>
      <c r="F140" t="s">
        <v>19</v>
      </c>
      <c r="G140" t="s">
        <v>19</v>
      </c>
      <c r="H140" t="s">
        <v>85</v>
      </c>
      <c r="I140" t="s">
        <v>416</v>
      </c>
      <c r="J140">
        <v>67</v>
      </c>
      <c r="K140" t="s">
        <v>87</v>
      </c>
      <c r="L140" t="s">
        <v>88</v>
      </c>
      <c r="M140" t="s">
        <v>89</v>
      </c>
      <c r="N140">
        <v>2</v>
      </c>
      <c r="O140" s="1">
        <v>44781.6719212963</v>
      </c>
      <c r="P140" s="1">
        <v>44781.779398148145</v>
      </c>
      <c r="Q140">
        <v>8561</v>
      </c>
      <c r="R140">
        <v>725</v>
      </c>
      <c r="S140" t="b">
        <v>0</v>
      </c>
      <c r="T140" t="s">
        <v>90</v>
      </c>
      <c r="U140" t="b">
        <v>0</v>
      </c>
      <c r="V140" t="s">
        <v>131</v>
      </c>
      <c r="W140" s="1">
        <v>44781.738715277781</v>
      </c>
      <c r="X140">
        <v>567</v>
      </c>
      <c r="Y140">
        <v>64</v>
      </c>
      <c r="Z140">
        <v>0</v>
      </c>
      <c r="AA140">
        <v>64</v>
      </c>
      <c r="AB140">
        <v>0</v>
      </c>
      <c r="AC140">
        <v>18</v>
      </c>
      <c r="AD140">
        <v>3</v>
      </c>
      <c r="AE140">
        <v>0</v>
      </c>
      <c r="AF140">
        <v>0</v>
      </c>
      <c r="AG140">
        <v>0</v>
      </c>
      <c r="AH140" t="s">
        <v>108</v>
      </c>
      <c r="AI140" s="1">
        <v>44781.779398148145</v>
      </c>
      <c r="AJ140">
        <v>158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290</v>
      </c>
      <c r="BG140">
        <v>154</v>
      </c>
      <c r="BH140" t="s">
        <v>93</v>
      </c>
    </row>
    <row r="141" spans="1:60">
      <c r="A141" t="s">
        <v>417</v>
      </c>
      <c r="B141" t="s">
        <v>82</v>
      </c>
      <c r="C141" t="s">
        <v>418</v>
      </c>
      <c r="D141" t="s">
        <v>84</v>
      </c>
      <c r="E141" s="2">
        <f>HYPERLINK("capsilon://?command=openfolder&amp;siteaddress=FAM.docvelocity-na8.net&amp;folderid=FXB30D453A-0F8F-6F46-9AE3-47DB5B23C000","FX22073935")</f>
        <v>0</v>
      </c>
      <c r="F141" t="s">
        <v>19</v>
      </c>
      <c r="G141" t="s">
        <v>19</v>
      </c>
      <c r="H141" t="s">
        <v>85</v>
      </c>
      <c r="I141" t="s">
        <v>419</v>
      </c>
      <c r="J141">
        <v>44</v>
      </c>
      <c r="K141" t="s">
        <v>87</v>
      </c>
      <c r="L141" t="s">
        <v>88</v>
      </c>
      <c r="M141" t="s">
        <v>89</v>
      </c>
      <c r="N141">
        <v>2</v>
      </c>
      <c r="O141" s="1">
        <v>44781.678113425929</v>
      </c>
      <c r="P141" s="1">
        <v>44781.778784722221</v>
      </c>
      <c r="Q141">
        <v>8596</v>
      </c>
      <c r="R141">
        <v>102</v>
      </c>
      <c r="S141" t="b">
        <v>0</v>
      </c>
      <c r="T141" t="s">
        <v>90</v>
      </c>
      <c r="U141" t="b">
        <v>0</v>
      </c>
      <c r="V141" t="s">
        <v>131</v>
      </c>
      <c r="W141" s="1">
        <v>44781.739363425928</v>
      </c>
      <c r="X141">
        <v>56</v>
      </c>
      <c r="Y141">
        <v>0</v>
      </c>
      <c r="Z141">
        <v>0</v>
      </c>
      <c r="AA141">
        <v>0</v>
      </c>
      <c r="AB141">
        <v>37</v>
      </c>
      <c r="AC141">
        <v>0</v>
      </c>
      <c r="AD141">
        <v>44</v>
      </c>
      <c r="AE141">
        <v>0</v>
      </c>
      <c r="AF141">
        <v>0</v>
      </c>
      <c r="AG141">
        <v>0</v>
      </c>
      <c r="AH141" t="s">
        <v>96</v>
      </c>
      <c r="AI141" s="1">
        <v>44781.778784722221</v>
      </c>
      <c r="AJ141">
        <v>46</v>
      </c>
      <c r="AK141">
        <v>0</v>
      </c>
      <c r="AL141">
        <v>0</v>
      </c>
      <c r="AM141">
        <v>0</v>
      </c>
      <c r="AN141">
        <v>37</v>
      </c>
      <c r="AO141">
        <v>0</v>
      </c>
      <c r="AP141">
        <v>44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290</v>
      </c>
      <c r="BG141">
        <v>144</v>
      </c>
      <c r="BH141" t="s">
        <v>93</v>
      </c>
    </row>
    <row r="142" spans="1:60">
      <c r="A142" t="s">
        <v>420</v>
      </c>
      <c r="B142" t="s">
        <v>82</v>
      </c>
      <c r="C142" t="s">
        <v>421</v>
      </c>
      <c r="D142" t="s">
        <v>84</v>
      </c>
      <c r="E142" s="2">
        <f>HYPERLINK("capsilon://?command=openfolder&amp;siteaddress=FAM.docvelocity-na8.net&amp;folderid=FX58414276-D903-5C2A-19E8-4DF5BF1EB803","FX2208609")</f>
        <v>0</v>
      </c>
      <c r="F142" t="s">
        <v>19</v>
      </c>
      <c r="G142" t="s">
        <v>19</v>
      </c>
      <c r="H142" t="s">
        <v>85</v>
      </c>
      <c r="I142" t="s">
        <v>422</v>
      </c>
      <c r="J142">
        <v>41</v>
      </c>
      <c r="K142" t="s">
        <v>87</v>
      </c>
      <c r="L142" t="s">
        <v>88</v>
      </c>
      <c r="M142" t="s">
        <v>89</v>
      </c>
      <c r="N142">
        <v>2</v>
      </c>
      <c r="O142" s="1">
        <v>44781.697592592594</v>
      </c>
      <c r="P142" s="1">
        <v>44781.780787037038</v>
      </c>
      <c r="Q142">
        <v>6816</v>
      </c>
      <c r="R142">
        <v>372</v>
      </c>
      <c r="S142" t="b">
        <v>0</v>
      </c>
      <c r="T142" t="s">
        <v>90</v>
      </c>
      <c r="U142" t="b">
        <v>0</v>
      </c>
      <c r="V142" t="s">
        <v>131</v>
      </c>
      <c r="W142" s="1">
        <v>44781.741608796299</v>
      </c>
      <c r="X142">
        <v>194</v>
      </c>
      <c r="Y142">
        <v>41</v>
      </c>
      <c r="Z142">
        <v>0</v>
      </c>
      <c r="AA142">
        <v>41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96</v>
      </c>
      <c r="AI142" s="1">
        <v>44781.780787037038</v>
      </c>
      <c r="AJ142">
        <v>172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290</v>
      </c>
      <c r="BG142">
        <v>119</v>
      </c>
      <c r="BH142" t="s">
        <v>93</v>
      </c>
    </row>
    <row r="143" spans="1:60">
      <c r="A143" t="s">
        <v>423</v>
      </c>
      <c r="B143" t="s">
        <v>82</v>
      </c>
      <c r="C143" t="s">
        <v>424</v>
      </c>
      <c r="D143" t="s">
        <v>84</v>
      </c>
      <c r="E143" s="2">
        <f>HYPERLINK("capsilon://?command=openfolder&amp;siteaddress=FAM.docvelocity-na8.net&amp;folderid=FXE6A8E3B5-9BAE-7060-68D2-F543931B4250","FX22081453")</f>
        <v>0</v>
      </c>
      <c r="F143" t="s">
        <v>19</v>
      </c>
      <c r="G143" t="s">
        <v>19</v>
      </c>
      <c r="H143" t="s">
        <v>85</v>
      </c>
      <c r="I143" t="s">
        <v>425</v>
      </c>
      <c r="J143">
        <v>143</v>
      </c>
      <c r="K143" t="s">
        <v>87</v>
      </c>
      <c r="L143" t="s">
        <v>88</v>
      </c>
      <c r="M143" t="s">
        <v>89</v>
      </c>
      <c r="N143">
        <v>1</v>
      </c>
      <c r="O143" s="1">
        <v>44781.702407407407</v>
      </c>
      <c r="P143" s="1">
        <v>44781.843449074076</v>
      </c>
      <c r="Q143">
        <v>11453</v>
      </c>
      <c r="R143">
        <v>733</v>
      </c>
      <c r="S143" t="b">
        <v>0</v>
      </c>
      <c r="T143" t="s">
        <v>90</v>
      </c>
      <c r="U143" t="b">
        <v>0</v>
      </c>
      <c r="V143" t="s">
        <v>162</v>
      </c>
      <c r="W143" s="1">
        <v>44781.843449074076</v>
      </c>
      <c r="X143">
        <v>674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143</v>
      </c>
      <c r="AE143">
        <v>143</v>
      </c>
      <c r="AF143">
        <v>1</v>
      </c>
      <c r="AG143">
        <v>6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290</v>
      </c>
      <c r="BG143">
        <v>203</v>
      </c>
      <c r="BH143" t="s">
        <v>93</v>
      </c>
    </row>
    <row r="144" spans="1:60">
      <c r="A144" t="s">
        <v>426</v>
      </c>
      <c r="B144" t="s">
        <v>82</v>
      </c>
      <c r="C144" t="s">
        <v>375</v>
      </c>
      <c r="D144" t="s">
        <v>84</v>
      </c>
      <c r="E144" s="2">
        <f>HYPERLINK("capsilon://?command=openfolder&amp;siteaddress=FAM.docvelocity-na8.net&amp;folderid=FX892C4130-AFAF-5C99-753A-1958C0767A54","FX22082072")</f>
        <v>0</v>
      </c>
      <c r="F144" t="s">
        <v>19</v>
      </c>
      <c r="G144" t="s">
        <v>19</v>
      </c>
      <c r="H144" t="s">
        <v>85</v>
      </c>
      <c r="I144" t="s">
        <v>376</v>
      </c>
      <c r="J144">
        <v>130</v>
      </c>
      <c r="K144" t="s">
        <v>87</v>
      </c>
      <c r="L144" t="s">
        <v>88</v>
      </c>
      <c r="M144" t="s">
        <v>89</v>
      </c>
      <c r="N144">
        <v>2</v>
      </c>
      <c r="O144" s="1">
        <v>44781.703472222223</v>
      </c>
      <c r="P144" s="1">
        <v>44781.776655092595</v>
      </c>
      <c r="Q144">
        <v>4194</v>
      </c>
      <c r="R144">
        <v>2129</v>
      </c>
      <c r="S144" t="b">
        <v>0</v>
      </c>
      <c r="T144" t="s">
        <v>90</v>
      </c>
      <c r="U144" t="b">
        <v>1</v>
      </c>
      <c r="V144" t="s">
        <v>102</v>
      </c>
      <c r="W144" s="1">
        <v>44781.711388888885</v>
      </c>
      <c r="X144">
        <v>436</v>
      </c>
      <c r="Y144">
        <v>104</v>
      </c>
      <c r="Z144">
        <v>0</v>
      </c>
      <c r="AA144">
        <v>104</v>
      </c>
      <c r="AB144">
        <v>45</v>
      </c>
      <c r="AC144">
        <v>21</v>
      </c>
      <c r="AD144">
        <v>26</v>
      </c>
      <c r="AE144">
        <v>0</v>
      </c>
      <c r="AF144">
        <v>0</v>
      </c>
      <c r="AG144">
        <v>0</v>
      </c>
      <c r="AH144" t="s">
        <v>96</v>
      </c>
      <c r="AI144" s="1">
        <v>44781.776655092595</v>
      </c>
      <c r="AJ144">
        <v>1693</v>
      </c>
      <c r="AK144">
        <v>0</v>
      </c>
      <c r="AL144">
        <v>0</v>
      </c>
      <c r="AM144">
        <v>0</v>
      </c>
      <c r="AN144">
        <v>45</v>
      </c>
      <c r="AO144">
        <v>0</v>
      </c>
      <c r="AP144">
        <v>26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290</v>
      </c>
      <c r="BG144">
        <v>105</v>
      </c>
      <c r="BH144" t="s">
        <v>93</v>
      </c>
    </row>
    <row r="145" spans="1:60">
      <c r="A145" t="s">
        <v>427</v>
      </c>
      <c r="B145" t="s">
        <v>82</v>
      </c>
      <c r="C145" t="s">
        <v>428</v>
      </c>
      <c r="D145" t="s">
        <v>84</v>
      </c>
      <c r="E145" s="2">
        <f>HYPERLINK("capsilon://?command=openfolder&amp;siteaddress=FAM.docvelocity-na8.net&amp;folderid=FXF54EB362-71A4-05F3-E126-4960B2D1F974","FX22073650")</f>
        <v>0</v>
      </c>
      <c r="F145" t="s">
        <v>19</v>
      </c>
      <c r="G145" t="s">
        <v>19</v>
      </c>
      <c r="H145" t="s">
        <v>85</v>
      </c>
      <c r="I145" t="s">
        <v>429</v>
      </c>
      <c r="J145">
        <v>573</v>
      </c>
      <c r="K145" t="s">
        <v>87</v>
      </c>
      <c r="L145" t="s">
        <v>88</v>
      </c>
      <c r="M145" t="s">
        <v>89</v>
      </c>
      <c r="N145">
        <v>1</v>
      </c>
      <c r="O145" s="1">
        <v>44781.723391203705</v>
      </c>
      <c r="P145" s="1">
        <v>44781.850324074076</v>
      </c>
      <c r="Q145">
        <v>10167</v>
      </c>
      <c r="R145">
        <v>800</v>
      </c>
      <c r="S145" t="b">
        <v>0</v>
      </c>
      <c r="T145" t="s">
        <v>90</v>
      </c>
      <c r="U145" t="b">
        <v>0</v>
      </c>
      <c r="V145" t="s">
        <v>135</v>
      </c>
      <c r="W145" s="1">
        <v>44781.850324074076</v>
      </c>
      <c r="X145">
        <v>693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573</v>
      </c>
      <c r="AE145">
        <v>527</v>
      </c>
      <c r="AF145">
        <v>0</v>
      </c>
      <c r="AG145">
        <v>13</v>
      </c>
      <c r="AH145" t="s">
        <v>90</v>
      </c>
      <c r="AI145" t="s">
        <v>90</v>
      </c>
      <c r="AJ145" t="s">
        <v>90</v>
      </c>
      <c r="AK145" t="s">
        <v>90</v>
      </c>
      <c r="AL145" t="s">
        <v>90</v>
      </c>
      <c r="AM145" t="s">
        <v>90</v>
      </c>
      <c r="AN145" t="s">
        <v>90</v>
      </c>
      <c r="AO145" t="s">
        <v>90</v>
      </c>
      <c r="AP145" t="s">
        <v>90</v>
      </c>
      <c r="AQ145" t="s">
        <v>90</v>
      </c>
      <c r="AR145" t="s">
        <v>90</v>
      </c>
      <c r="AS145" t="s">
        <v>90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290</v>
      </c>
      <c r="BG145">
        <v>182</v>
      </c>
      <c r="BH145" t="s">
        <v>93</v>
      </c>
    </row>
    <row r="146" spans="1:60">
      <c r="A146" t="s">
        <v>430</v>
      </c>
      <c r="B146" t="s">
        <v>82</v>
      </c>
      <c r="C146" t="s">
        <v>431</v>
      </c>
      <c r="D146" t="s">
        <v>84</v>
      </c>
      <c r="E146" s="2">
        <f>HYPERLINK("capsilon://?command=openfolder&amp;siteaddress=FAM.docvelocity-na8.net&amp;folderid=FXD29124E2-54B5-ED31-1412-BB1D0694D0E2","FX22082248")</f>
        <v>0</v>
      </c>
      <c r="F146" t="s">
        <v>19</v>
      </c>
      <c r="G146" t="s">
        <v>19</v>
      </c>
      <c r="H146" t="s">
        <v>85</v>
      </c>
      <c r="I146" t="s">
        <v>432</v>
      </c>
      <c r="J146">
        <v>222</v>
      </c>
      <c r="K146" t="s">
        <v>87</v>
      </c>
      <c r="L146" t="s">
        <v>88</v>
      </c>
      <c r="M146" t="s">
        <v>89</v>
      </c>
      <c r="N146">
        <v>1</v>
      </c>
      <c r="O146" s="1">
        <v>44781.738425925927</v>
      </c>
      <c r="P146" s="1">
        <v>44781.845486111109</v>
      </c>
      <c r="Q146">
        <v>9036</v>
      </c>
      <c r="R146">
        <v>214</v>
      </c>
      <c r="S146" t="b">
        <v>0</v>
      </c>
      <c r="T146" t="s">
        <v>90</v>
      </c>
      <c r="U146" t="b">
        <v>0</v>
      </c>
      <c r="V146" t="s">
        <v>162</v>
      </c>
      <c r="W146" s="1">
        <v>44781.845486111109</v>
      </c>
      <c r="X146">
        <v>176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222</v>
      </c>
      <c r="AE146">
        <v>208</v>
      </c>
      <c r="AF146">
        <v>0</v>
      </c>
      <c r="AG146">
        <v>6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290</v>
      </c>
      <c r="BG146">
        <v>154</v>
      </c>
      <c r="BH146" t="s">
        <v>93</v>
      </c>
    </row>
    <row r="147" spans="1:60">
      <c r="A147" t="s">
        <v>433</v>
      </c>
      <c r="B147" t="s">
        <v>82</v>
      </c>
      <c r="C147" t="s">
        <v>434</v>
      </c>
      <c r="D147" t="s">
        <v>84</v>
      </c>
      <c r="E147" s="2">
        <f>HYPERLINK("capsilon://?command=openfolder&amp;siteaddress=FAM.docvelocity-na8.net&amp;folderid=FX78F97BE1-A8D8-443E-4EED-D8D2350C39D6","FX22081173")</f>
        <v>0</v>
      </c>
      <c r="F147" t="s">
        <v>19</v>
      </c>
      <c r="G147" t="s">
        <v>19</v>
      </c>
      <c r="H147" t="s">
        <v>85</v>
      </c>
      <c r="I147" t="s">
        <v>435</v>
      </c>
      <c r="J147">
        <v>130</v>
      </c>
      <c r="K147" t="s">
        <v>87</v>
      </c>
      <c r="L147" t="s">
        <v>88</v>
      </c>
      <c r="M147" t="s">
        <v>89</v>
      </c>
      <c r="N147">
        <v>1</v>
      </c>
      <c r="O147" s="1">
        <v>44781.765011574076</v>
      </c>
      <c r="P147" s="1">
        <v>44781.866481481484</v>
      </c>
      <c r="Q147">
        <v>8278</v>
      </c>
      <c r="R147">
        <v>489</v>
      </c>
      <c r="S147" t="b">
        <v>0</v>
      </c>
      <c r="T147" t="s">
        <v>90</v>
      </c>
      <c r="U147" t="b">
        <v>0</v>
      </c>
      <c r="V147" t="s">
        <v>135</v>
      </c>
      <c r="W147" s="1">
        <v>44781.866481481484</v>
      </c>
      <c r="X147">
        <v>472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130</v>
      </c>
      <c r="AE147">
        <v>121</v>
      </c>
      <c r="AF147">
        <v>0</v>
      </c>
      <c r="AG147">
        <v>7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290</v>
      </c>
      <c r="BG147">
        <v>146</v>
      </c>
      <c r="BH147" t="s">
        <v>93</v>
      </c>
    </row>
    <row r="148" spans="1:60">
      <c r="A148" t="s">
        <v>436</v>
      </c>
      <c r="B148" t="s">
        <v>82</v>
      </c>
      <c r="C148" t="s">
        <v>437</v>
      </c>
      <c r="D148" t="s">
        <v>84</v>
      </c>
      <c r="E148" s="2">
        <f>HYPERLINK("capsilon://?command=openfolder&amp;siteaddress=FAM.docvelocity-na8.net&amp;folderid=FX69B57520-4E61-2E91-CFA4-A2A7CA5B5BC3","FX22082374")</f>
        <v>0</v>
      </c>
      <c r="F148" t="s">
        <v>19</v>
      </c>
      <c r="G148" t="s">
        <v>19</v>
      </c>
      <c r="H148" t="s">
        <v>85</v>
      </c>
      <c r="I148" t="s">
        <v>438</v>
      </c>
      <c r="J148">
        <v>69</v>
      </c>
      <c r="K148" t="s">
        <v>87</v>
      </c>
      <c r="L148" t="s">
        <v>88</v>
      </c>
      <c r="M148" t="s">
        <v>89</v>
      </c>
      <c r="N148">
        <v>2</v>
      </c>
      <c r="O148" s="1">
        <v>44781.77039351852</v>
      </c>
      <c r="P148" s="1">
        <v>44781.847858796296</v>
      </c>
      <c r="Q148">
        <v>5726</v>
      </c>
      <c r="R148">
        <v>967</v>
      </c>
      <c r="S148" t="b">
        <v>0</v>
      </c>
      <c r="T148" t="s">
        <v>90</v>
      </c>
      <c r="U148" t="b">
        <v>0</v>
      </c>
      <c r="V148" t="s">
        <v>102</v>
      </c>
      <c r="W148" s="1">
        <v>44781.799872685187</v>
      </c>
      <c r="X148">
        <v>756</v>
      </c>
      <c r="Y148">
        <v>62</v>
      </c>
      <c r="Z148">
        <v>0</v>
      </c>
      <c r="AA148">
        <v>62</v>
      </c>
      <c r="AB148">
        <v>0</v>
      </c>
      <c r="AC148">
        <v>3</v>
      </c>
      <c r="AD148">
        <v>7</v>
      </c>
      <c r="AE148">
        <v>465</v>
      </c>
      <c r="AF148">
        <v>0</v>
      </c>
      <c r="AG148">
        <v>0</v>
      </c>
      <c r="AH148" t="s">
        <v>412</v>
      </c>
      <c r="AI148" s="1">
        <v>44781.847858796296</v>
      </c>
      <c r="AJ148">
        <v>211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290</v>
      </c>
      <c r="BG148">
        <v>111</v>
      </c>
      <c r="BH148" t="s">
        <v>93</v>
      </c>
    </row>
    <row r="149" spans="1:60">
      <c r="A149" t="s">
        <v>439</v>
      </c>
      <c r="B149" t="s">
        <v>82</v>
      </c>
      <c r="C149" t="s">
        <v>397</v>
      </c>
      <c r="D149" t="s">
        <v>84</v>
      </c>
      <c r="E149" s="2">
        <f>HYPERLINK("capsilon://?command=openfolder&amp;siteaddress=FAM.docvelocity-na8.net&amp;folderid=FXB38AD06E-E43C-D071-AE01-9EF8D318F962","FX22081012")</f>
        <v>0</v>
      </c>
      <c r="F149" t="s">
        <v>19</v>
      </c>
      <c r="G149" t="s">
        <v>19</v>
      </c>
      <c r="H149" t="s">
        <v>85</v>
      </c>
      <c r="I149" t="s">
        <v>398</v>
      </c>
      <c r="J149">
        <v>103</v>
      </c>
      <c r="K149" t="s">
        <v>87</v>
      </c>
      <c r="L149" t="s">
        <v>88</v>
      </c>
      <c r="M149" t="s">
        <v>89</v>
      </c>
      <c r="N149">
        <v>2</v>
      </c>
      <c r="O149" s="1">
        <v>44781.774872685186</v>
      </c>
      <c r="P149" s="1">
        <v>44781.84784722222</v>
      </c>
      <c r="Q149">
        <v>5070</v>
      </c>
      <c r="R149">
        <v>1235</v>
      </c>
      <c r="S149" t="b">
        <v>0</v>
      </c>
      <c r="T149" t="s">
        <v>90</v>
      </c>
      <c r="U149" t="b">
        <v>1</v>
      </c>
      <c r="V149" t="s">
        <v>135</v>
      </c>
      <c r="W149" s="1">
        <v>44781.842291666668</v>
      </c>
      <c r="X149">
        <v>766</v>
      </c>
      <c r="Y149">
        <v>89</v>
      </c>
      <c r="Z149">
        <v>0</v>
      </c>
      <c r="AA149">
        <v>89</v>
      </c>
      <c r="AB149">
        <v>0</v>
      </c>
      <c r="AC149">
        <v>22</v>
      </c>
      <c r="AD149">
        <v>14</v>
      </c>
      <c r="AE149">
        <v>0</v>
      </c>
      <c r="AF149">
        <v>0</v>
      </c>
      <c r="AG149">
        <v>0</v>
      </c>
      <c r="AH149" t="s">
        <v>126</v>
      </c>
      <c r="AI149" s="1">
        <v>44781.84784722222</v>
      </c>
      <c r="AJ149">
        <v>338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14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290</v>
      </c>
      <c r="BG149">
        <v>105</v>
      </c>
      <c r="BH149" t="s">
        <v>93</v>
      </c>
    </row>
    <row r="150" spans="1:60">
      <c r="A150" t="s">
        <v>440</v>
      </c>
      <c r="B150" t="s">
        <v>82</v>
      </c>
      <c r="C150" t="s">
        <v>400</v>
      </c>
      <c r="D150" t="s">
        <v>84</v>
      </c>
      <c r="E150" s="2">
        <f>HYPERLINK("capsilon://?command=openfolder&amp;siteaddress=FAM.docvelocity-na8.net&amp;folderid=FXE2100307-B0E5-B6F3-D159-DC341CDD3B7C","FX22082098")</f>
        <v>0</v>
      </c>
      <c r="F150" t="s">
        <v>19</v>
      </c>
      <c r="G150" t="s">
        <v>19</v>
      </c>
      <c r="H150" t="s">
        <v>85</v>
      </c>
      <c r="I150" t="s">
        <v>401</v>
      </c>
      <c r="J150">
        <v>208</v>
      </c>
      <c r="K150" t="s">
        <v>87</v>
      </c>
      <c r="L150" t="s">
        <v>88</v>
      </c>
      <c r="M150" t="s">
        <v>89</v>
      </c>
      <c r="N150">
        <v>2</v>
      </c>
      <c r="O150" s="1">
        <v>44781.776388888888</v>
      </c>
      <c r="P150" s="1">
        <v>44781.808437500003</v>
      </c>
      <c r="Q150">
        <v>1690</v>
      </c>
      <c r="R150">
        <v>1079</v>
      </c>
      <c r="S150" t="b">
        <v>0</v>
      </c>
      <c r="T150" t="s">
        <v>90</v>
      </c>
      <c r="U150" t="b">
        <v>1</v>
      </c>
      <c r="V150" t="s">
        <v>102</v>
      </c>
      <c r="W150" s="1">
        <v>44781.783067129632</v>
      </c>
      <c r="X150">
        <v>512</v>
      </c>
      <c r="Y150">
        <v>194</v>
      </c>
      <c r="Z150">
        <v>0</v>
      </c>
      <c r="AA150">
        <v>194</v>
      </c>
      <c r="AB150">
        <v>0</v>
      </c>
      <c r="AC150">
        <v>38</v>
      </c>
      <c r="AD150">
        <v>14</v>
      </c>
      <c r="AE150">
        <v>0</v>
      </c>
      <c r="AF150">
        <v>0</v>
      </c>
      <c r="AG150">
        <v>0</v>
      </c>
      <c r="AH150" t="s">
        <v>108</v>
      </c>
      <c r="AI150" s="1">
        <v>44781.808437500003</v>
      </c>
      <c r="AJ150">
        <v>567</v>
      </c>
      <c r="AK150">
        <v>2</v>
      </c>
      <c r="AL150">
        <v>0</v>
      </c>
      <c r="AM150">
        <v>2</v>
      </c>
      <c r="AN150">
        <v>0</v>
      </c>
      <c r="AO150">
        <v>2</v>
      </c>
      <c r="AP150">
        <v>12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290</v>
      </c>
      <c r="BG150">
        <v>46</v>
      </c>
      <c r="BH150" t="s">
        <v>93</v>
      </c>
    </row>
    <row r="151" spans="1:60">
      <c r="A151" t="s">
        <v>441</v>
      </c>
      <c r="B151" t="s">
        <v>82</v>
      </c>
      <c r="C151" t="s">
        <v>403</v>
      </c>
      <c r="D151" t="s">
        <v>84</v>
      </c>
      <c r="E151" s="2">
        <f>HYPERLINK("capsilon://?command=openfolder&amp;siteaddress=FAM.docvelocity-na8.net&amp;folderid=FX0BA4265A-B9EC-82A6-EEAC-B889CDE2E7CB","FX22082128")</f>
        <v>0</v>
      </c>
      <c r="F151" t="s">
        <v>19</v>
      </c>
      <c r="G151" t="s">
        <v>19</v>
      </c>
      <c r="H151" t="s">
        <v>85</v>
      </c>
      <c r="I151" t="s">
        <v>404</v>
      </c>
      <c r="J151">
        <v>56</v>
      </c>
      <c r="K151" t="s">
        <v>87</v>
      </c>
      <c r="L151" t="s">
        <v>88</v>
      </c>
      <c r="M151" t="s">
        <v>89</v>
      </c>
      <c r="N151">
        <v>2</v>
      </c>
      <c r="O151" s="1">
        <v>44781.777488425927</v>
      </c>
      <c r="P151" s="1">
        <v>44781.843923611108</v>
      </c>
      <c r="Q151">
        <v>5122</v>
      </c>
      <c r="R151">
        <v>618</v>
      </c>
      <c r="S151" t="b">
        <v>0</v>
      </c>
      <c r="T151" t="s">
        <v>90</v>
      </c>
      <c r="U151" t="b">
        <v>1</v>
      </c>
      <c r="V151" t="s">
        <v>102</v>
      </c>
      <c r="W151" s="1">
        <v>44781.784768518519</v>
      </c>
      <c r="X151">
        <v>146</v>
      </c>
      <c r="Y151">
        <v>42</v>
      </c>
      <c r="Z151">
        <v>0</v>
      </c>
      <c r="AA151">
        <v>42</v>
      </c>
      <c r="AB151">
        <v>0</v>
      </c>
      <c r="AC151">
        <v>2</v>
      </c>
      <c r="AD151">
        <v>14</v>
      </c>
      <c r="AE151">
        <v>0</v>
      </c>
      <c r="AF151">
        <v>0</v>
      </c>
      <c r="AG151">
        <v>0</v>
      </c>
      <c r="AH151" t="s">
        <v>126</v>
      </c>
      <c r="AI151" s="1">
        <v>44781.843923611108</v>
      </c>
      <c r="AJ151">
        <v>432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14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290</v>
      </c>
      <c r="BG151">
        <v>95</v>
      </c>
      <c r="BH151" t="s">
        <v>93</v>
      </c>
    </row>
    <row r="152" spans="1:60">
      <c r="A152" t="s">
        <v>442</v>
      </c>
      <c r="B152" t="s">
        <v>82</v>
      </c>
      <c r="C152" t="s">
        <v>119</v>
      </c>
      <c r="D152" t="s">
        <v>84</v>
      </c>
      <c r="E152" s="2">
        <f>HYPERLINK("capsilon://?command=openfolder&amp;siteaddress=FAM.docvelocity-na8.net&amp;folderid=FX40A3C289-3CE6-8FCD-51F3-B1F41677E629","FX22081083")</f>
        <v>0</v>
      </c>
      <c r="F152" t="s">
        <v>19</v>
      </c>
      <c r="G152" t="s">
        <v>19</v>
      </c>
      <c r="H152" t="s">
        <v>85</v>
      </c>
      <c r="I152" t="s">
        <v>406</v>
      </c>
      <c r="J152">
        <v>189</v>
      </c>
      <c r="K152" t="s">
        <v>87</v>
      </c>
      <c r="L152" t="s">
        <v>88</v>
      </c>
      <c r="M152" t="s">
        <v>89</v>
      </c>
      <c r="N152">
        <v>2</v>
      </c>
      <c r="O152" s="1">
        <v>44781.778402777774</v>
      </c>
      <c r="P152" s="1">
        <v>44781.84412037037</v>
      </c>
      <c r="Q152">
        <v>4834</v>
      </c>
      <c r="R152">
        <v>844</v>
      </c>
      <c r="S152" t="b">
        <v>0</v>
      </c>
      <c r="T152" t="s">
        <v>90</v>
      </c>
      <c r="U152" t="b">
        <v>1</v>
      </c>
      <c r="V152" t="s">
        <v>102</v>
      </c>
      <c r="W152" s="1">
        <v>44781.789444444446</v>
      </c>
      <c r="X152">
        <v>403</v>
      </c>
      <c r="Y152">
        <v>108</v>
      </c>
      <c r="Z152">
        <v>0</v>
      </c>
      <c r="AA152">
        <v>108</v>
      </c>
      <c r="AB152">
        <v>0</v>
      </c>
      <c r="AC152">
        <v>35</v>
      </c>
      <c r="AD152">
        <v>81</v>
      </c>
      <c r="AE152">
        <v>0</v>
      </c>
      <c r="AF152">
        <v>0</v>
      </c>
      <c r="AG152">
        <v>0</v>
      </c>
      <c r="AH152" t="s">
        <v>412</v>
      </c>
      <c r="AI152" s="1">
        <v>44781.84412037037</v>
      </c>
      <c r="AJ152">
        <v>441</v>
      </c>
      <c r="AK152">
        <v>2</v>
      </c>
      <c r="AL152">
        <v>0</v>
      </c>
      <c r="AM152">
        <v>2</v>
      </c>
      <c r="AN152">
        <v>0</v>
      </c>
      <c r="AO152">
        <v>2</v>
      </c>
      <c r="AP152">
        <v>79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290</v>
      </c>
      <c r="BG152">
        <v>94</v>
      </c>
      <c r="BH152" t="s">
        <v>93</v>
      </c>
    </row>
    <row r="153" spans="1:60">
      <c r="A153" t="s">
        <v>443</v>
      </c>
      <c r="B153" t="s">
        <v>82</v>
      </c>
      <c r="C153" t="s">
        <v>394</v>
      </c>
      <c r="D153" t="s">
        <v>84</v>
      </c>
      <c r="E153" s="2">
        <f>HYPERLINK("capsilon://?command=openfolder&amp;siteaddress=FAM.docvelocity-na8.net&amp;folderid=FX774DB0BB-67E9-8280-E3A2-1072E3572A2B","FX22081889")</f>
        <v>0</v>
      </c>
      <c r="F153" t="s">
        <v>19</v>
      </c>
      <c r="G153" t="s">
        <v>19</v>
      </c>
      <c r="H153" t="s">
        <v>85</v>
      </c>
      <c r="I153" t="s">
        <v>444</v>
      </c>
      <c r="J153">
        <v>88</v>
      </c>
      <c r="K153" t="s">
        <v>87</v>
      </c>
      <c r="L153" t="s">
        <v>88</v>
      </c>
      <c r="M153" t="s">
        <v>89</v>
      </c>
      <c r="N153">
        <v>2</v>
      </c>
      <c r="O153" s="1">
        <v>44781.801886574074</v>
      </c>
      <c r="P153" s="1">
        <v>44781.878668981481</v>
      </c>
      <c r="Q153">
        <v>5982</v>
      </c>
      <c r="R153">
        <v>652</v>
      </c>
      <c r="S153" t="b">
        <v>0</v>
      </c>
      <c r="T153" t="s">
        <v>90</v>
      </c>
      <c r="U153" t="b">
        <v>0</v>
      </c>
      <c r="V153" t="s">
        <v>135</v>
      </c>
      <c r="W153" s="1">
        <v>44781.871435185189</v>
      </c>
      <c r="X153">
        <v>427</v>
      </c>
      <c r="Y153">
        <v>88</v>
      </c>
      <c r="Z153">
        <v>0</v>
      </c>
      <c r="AA153">
        <v>88</v>
      </c>
      <c r="AB153">
        <v>0</v>
      </c>
      <c r="AC153">
        <v>7</v>
      </c>
      <c r="AD153">
        <v>0</v>
      </c>
      <c r="AE153">
        <v>0</v>
      </c>
      <c r="AF153">
        <v>0</v>
      </c>
      <c r="AG153">
        <v>0</v>
      </c>
      <c r="AH153" t="s">
        <v>412</v>
      </c>
      <c r="AI153" s="1">
        <v>44781.878668981481</v>
      </c>
      <c r="AJ153">
        <v>225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290</v>
      </c>
      <c r="BG153">
        <v>110</v>
      </c>
      <c r="BH153" t="s">
        <v>93</v>
      </c>
    </row>
    <row r="154" spans="1:60">
      <c r="A154" t="s">
        <v>445</v>
      </c>
      <c r="B154" t="s">
        <v>82</v>
      </c>
      <c r="C154" t="s">
        <v>394</v>
      </c>
      <c r="D154" t="s">
        <v>84</v>
      </c>
      <c r="E154" s="2">
        <f>HYPERLINK("capsilon://?command=openfolder&amp;siteaddress=FAM.docvelocity-na8.net&amp;folderid=FX774DB0BB-67E9-8280-E3A2-1072E3572A2B","FX22081889")</f>
        <v>0</v>
      </c>
      <c r="F154" t="s">
        <v>19</v>
      </c>
      <c r="G154" t="s">
        <v>19</v>
      </c>
      <c r="H154" t="s">
        <v>85</v>
      </c>
      <c r="I154" t="s">
        <v>446</v>
      </c>
      <c r="J154">
        <v>108</v>
      </c>
      <c r="K154" t="s">
        <v>87</v>
      </c>
      <c r="L154" t="s">
        <v>88</v>
      </c>
      <c r="M154" t="s">
        <v>89</v>
      </c>
      <c r="N154">
        <v>2</v>
      </c>
      <c r="O154" s="1">
        <v>44781.802488425928</v>
      </c>
      <c r="P154" s="1">
        <v>44781.894143518519</v>
      </c>
      <c r="Q154">
        <v>7156</v>
      </c>
      <c r="R154">
        <v>763</v>
      </c>
      <c r="S154" t="b">
        <v>0</v>
      </c>
      <c r="T154" t="s">
        <v>90</v>
      </c>
      <c r="U154" t="b">
        <v>0</v>
      </c>
      <c r="V154" t="s">
        <v>135</v>
      </c>
      <c r="W154" s="1">
        <v>44781.88863425926</v>
      </c>
      <c r="X154">
        <v>487</v>
      </c>
      <c r="Y154">
        <v>110</v>
      </c>
      <c r="Z154">
        <v>0</v>
      </c>
      <c r="AA154">
        <v>110</v>
      </c>
      <c r="AB154">
        <v>5</v>
      </c>
      <c r="AC154">
        <v>19</v>
      </c>
      <c r="AD154">
        <v>-2</v>
      </c>
      <c r="AE154">
        <v>0</v>
      </c>
      <c r="AF154">
        <v>0</v>
      </c>
      <c r="AG154">
        <v>0</v>
      </c>
      <c r="AH154" t="s">
        <v>412</v>
      </c>
      <c r="AI154" s="1">
        <v>44781.894143518519</v>
      </c>
      <c r="AJ154">
        <v>264</v>
      </c>
      <c r="AK154">
        <v>1</v>
      </c>
      <c r="AL154">
        <v>0</v>
      </c>
      <c r="AM154">
        <v>1</v>
      </c>
      <c r="AN154">
        <v>0</v>
      </c>
      <c r="AO154">
        <v>1</v>
      </c>
      <c r="AP154">
        <v>-3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290</v>
      </c>
      <c r="BG154">
        <v>131</v>
      </c>
      <c r="BH154" t="s">
        <v>93</v>
      </c>
    </row>
    <row r="155" spans="1:60">
      <c r="A155" t="s">
        <v>447</v>
      </c>
      <c r="B155" t="s">
        <v>82</v>
      </c>
      <c r="C155" t="s">
        <v>394</v>
      </c>
      <c r="D155" t="s">
        <v>84</v>
      </c>
      <c r="E155" s="2">
        <f>HYPERLINK("capsilon://?command=openfolder&amp;siteaddress=FAM.docvelocity-na8.net&amp;folderid=FX774DB0BB-67E9-8280-E3A2-1072E3572A2B","FX22081889")</f>
        <v>0</v>
      </c>
      <c r="F155" t="s">
        <v>19</v>
      </c>
      <c r="G155" t="s">
        <v>19</v>
      </c>
      <c r="H155" t="s">
        <v>85</v>
      </c>
      <c r="I155" t="s">
        <v>448</v>
      </c>
      <c r="J155">
        <v>108</v>
      </c>
      <c r="K155" t="s">
        <v>87</v>
      </c>
      <c r="L155" t="s">
        <v>88</v>
      </c>
      <c r="M155" t="s">
        <v>89</v>
      </c>
      <c r="N155">
        <v>2</v>
      </c>
      <c r="O155" s="1">
        <v>44781.804479166669</v>
      </c>
      <c r="P155" s="1">
        <v>44781.922314814816</v>
      </c>
      <c r="Q155">
        <v>8891</v>
      </c>
      <c r="R155">
        <v>1290</v>
      </c>
      <c r="S155" t="b">
        <v>0</v>
      </c>
      <c r="T155" t="s">
        <v>90</v>
      </c>
      <c r="U155" t="b">
        <v>0</v>
      </c>
      <c r="V155" t="s">
        <v>162</v>
      </c>
      <c r="W155" s="1">
        <v>44781.905729166669</v>
      </c>
      <c r="X155">
        <v>524</v>
      </c>
      <c r="Y155">
        <v>108</v>
      </c>
      <c r="Z155">
        <v>0</v>
      </c>
      <c r="AA155">
        <v>108</v>
      </c>
      <c r="AB155">
        <v>0</v>
      </c>
      <c r="AC155">
        <v>15</v>
      </c>
      <c r="AD155">
        <v>0</v>
      </c>
      <c r="AE155">
        <v>0</v>
      </c>
      <c r="AF155">
        <v>0</v>
      </c>
      <c r="AG155">
        <v>0</v>
      </c>
      <c r="AH155" t="s">
        <v>449</v>
      </c>
      <c r="AI155" s="1">
        <v>44781.922314814816</v>
      </c>
      <c r="AJ155">
        <v>327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290</v>
      </c>
      <c r="BG155">
        <v>169</v>
      </c>
      <c r="BH155" t="s">
        <v>93</v>
      </c>
    </row>
    <row r="156" spans="1:60">
      <c r="A156" t="s">
        <v>450</v>
      </c>
      <c r="B156" t="s">
        <v>82</v>
      </c>
      <c r="C156" t="s">
        <v>394</v>
      </c>
      <c r="D156" t="s">
        <v>84</v>
      </c>
      <c r="E156" s="2">
        <f>HYPERLINK("capsilon://?command=openfolder&amp;siteaddress=FAM.docvelocity-na8.net&amp;folderid=FX774DB0BB-67E9-8280-E3A2-1072E3572A2B","FX22081889")</f>
        <v>0</v>
      </c>
      <c r="F156" t="s">
        <v>19</v>
      </c>
      <c r="G156" t="s">
        <v>19</v>
      </c>
      <c r="H156" t="s">
        <v>85</v>
      </c>
      <c r="I156" t="s">
        <v>451</v>
      </c>
      <c r="J156">
        <v>108</v>
      </c>
      <c r="K156" t="s">
        <v>87</v>
      </c>
      <c r="L156" t="s">
        <v>88</v>
      </c>
      <c r="M156" t="s">
        <v>89</v>
      </c>
      <c r="N156">
        <v>2</v>
      </c>
      <c r="O156" s="1">
        <v>44781.8046412037</v>
      </c>
      <c r="P156" s="1">
        <v>44781.926006944443</v>
      </c>
      <c r="Q156">
        <v>9759</v>
      </c>
      <c r="R156">
        <v>727</v>
      </c>
      <c r="S156" t="b">
        <v>0</v>
      </c>
      <c r="T156" t="s">
        <v>90</v>
      </c>
      <c r="U156" t="b">
        <v>0</v>
      </c>
      <c r="V156" t="s">
        <v>135</v>
      </c>
      <c r="W156" s="1">
        <v>44781.901493055557</v>
      </c>
      <c r="X156">
        <v>397</v>
      </c>
      <c r="Y156">
        <v>108</v>
      </c>
      <c r="Z156">
        <v>0</v>
      </c>
      <c r="AA156">
        <v>108</v>
      </c>
      <c r="AB156">
        <v>0</v>
      </c>
      <c r="AC156">
        <v>10</v>
      </c>
      <c r="AD156">
        <v>0</v>
      </c>
      <c r="AE156">
        <v>0</v>
      </c>
      <c r="AF156">
        <v>0</v>
      </c>
      <c r="AG156">
        <v>0</v>
      </c>
      <c r="AH156" t="s">
        <v>449</v>
      </c>
      <c r="AI156" s="1">
        <v>44781.926006944443</v>
      </c>
      <c r="AJ156">
        <v>318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290</v>
      </c>
      <c r="BG156">
        <v>174</v>
      </c>
      <c r="BH156" t="s">
        <v>93</v>
      </c>
    </row>
    <row r="157" spans="1:60">
      <c r="A157" t="s">
        <v>452</v>
      </c>
      <c r="B157" t="s">
        <v>82</v>
      </c>
      <c r="C157" t="s">
        <v>394</v>
      </c>
      <c r="D157" t="s">
        <v>84</v>
      </c>
      <c r="E157" s="2">
        <f>HYPERLINK("capsilon://?command=openfolder&amp;siteaddress=FAM.docvelocity-na8.net&amp;folderid=FX774DB0BB-67E9-8280-E3A2-1072E3572A2B","FX22081889")</f>
        <v>0</v>
      </c>
      <c r="F157" t="s">
        <v>19</v>
      </c>
      <c r="G157" t="s">
        <v>19</v>
      </c>
      <c r="H157" t="s">
        <v>85</v>
      </c>
      <c r="I157" t="s">
        <v>453</v>
      </c>
      <c r="J157">
        <v>108</v>
      </c>
      <c r="K157" t="s">
        <v>87</v>
      </c>
      <c r="L157" t="s">
        <v>88</v>
      </c>
      <c r="M157" t="s">
        <v>89</v>
      </c>
      <c r="N157">
        <v>2</v>
      </c>
      <c r="O157" s="1">
        <v>44781.80572916667</v>
      </c>
      <c r="P157" s="1">
        <v>44781.928703703707</v>
      </c>
      <c r="Q157">
        <v>10115</v>
      </c>
      <c r="R157">
        <v>510</v>
      </c>
      <c r="S157" t="b">
        <v>0</v>
      </c>
      <c r="T157" t="s">
        <v>90</v>
      </c>
      <c r="U157" t="b">
        <v>0</v>
      </c>
      <c r="V157" t="s">
        <v>135</v>
      </c>
      <c r="W157" s="1">
        <v>44781.904537037037</v>
      </c>
      <c r="X157">
        <v>263</v>
      </c>
      <c r="Y157">
        <v>108</v>
      </c>
      <c r="Z157">
        <v>0</v>
      </c>
      <c r="AA157">
        <v>108</v>
      </c>
      <c r="AB157">
        <v>0</v>
      </c>
      <c r="AC157">
        <v>9</v>
      </c>
      <c r="AD157">
        <v>0</v>
      </c>
      <c r="AE157">
        <v>0</v>
      </c>
      <c r="AF157">
        <v>0</v>
      </c>
      <c r="AG157">
        <v>0</v>
      </c>
      <c r="AH157" t="s">
        <v>449</v>
      </c>
      <c r="AI157" s="1">
        <v>44781.928703703707</v>
      </c>
      <c r="AJ157">
        <v>232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290</v>
      </c>
      <c r="BG157">
        <v>177</v>
      </c>
      <c r="BH157" t="s">
        <v>93</v>
      </c>
    </row>
    <row r="158" spans="1:60">
      <c r="A158" t="s">
        <v>454</v>
      </c>
      <c r="B158" t="s">
        <v>82</v>
      </c>
      <c r="C158" t="s">
        <v>394</v>
      </c>
      <c r="D158" t="s">
        <v>84</v>
      </c>
      <c r="E158" s="2">
        <f>HYPERLINK("capsilon://?command=openfolder&amp;siteaddress=FAM.docvelocity-na8.net&amp;folderid=FX774DB0BB-67E9-8280-E3A2-1072E3572A2B","FX22081889")</f>
        <v>0</v>
      </c>
      <c r="F158" t="s">
        <v>19</v>
      </c>
      <c r="G158" t="s">
        <v>19</v>
      </c>
      <c r="H158" t="s">
        <v>85</v>
      </c>
      <c r="I158" t="s">
        <v>455</v>
      </c>
      <c r="J158">
        <v>108</v>
      </c>
      <c r="K158" t="s">
        <v>87</v>
      </c>
      <c r="L158" t="s">
        <v>88</v>
      </c>
      <c r="M158" t="s">
        <v>89</v>
      </c>
      <c r="N158">
        <v>2</v>
      </c>
      <c r="O158" s="1">
        <v>44781.805798611109</v>
      </c>
      <c r="P158" s="1">
        <v>44781.949537037035</v>
      </c>
      <c r="Q158">
        <v>11762</v>
      </c>
      <c r="R158">
        <v>657</v>
      </c>
      <c r="S158" t="b">
        <v>0</v>
      </c>
      <c r="T158" t="s">
        <v>90</v>
      </c>
      <c r="U158" t="b">
        <v>0</v>
      </c>
      <c r="V158" t="s">
        <v>135</v>
      </c>
      <c r="W158" s="1">
        <v>44781.907025462962</v>
      </c>
      <c r="X158">
        <v>214</v>
      </c>
      <c r="Y158">
        <v>108</v>
      </c>
      <c r="Z158">
        <v>0</v>
      </c>
      <c r="AA158">
        <v>108</v>
      </c>
      <c r="AB158">
        <v>0</v>
      </c>
      <c r="AC158">
        <v>11</v>
      </c>
      <c r="AD158">
        <v>0</v>
      </c>
      <c r="AE158">
        <v>0</v>
      </c>
      <c r="AF158">
        <v>0</v>
      </c>
      <c r="AG158">
        <v>0</v>
      </c>
      <c r="AH158" t="s">
        <v>126</v>
      </c>
      <c r="AI158" s="1">
        <v>44781.949537037035</v>
      </c>
      <c r="AJ158">
        <v>413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290</v>
      </c>
      <c r="BG158">
        <v>206</v>
      </c>
      <c r="BH158" t="s">
        <v>93</v>
      </c>
    </row>
    <row r="159" spans="1:60">
      <c r="A159" t="s">
        <v>456</v>
      </c>
      <c r="B159" t="s">
        <v>82</v>
      </c>
      <c r="C159" t="s">
        <v>394</v>
      </c>
      <c r="D159" t="s">
        <v>84</v>
      </c>
      <c r="E159" s="2">
        <f>HYPERLINK("capsilon://?command=openfolder&amp;siteaddress=FAM.docvelocity-na8.net&amp;folderid=FX774DB0BB-67E9-8280-E3A2-1072E3572A2B","FX22081889")</f>
        <v>0</v>
      </c>
      <c r="F159" t="s">
        <v>19</v>
      </c>
      <c r="G159" t="s">
        <v>19</v>
      </c>
      <c r="H159" t="s">
        <v>85</v>
      </c>
      <c r="I159" t="s">
        <v>457</v>
      </c>
      <c r="J159">
        <v>108</v>
      </c>
      <c r="K159" t="s">
        <v>87</v>
      </c>
      <c r="L159" t="s">
        <v>88</v>
      </c>
      <c r="M159" t="s">
        <v>89</v>
      </c>
      <c r="N159">
        <v>2</v>
      </c>
      <c r="O159" s="1">
        <v>44781.806932870371</v>
      </c>
      <c r="P159" s="1">
        <v>44781.950115740743</v>
      </c>
      <c r="Q159">
        <v>11717</v>
      </c>
      <c r="R159">
        <v>654</v>
      </c>
      <c r="S159" t="b">
        <v>0</v>
      </c>
      <c r="T159" t="s">
        <v>90</v>
      </c>
      <c r="U159" t="b">
        <v>0</v>
      </c>
      <c r="V159" t="s">
        <v>135</v>
      </c>
      <c r="W159" s="1">
        <v>44781.910462962966</v>
      </c>
      <c r="X159">
        <v>296</v>
      </c>
      <c r="Y159">
        <v>108</v>
      </c>
      <c r="Z159">
        <v>0</v>
      </c>
      <c r="AA159">
        <v>108</v>
      </c>
      <c r="AB159">
        <v>0</v>
      </c>
      <c r="AC159">
        <v>9</v>
      </c>
      <c r="AD159">
        <v>0</v>
      </c>
      <c r="AE159">
        <v>0</v>
      </c>
      <c r="AF159">
        <v>0</v>
      </c>
      <c r="AG159">
        <v>0</v>
      </c>
      <c r="AH159" t="s">
        <v>412</v>
      </c>
      <c r="AI159" s="1">
        <v>44781.950115740743</v>
      </c>
      <c r="AJ159">
        <v>335</v>
      </c>
      <c r="AK159">
        <v>1</v>
      </c>
      <c r="AL159">
        <v>0</v>
      </c>
      <c r="AM159">
        <v>1</v>
      </c>
      <c r="AN159">
        <v>0</v>
      </c>
      <c r="AO159">
        <v>0</v>
      </c>
      <c r="AP159">
        <v>-1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290</v>
      </c>
      <c r="BG159">
        <v>206</v>
      </c>
      <c r="BH159" t="s">
        <v>93</v>
      </c>
    </row>
    <row r="160" spans="1:60">
      <c r="A160" t="s">
        <v>458</v>
      </c>
      <c r="B160" t="s">
        <v>82</v>
      </c>
      <c r="C160" t="s">
        <v>394</v>
      </c>
      <c r="D160" t="s">
        <v>84</v>
      </c>
      <c r="E160" s="2">
        <f>HYPERLINK("capsilon://?command=openfolder&amp;siteaddress=FAM.docvelocity-na8.net&amp;folderid=FX774DB0BB-67E9-8280-E3A2-1072E3572A2B","FX22081889")</f>
        <v>0</v>
      </c>
      <c r="F160" t="s">
        <v>19</v>
      </c>
      <c r="G160" t="s">
        <v>19</v>
      </c>
      <c r="H160" t="s">
        <v>85</v>
      </c>
      <c r="I160" t="s">
        <v>459</v>
      </c>
      <c r="J160">
        <v>108</v>
      </c>
      <c r="K160" t="s">
        <v>87</v>
      </c>
      <c r="L160" t="s">
        <v>88</v>
      </c>
      <c r="M160" t="s">
        <v>89</v>
      </c>
      <c r="N160">
        <v>2</v>
      </c>
      <c r="O160" s="1">
        <v>44781.807025462964</v>
      </c>
      <c r="P160" s="1">
        <v>44781.957187499997</v>
      </c>
      <c r="Q160">
        <v>12064</v>
      </c>
      <c r="R160">
        <v>910</v>
      </c>
      <c r="S160" t="b">
        <v>0</v>
      </c>
      <c r="T160" t="s">
        <v>90</v>
      </c>
      <c r="U160" t="b">
        <v>0</v>
      </c>
      <c r="V160" t="s">
        <v>135</v>
      </c>
      <c r="W160" s="1">
        <v>44781.913240740738</v>
      </c>
      <c r="X160">
        <v>239</v>
      </c>
      <c r="Y160">
        <v>108</v>
      </c>
      <c r="Z160">
        <v>0</v>
      </c>
      <c r="AA160">
        <v>108</v>
      </c>
      <c r="AB160">
        <v>0</v>
      </c>
      <c r="AC160">
        <v>7</v>
      </c>
      <c r="AD160">
        <v>0</v>
      </c>
      <c r="AE160">
        <v>0</v>
      </c>
      <c r="AF160">
        <v>0</v>
      </c>
      <c r="AG160">
        <v>0</v>
      </c>
      <c r="AH160" t="s">
        <v>126</v>
      </c>
      <c r="AI160" s="1">
        <v>44781.957187499997</v>
      </c>
      <c r="AJ160">
        <v>661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290</v>
      </c>
      <c r="BG160">
        <v>216</v>
      </c>
      <c r="BH160" t="s">
        <v>93</v>
      </c>
    </row>
    <row r="161" spans="1:60">
      <c r="A161" t="s">
        <v>460</v>
      </c>
      <c r="B161" t="s">
        <v>82</v>
      </c>
      <c r="C161" t="s">
        <v>394</v>
      </c>
      <c r="D161" t="s">
        <v>84</v>
      </c>
      <c r="E161" s="2">
        <f>HYPERLINK("capsilon://?command=openfolder&amp;siteaddress=FAM.docvelocity-na8.net&amp;folderid=FX774DB0BB-67E9-8280-E3A2-1072E3572A2B","FX22081889")</f>
        <v>0</v>
      </c>
      <c r="F161" t="s">
        <v>19</v>
      </c>
      <c r="G161" t="s">
        <v>19</v>
      </c>
      <c r="H161" t="s">
        <v>85</v>
      </c>
      <c r="I161" t="s">
        <v>461</v>
      </c>
      <c r="J161">
        <v>28</v>
      </c>
      <c r="K161" t="s">
        <v>87</v>
      </c>
      <c r="L161" t="s">
        <v>88</v>
      </c>
      <c r="M161" t="s">
        <v>89</v>
      </c>
      <c r="N161">
        <v>2</v>
      </c>
      <c r="O161" s="1">
        <v>44781.807233796295</v>
      </c>
      <c r="P161" s="1">
        <v>44781.951805555553</v>
      </c>
      <c r="Q161">
        <v>12193</v>
      </c>
      <c r="R161">
        <v>298</v>
      </c>
      <c r="S161" t="b">
        <v>0</v>
      </c>
      <c r="T161" t="s">
        <v>90</v>
      </c>
      <c r="U161" t="b">
        <v>0</v>
      </c>
      <c r="V161" t="s">
        <v>162</v>
      </c>
      <c r="W161" s="1">
        <v>44781.913217592592</v>
      </c>
      <c r="X161">
        <v>145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412</v>
      </c>
      <c r="AI161" s="1">
        <v>44781.951805555553</v>
      </c>
      <c r="AJ161">
        <v>145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290</v>
      </c>
      <c r="BG161">
        <v>208</v>
      </c>
      <c r="BH161" t="s">
        <v>93</v>
      </c>
    </row>
    <row r="162" spans="1:60">
      <c r="A162" t="s">
        <v>462</v>
      </c>
      <c r="B162" t="s">
        <v>82</v>
      </c>
      <c r="C162" t="s">
        <v>394</v>
      </c>
      <c r="D162" t="s">
        <v>84</v>
      </c>
      <c r="E162" s="2">
        <f>HYPERLINK("capsilon://?command=openfolder&amp;siteaddress=FAM.docvelocity-na8.net&amp;folderid=FX774DB0BB-67E9-8280-E3A2-1072E3572A2B","FX22081889")</f>
        <v>0</v>
      </c>
      <c r="F162" t="s">
        <v>19</v>
      </c>
      <c r="G162" t="s">
        <v>19</v>
      </c>
      <c r="H162" t="s">
        <v>85</v>
      </c>
      <c r="I162" t="s">
        <v>463</v>
      </c>
      <c r="J162">
        <v>108</v>
      </c>
      <c r="K162" t="s">
        <v>87</v>
      </c>
      <c r="L162" t="s">
        <v>88</v>
      </c>
      <c r="M162" t="s">
        <v>89</v>
      </c>
      <c r="N162">
        <v>2</v>
      </c>
      <c r="O162" s="1">
        <v>44781.80809027778</v>
      </c>
      <c r="P162" s="1">
        <v>44781.958773148152</v>
      </c>
      <c r="Q162">
        <v>12017</v>
      </c>
      <c r="R162">
        <v>1002</v>
      </c>
      <c r="S162" t="b">
        <v>0</v>
      </c>
      <c r="T162" t="s">
        <v>90</v>
      </c>
      <c r="U162" t="b">
        <v>0</v>
      </c>
      <c r="V162" t="s">
        <v>162</v>
      </c>
      <c r="W162" s="1">
        <v>44781.918564814812</v>
      </c>
      <c r="X162">
        <v>461</v>
      </c>
      <c r="Y162">
        <v>108</v>
      </c>
      <c r="Z162">
        <v>0</v>
      </c>
      <c r="AA162">
        <v>108</v>
      </c>
      <c r="AB162">
        <v>0</v>
      </c>
      <c r="AC162">
        <v>10</v>
      </c>
      <c r="AD162">
        <v>0</v>
      </c>
      <c r="AE162">
        <v>0</v>
      </c>
      <c r="AF162">
        <v>0</v>
      </c>
      <c r="AG162">
        <v>0</v>
      </c>
      <c r="AH162" t="s">
        <v>412</v>
      </c>
      <c r="AI162" s="1">
        <v>44781.958773148152</v>
      </c>
      <c r="AJ162">
        <v>478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290</v>
      </c>
      <c r="BG162">
        <v>216</v>
      </c>
      <c r="BH162" t="s">
        <v>93</v>
      </c>
    </row>
    <row r="163" spans="1:60">
      <c r="A163" t="s">
        <v>464</v>
      </c>
      <c r="B163" t="s">
        <v>82</v>
      </c>
      <c r="C163" t="s">
        <v>465</v>
      </c>
      <c r="D163" t="s">
        <v>84</v>
      </c>
      <c r="E163" s="2">
        <f>HYPERLINK("capsilon://?command=openfolder&amp;siteaddress=FAM.docvelocity-na8.net&amp;folderid=FXA2FD94FE-B92F-4477-B379-5EB441078D65","FX22078159")</f>
        <v>0</v>
      </c>
      <c r="F163" t="s">
        <v>19</v>
      </c>
      <c r="G163" t="s">
        <v>19</v>
      </c>
      <c r="H163" t="s">
        <v>85</v>
      </c>
      <c r="I163" t="s">
        <v>466</v>
      </c>
      <c r="J163">
        <v>66</v>
      </c>
      <c r="K163" t="s">
        <v>87</v>
      </c>
      <c r="L163" t="s">
        <v>88</v>
      </c>
      <c r="M163" t="s">
        <v>89</v>
      </c>
      <c r="N163">
        <v>2</v>
      </c>
      <c r="O163" s="1">
        <v>44781.816944444443</v>
      </c>
      <c r="P163" s="1">
        <v>44781.960543981484</v>
      </c>
      <c r="Q163">
        <v>11737</v>
      </c>
      <c r="R163">
        <v>670</v>
      </c>
      <c r="S163" t="b">
        <v>0</v>
      </c>
      <c r="T163" t="s">
        <v>90</v>
      </c>
      <c r="U163" t="b">
        <v>0</v>
      </c>
      <c r="V163" t="s">
        <v>135</v>
      </c>
      <c r="W163" s="1">
        <v>44781.917650462965</v>
      </c>
      <c r="X163">
        <v>381</v>
      </c>
      <c r="Y163">
        <v>66</v>
      </c>
      <c r="Z163">
        <v>0</v>
      </c>
      <c r="AA163">
        <v>66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126</v>
      </c>
      <c r="AI163" s="1">
        <v>44781.960543981484</v>
      </c>
      <c r="AJ163">
        <v>289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290</v>
      </c>
      <c r="BG163">
        <v>206</v>
      </c>
      <c r="BH163" t="s">
        <v>93</v>
      </c>
    </row>
    <row r="164" spans="1:60">
      <c r="A164" t="s">
        <v>467</v>
      </c>
      <c r="B164" t="s">
        <v>82</v>
      </c>
      <c r="C164" t="s">
        <v>465</v>
      </c>
      <c r="D164" t="s">
        <v>84</v>
      </c>
      <c r="E164" s="2">
        <f>HYPERLINK("capsilon://?command=openfolder&amp;siteaddress=FAM.docvelocity-na8.net&amp;folderid=FXA2FD94FE-B92F-4477-B379-5EB441078D65","FX22078159")</f>
        <v>0</v>
      </c>
      <c r="F164" t="s">
        <v>19</v>
      </c>
      <c r="G164" t="s">
        <v>19</v>
      </c>
      <c r="H164" t="s">
        <v>85</v>
      </c>
      <c r="I164" t="s">
        <v>468</v>
      </c>
      <c r="J164">
        <v>66</v>
      </c>
      <c r="K164" t="s">
        <v>87</v>
      </c>
      <c r="L164" t="s">
        <v>88</v>
      </c>
      <c r="M164" t="s">
        <v>89</v>
      </c>
      <c r="N164">
        <v>2</v>
      </c>
      <c r="O164" s="1">
        <v>44781.817106481481</v>
      </c>
      <c r="P164" s="1">
        <v>44781.961319444446</v>
      </c>
      <c r="Q164">
        <v>11901</v>
      </c>
      <c r="R164">
        <v>559</v>
      </c>
      <c r="S164" t="b">
        <v>0</v>
      </c>
      <c r="T164" t="s">
        <v>90</v>
      </c>
      <c r="U164" t="b">
        <v>0</v>
      </c>
      <c r="V164" t="s">
        <v>135</v>
      </c>
      <c r="W164" s="1">
        <v>44781.921597222223</v>
      </c>
      <c r="X164">
        <v>340</v>
      </c>
      <c r="Y164">
        <v>66</v>
      </c>
      <c r="Z164">
        <v>0</v>
      </c>
      <c r="AA164">
        <v>66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412</v>
      </c>
      <c r="AI164" s="1">
        <v>44781.961319444446</v>
      </c>
      <c r="AJ164">
        <v>219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290</v>
      </c>
      <c r="BG164">
        <v>207</v>
      </c>
      <c r="BH164" t="s">
        <v>93</v>
      </c>
    </row>
    <row r="165" spans="1:60">
      <c r="A165" t="s">
        <v>469</v>
      </c>
      <c r="B165" t="s">
        <v>82</v>
      </c>
      <c r="C165" t="s">
        <v>465</v>
      </c>
      <c r="D165" t="s">
        <v>84</v>
      </c>
      <c r="E165" s="2">
        <f>HYPERLINK("capsilon://?command=openfolder&amp;siteaddress=FAM.docvelocity-na8.net&amp;folderid=FXA2FD94FE-B92F-4477-B379-5EB441078D65","FX22078159")</f>
        <v>0</v>
      </c>
      <c r="F165" t="s">
        <v>19</v>
      </c>
      <c r="G165" t="s">
        <v>19</v>
      </c>
      <c r="H165" t="s">
        <v>85</v>
      </c>
      <c r="I165" t="s">
        <v>470</v>
      </c>
      <c r="J165">
        <v>66</v>
      </c>
      <c r="K165" t="s">
        <v>87</v>
      </c>
      <c r="L165" t="s">
        <v>88</v>
      </c>
      <c r="M165" t="s">
        <v>89</v>
      </c>
      <c r="N165">
        <v>2</v>
      </c>
      <c r="O165" s="1">
        <v>44781.817916666667</v>
      </c>
      <c r="P165" s="1">
        <v>44781.965717592589</v>
      </c>
      <c r="Q165">
        <v>12032</v>
      </c>
      <c r="R165">
        <v>738</v>
      </c>
      <c r="S165" t="b">
        <v>0</v>
      </c>
      <c r="T165" t="s">
        <v>90</v>
      </c>
      <c r="U165" t="b">
        <v>0</v>
      </c>
      <c r="V165" t="s">
        <v>162</v>
      </c>
      <c r="W165" s="1">
        <v>44781.921956018516</v>
      </c>
      <c r="X165">
        <v>292</v>
      </c>
      <c r="Y165">
        <v>66</v>
      </c>
      <c r="Z165">
        <v>0</v>
      </c>
      <c r="AA165">
        <v>66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0</v>
      </c>
      <c r="AH165" t="s">
        <v>126</v>
      </c>
      <c r="AI165" s="1">
        <v>44781.965717592589</v>
      </c>
      <c r="AJ165">
        <v>446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290</v>
      </c>
      <c r="BG165">
        <v>212</v>
      </c>
      <c r="BH165" t="s">
        <v>93</v>
      </c>
    </row>
    <row r="166" spans="1:60">
      <c r="A166" t="s">
        <v>471</v>
      </c>
      <c r="B166" t="s">
        <v>82</v>
      </c>
      <c r="C166" t="s">
        <v>465</v>
      </c>
      <c r="D166" t="s">
        <v>84</v>
      </c>
      <c r="E166" s="2">
        <f>HYPERLINK("capsilon://?command=openfolder&amp;siteaddress=FAM.docvelocity-na8.net&amp;folderid=FXA2FD94FE-B92F-4477-B379-5EB441078D65","FX22078159")</f>
        <v>0</v>
      </c>
      <c r="F166" t="s">
        <v>19</v>
      </c>
      <c r="G166" t="s">
        <v>19</v>
      </c>
      <c r="H166" t="s">
        <v>85</v>
      </c>
      <c r="I166" t="s">
        <v>472</v>
      </c>
      <c r="J166">
        <v>126</v>
      </c>
      <c r="K166" t="s">
        <v>87</v>
      </c>
      <c r="L166" t="s">
        <v>88</v>
      </c>
      <c r="M166" t="s">
        <v>89</v>
      </c>
      <c r="N166">
        <v>1</v>
      </c>
      <c r="O166" s="1">
        <v>44781.818252314813</v>
      </c>
      <c r="P166" s="1">
        <v>44781.922569444447</v>
      </c>
      <c r="Q166">
        <v>8929</v>
      </c>
      <c r="R166">
        <v>84</v>
      </c>
      <c r="S166" t="b">
        <v>0</v>
      </c>
      <c r="T166" t="s">
        <v>90</v>
      </c>
      <c r="U166" t="b">
        <v>0</v>
      </c>
      <c r="V166" t="s">
        <v>135</v>
      </c>
      <c r="W166" s="1">
        <v>44781.922569444447</v>
      </c>
      <c r="X166">
        <v>84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126</v>
      </c>
      <c r="AE166">
        <v>126</v>
      </c>
      <c r="AF166">
        <v>0</v>
      </c>
      <c r="AG166">
        <v>2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290</v>
      </c>
      <c r="BG166">
        <v>150</v>
      </c>
      <c r="BH166" t="s">
        <v>93</v>
      </c>
    </row>
    <row r="167" spans="1:60">
      <c r="A167" t="s">
        <v>473</v>
      </c>
      <c r="B167" t="s">
        <v>82</v>
      </c>
      <c r="C167" t="s">
        <v>465</v>
      </c>
      <c r="D167" t="s">
        <v>84</v>
      </c>
      <c r="E167" s="2">
        <f>HYPERLINK("capsilon://?command=openfolder&amp;siteaddress=FAM.docvelocity-na8.net&amp;folderid=FXA2FD94FE-B92F-4477-B379-5EB441078D65","FX22078159")</f>
        <v>0</v>
      </c>
      <c r="F167" t="s">
        <v>19</v>
      </c>
      <c r="G167" t="s">
        <v>19</v>
      </c>
      <c r="H167" t="s">
        <v>85</v>
      </c>
      <c r="I167" t="s">
        <v>474</v>
      </c>
      <c r="J167">
        <v>66</v>
      </c>
      <c r="K167" t="s">
        <v>87</v>
      </c>
      <c r="L167" t="s">
        <v>88</v>
      </c>
      <c r="M167" t="s">
        <v>89</v>
      </c>
      <c r="N167">
        <v>2</v>
      </c>
      <c r="O167" s="1">
        <v>44781.81858796296</v>
      </c>
      <c r="P167" s="1">
        <v>44781.963576388887</v>
      </c>
      <c r="Q167">
        <v>12088</v>
      </c>
      <c r="R167">
        <v>439</v>
      </c>
      <c r="S167" t="b">
        <v>0</v>
      </c>
      <c r="T167" t="s">
        <v>90</v>
      </c>
      <c r="U167" t="b">
        <v>0</v>
      </c>
      <c r="V167" t="s">
        <v>162</v>
      </c>
      <c r="W167" s="1">
        <v>44781.924803240741</v>
      </c>
      <c r="X167">
        <v>245</v>
      </c>
      <c r="Y167">
        <v>66</v>
      </c>
      <c r="Z167">
        <v>0</v>
      </c>
      <c r="AA167">
        <v>66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0</v>
      </c>
      <c r="AH167" t="s">
        <v>412</v>
      </c>
      <c r="AI167" s="1">
        <v>44781.963576388887</v>
      </c>
      <c r="AJ167">
        <v>194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290</v>
      </c>
      <c r="BG167">
        <v>208</v>
      </c>
      <c r="BH167" t="s">
        <v>93</v>
      </c>
    </row>
    <row r="168" spans="1:60">
      <c r="A168" t="s">
        <v>475</v>
      </c>
      <c r="B168" t="s">
        <v>82</v>
      </c>
      <c r="C168" t="s">
        <v>465</v>
      </c>
      <c r="D168" t="s">
        <v>84</v>
      </c>
      <c r="E168" s="2">
        <f>HYPERLINK("capsilon://?command=openfolder&amp;siteaddress=FAM.docvelocity-na8.net&amp;folderid=FXA2FD94FE-B92F-4477-B379-5EB441078D65","FX22078159")</f>
        <v>0</v>
      </c>
      <c r="F168" t="s">
        <v>19</v>
      </c>
      <c r="G168" t="s">
        <v>19</v>
      </c>
      <c r="H168" t="s">
        <v>85</v>
      </c>
      <c r="I168" t="s">
        <v>476</v>
      </c>
      <c r="J168">
        <v>126</v>
      </c>
      <c r="K168" t="s">
        <v>87</v>
      </c>
      <c r="L168" t="s">
        <v>88</v>
      </c>
      <c r="M168" t="s">
        <v>89</v>
      </c>
      <c r="N168">
        <v>1</v>
      </c>
      <c r="O168" s="1">
        <v>44781.819490740738</v>
      </c>
      <c r="P168" s="1">
        <v>44781.92392361111</v>
      </c>
      <c r="Q168">
        <v>8907</v>
      </c>
      <c r="R168">
        <v>116</v>
      </c>
      <c r="S168" t="b">
        <v>0</v>
      </c>
      <c r="T168" t="s">
        <v>90</v>
      </c>
      <c r="U168" t="b">
        <v>0</v>
      </c>
      <c r="V168" t="s">
        <v>135</v>
      </c>
      <c r="W168" s="1">
        <v>44781.92392361111</v>
      </c>
      <c r="X168">
        <v>116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126</v>
      </c>
      <c r="AE168">
        <v>126</v>
      </c>
      <c r="AF168">
        <v>0</v>
      </c>
      <c r="AG168">
        <v>2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 t="s">
        <v>90</v>
      </c>
      <c r="AR168" t="s">
        <v>90</v>
      </c>
      <c r="AS168" t="s">
        <v>90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290</v>
      </c>
      <c r="BG168">
        <v>150</v>
      </c>
      <c r="BH168" t="s">
        <v>93</v>
      </c>
    </row>
    <row r="169" spans="1:60">
      <c r="A169" t="s">
        <v>477</v>
      </c>
      <c r="B169" t="s">
        <v>82</v>
      </c>
      <c r="C169" t="s">
        <v>465</v>
      </c>
      <c r="D169" t="s">
        <v>84</v>
      </c>
      <c r="E169" s="2">
        <f>HYPERLINK("capsilon://?command=openfolder&amp;siteaddress=FAM.docvelocity-na8.net&amp;folderid=FXA2FD94FE-B92F-4477-B379-5EB441078D65","FX22078159")</f>
        <v>0</v>
      </c>
      <c r="F169" t="s">
        <v>19</v>
      </c>
      <c r="G169" t="s">
        <v>19</v>
      </c>
      <c r="H169" t="s">
        <v>85</v>
      </c>
      <c r="I169" t="s">
        <v>478</v>
      </c>
      <c r="J169">
        <v>28</v>
      </c>
      <c r="K169" t="s">
        <v>87</v>
      </c>
      <c r="L169" t="s">
        <v>88</v>
      </c>
      <c r="M169" t="s">
        <v>89</v>
      </c>
      <c r="N169">
        <v>1</v>
      </c>
      <c r="O169" s="1">
        <v>44781.819699074076</v>
      </c>
      <c r="P169" s="1">
        <v>44781.926192129627</v>
      </c>
      <c r="Q169">
        <v>9082</v>
      </c>
      <c r="R169">
        <v>119</v>
      </c>
      <c r="S169" t="b">
        <v>0</v>
      </c>
      <c r="T169" t="s">
        <v>90</v>
      </c>
      <c r="U169" t="b">
        <v>0</v>
      </c>
      <c r="V169" t="s">
        <v>162</v>
      </c>
      <c r="W169" s="1">
        <v>44781.926192129627</v>
      </c>
      <c r="X169">
        <v>119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28</v>
      </c>
      <c r="AE169">
        <v>21</v>
      </c>
      <c r="AF169">
        <v>0</v>
      </c>
      <c r="AG169">
        <v>3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290</v>
      </c>
      <c r="BG169">
        <v>153</v>
      </c>
      <c r="BH169" t="s">
        <v>93</v>
      </c>
    </row>
    <row r="170" spans="1:60">
      <c r="A170" t="s">
        <v>479</v>
      </c>
      <c r="B170" t="s">
        <v>82</v>
      </c>
      <c r="C170" t="s">
        <v>465</v>
      </c>
      <c r="D170" t="s">
        <v>84</v>
      </c>
      <c r="E170" s="2">
        <f>HYPERLINK("capsilon://?command=openfolder&amp;siteaddress=FAM.docvelocity-na8.net&amp;folderid=FXA2FD94FE-B92F-4477-B379-5EB441078D65","FX22078159")</f>
        <v>0</v>
      </c>
      <c r="F170" t="s">
        <v>19</v>
      </c>
      <c r="G170" t="s">
        <v>19</v>
      </c>
      <c r="H170" t="s">
        <v>85</v>
      </c>
      <c r="I170" t="s">
        <v>480</v>
      </c>
      <c r="J170">
        <v>28</v>
      </c>
      <c r="K170" t="s">
        <v>87</v>
      </c>
      <c r="L170" t="s">
        <v>88</v>
      </c>
      <c r="M170" t="s">
        <v>89</v>
      </c>
      <c r="N170">
        <v>1</v>
      </c>
      <c r="O170" s="1">
        <v>44781.820162037038</v>
      </c>
      <c r="P170" s="1">
        <v>44781.936226851853</v>
      </c>
      <c r="Q170">
        <v>9603</v>
      </c>
      <c r="R170">
        <v>425</v>
      </c>
      <c r="S170" t="b">
        <v>0</v>
      </c>
      <c r="T170" t="s">
        <v>90</v>
      </c>
      <c r="U170" t="b">
        <v>0</v>
      </c>
      <c r="V170" t="s">
        <v>135</v>
      </c>
      <c r="W170" s="1">
        <v>44781.936226851853</v>
      </c>
      <c r="X170">
        <v>425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28</v>
      </c>
      <c r="AE170">
        <v>21</v>
      </c>
      <c r="AF170">
        <v>0</v>
      </c>
      <c r="AG170">
        <v>3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290</v>
      </c>
      <c r="BG170">
        <v>167</v>
      </c>
      <c r="BH170" t="s">
        <v>93</v>
      </c>
    </row>
    <row r="171" spans="1:60">
      <c r="A171" t="s">
        <v>481</v>
      </c>
      <c r="B171" t="s">
        <v>82</v>
      </c>
      <c r="C171" t="s">
        <v>465</v>
      </c>
      <c r="D171" t="s">
        <v>84</v>
      </c>
      <c r="E171" s="2">
        <f>HYPERLINK("capsilon://?command=openfolder&amp;siteaddress=FAM.docvelocity-na8.net&amp;folderid=FXA2FD94FE-B92F-4477-B379-5EB441078D65","FX22078159")</f>
        <v>0</v>
      </c>
      <c r="F171" t="s">
        <v>19</v>
      </c>
      <c r="G171" t="s">
        <v>19</v>
      </c>
      <c r="H171" t="s">
        <v>85</v>
      </c>
      <c r="I171" t="s">
        <v>482</v>
      </c>
      <c r="J171">
        <v>28</v>
      </c>
      <c r="K171" t="s">
        <v>87</v>
      </c>
      <c r="L171" t="s">
        <v>88</v>
      </c>
      <c r="M171" t="s">
        <v>89</v>
      </c>
      <c r="N171">
        <v>1</v>
      </c>
      <c r="O171" s="1">
        <v>44781.821203703701</v>
      </c>
      <c r="P171" s="1">
        <v>44781.934270833335</v>
      </c>
      <c r="Q171">
        <v>9577</v>
      </c>
      <c r="R171">
        <v>192</v>
      </c>
      <c r="S171" t="b">
        <v>0</v>
      </c>
      <c r="T171" t="s">
        <v>90</v>
      </c>
      <c r="U171" t="b">
        <v>0</v>
      </c>
      <c r="V171" t="s">
        <v>162</v>
      </c>
      <c r="W171" s="1">
        <v>44781.934270833335</v>
      </c>
      <c r="X171">
        <v>192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28</v>
      </c>
      <c r="AE171">
        <v>21</v>
      </c>
      <c r="AF171">
        <v>0</v>
      </c>
      <c r="AG171">
        <v>2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290</v>
      </c>
      <c r="BG171">
        <v>162</v>
      </c>
      <c r="BH171" t="s">
        <v>93</v>
      </c>
    </row>
    <row r="172" spans="1:60">
      <c r="A172" t="s">
        <v>483</v>
      </c>
      <c r="B172" t="s">
        <v>82</v>
      </c>
      <c r="C172" t="s">
        <v>424</v>
      </c>
      <c r="D172" t="s">
        <v>84</v>
      </c>
      <c r="E172" s="2">
        <f>HYPERLINK("capsilon://?command=openfolder&amp;siteaddress=FAM.docvelocity-na8.net&amp;folderid=FXE6A8E3B5-9BAE-7060-68D2-F543931B4250","FX22081453")</f>
        <v>0</v>
      </c>
      <c r="F172" t="s">
        <v>19</v>
      </c>
      <c r="G172" t="s">
        <v>19</v>
      </c>
      <c r="H172" t="s">
        <v>85</v>
      </c>
      <c r="I172" t="s">
        <v>425</v>
      </c>
      <c r="J172">
        <v>238</v>
      </c>
      <c r="K172" t="s">
        <v>87</v>
      </c>
      <c r="L172" t="s">
        <v>88</v>
      </c>
      <c r="M172" t="s">
        <v>89</v>
      </c>
      <c r="N172">
        <v>2</v>
      </c>
      <c r="O172" s="1">
        <v>44781.84474537037</v>
      </c>
      <c r="P172" s="1">
        <v>44781.876504629632</v>
      </c>
      <c r="Q172">
        <v>171</v>
      </c>
      <c r="R172">
        <v>2573</v>
      </c>
      <c r="S172" t="b">
        <v>0</v>
      </c>
      <c r="T172" t="s">
        <v>90</v>
      </c>
      <c r="U172" t="b">
        <v>1</v>
      </c>
      <c r="V172" t="s">
        <v>162</v>
      </c>
      <c r="W172" s="1">
        <v>44781.860752314817</v>
      </c>
      <c r="X172">
        <v>1318</v>
      </c>
      <c r="Y172">
        <v>208</v>
      </c>
      <c r="Z172">
        <v>0</v>
      </c>
      <c r="AA172">
        <v>208</v>
      </c>
      <c r="AB172">
        <v>0</v>
      </c>
      <c r="AC172">
        <v>38</v>
      </c>
      <c r="AD172">
        <v>30</v>
      </c>
      <c r="AE172">
        <v>0</v>
      </c>
      <c r="AF172">
        <v>0</v>
      </c>
      <c r="AG172">
        <v>0</v>
      </c>
      <c r="AH172" t="s">
        <v>449</v>
      </c>
      <c r="AI172" s="1">
        <v>44781.876504629632</v>
      </c>
      <c r="AJ172">
        <v>52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30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290</v>
      </c>
      <c r="BG172">
        <v>45</v>
      </c>
      <c r="BH172" t="s">
        <v>93</v>
      </c>
    </row>
    <row r="173" spans="1:60">
      <c r="A173" t="s">
        <v>484</v>
      </c>
      <c r="B173" t="s">
        <v>82</v>
      </c>
      <c r="C173" t="s">
        <v>431</v>
      </c>
      <c r="D173" t="s">
        <v>84</v>
      </c>
      <c r="E173" s="2">
        <f>HYPERLINK("capsilon://?command=openfolder&amp;siteaddress=FAM.docvelocity-na8.net&amp;folderid=FXD29124E2-54B5-ED31-1412-BB1D0694D0E2","FX22082248")</f>
        <v>0</v>
      </c>
      <c r="F173" t="s">
        <v>19</v>
      </c>
      <c r="G173" t="s">
        <v>19</v>
      </c>
      <c r="H173" t="s">
        <v>85</v>
      </c>
      <c r="I173" t="s">
        <v>432</v>
      </c>
      <c r="J173">
        <v>246</v>
      </c>
      <c r="K173" t="s">
        <v>87</v>
      </c>
      <c r="L173" t="s">
        <v>88</v>
      </c>
      <c r="M173" t="s">
        <v>89</v>
      </c>
      <c r="N173">
        <v>2</v>
      </c>
      <c r="O173" s="1">
        <v>44781.847048611111</v>
      </c>
      <c r="P173" s="1">
        <v>44781.876319444447</v>
      </c>
      <c r="Q173">
        <v>827</v>
      </c>
      <c r="R173">
        <v>1702</v>
      </c>
      <c r="S173" t="b">
        <v>0</v>
      </c>
      <c r="T173" t="s">
        <v>90</v>
      </c>
      <c r="U173" t="b">
        <v>1</v>
      </c>
      <c r="V173" t="s">
        <v>135</v>
      </c>
      <c r="W173" s="1">
        <v>44781.861006944448</v>
      </c>
      <c r="X173">
        <v>800</v>
      </c>
      <c r="Y173">
        <v>201</v>
      </c>
      <c r="Z173">
        <v>0</v>
      </c>
      <c r="AA173">
        <v>201</v>
      </c>
      <c r="AB173">
        <v>26</v>
      </c>
      <c r="AC173">
        <v>12</v>
      </c>
      <c r="AD173">
        <v>45</v>
      </c>
      <c r="AE173">
        <v>0</v>
      </c>
      <c r="AF173">
        <v>0</v>
      </c>
      <c r="AG173">
        <v>0</v>
      </c>
      <c r="AH173" t="s">
        <v>126</v>
      </c>
      <c r="AI173" s="1">
        <v>44781.876319444447</v>
      </c>
      <c r="AJ173">
        <v>869</v>
      </c>
      <c r="AK173">
        <v>1</v>
      </c>
      <c r="AL173">
        <v>0</v>
      </c>
      <c r="AM173">
        <v>1</v>
      </c>
      <c r="AN173">
        <v>21</v>
      </c>
      <c r="AO173">
        <v>1</v>
      </c>
      <c r="AP173">
        <v>44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290</v>
      </c>
      <c r="BG173">
        <v>42</v>
      </c>
      <c r="BH173" t="s">
        <v>93</v>
      </c>
    </row>
    <row r="174" spans="1:60">
      <c r="A174" t="s">
        <v>485</v>
      </c>
      <c r="B174" t="s">
        <v>82</v>
      </c>
      <c r="C174" t="s">
        <v>428</v>
      </c>
      <c r="D174" t="s">
        <v>84</v>
      </c>
      <c r="E174" s="2">
        <f>HYPERLINK("capsilon://?command=openfolder&amp;siteaddress=FAM.docvelocity-na8.net&amp;folderid=FXF54EB362-71A4-05F3-E126-4960B2D1F974","FX22073650")</f>
        <v>0</v>
      </c>
      <c r="F174" t="s">
        <v>19</v>
      </c>
      <c r="G174" t="s">
        <v>19</v>
      </c>
      <c r="H174" t="s">
        <v>85</v>
      </c>
      <c r="I174" t="s">
        <v>429</v>
      </c>
      <c r="J174">
        <v>756</v>
      </c>
      <c r="K174" t="s">
        <v>87</v>
      </c>
      <c r="L174" t="s">
        <v>88</v>
      </c>
      <c r="M174" t="s">
        <v>89</v>
      </c>
      <c r="N174">
        <v>2</v>
      </c>
      <c r="O174" s="1">
        <v>44781.852071759262</v>
      </c>
      <c r="P174" s="1">
        <v>44781.918530092589</v>
      </c>
      <c r="Q174">
        <v>988</v>
      </c>
      <c r="R174">
        <v>4754</v>
      </c>
      <c r="S174" t="b">
        <v>0</v>
      </c>
      <c r="T174" t="s">
        <v>90</v>
      </c>
      <c r="U174" t="b">
        <v>1</v>
      </c>
      <c r="V174" t="s">
        <v>162</v>
      </c>
      <c r="W174" s="1">
        <v>44781.894814814812</v>
      </c>
      <c r="X174">
        <v>2942</v>
      </c>
      <c r="Y174">
        <v>640</v>
      </c>
      <c r="Z174">
        <v>0</v>
      </c>
      <c r="AA174">
        <v>640</v>
      </c>
      <c r="AB174">
        <v>42</v>
      </c>
      <c r="AC174">
        <v>70</v>
      </c>
      <c r="AD174">
        <v>116</v>
      </c>
      <c r="AE174">
        <v>0</v>
      </c>
      <c r="AF174">
        <v>0</v>
      </c>
      <c r="AG174">
        <v>0</v>
      </c>
      <c r="AH174" t="s">
        <v>449</v>
      </c>
      <c r="AI174" s="1">
        <v>44781.918530092589</v>
      </c>
      <c r="AJ174">
        <v>82</v>
      </c>
      <c r="AK174">
        <v>0</v>
      </c>
      <c r="AL174">
        <v>0</v>
      </c>
      <c r="AM174">
        <v>0</v>
      </c>
      <c r="AN174">
        <v>42</v>
      </c>
      <c r="AO174">
        <v>0</v>
      </c>
      <c r="AP174">
        <v>116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290</v>
      </c>
      <c r="BG174">
        <v>95</v>
      </c>
      <c r="BH174" t="s">
        <v>93</v>
      </c>
    </row>
    <row r="175" spans="1:60">
      <c r="A175" t="s">
        <v>486</v>
      </c>
      <c r="B175" t="s">
        <v>82</v>
      </c>
      <c r="C175" t="s">
        <v>434</v>
      </c>
      <c r="D175" t="s">
        <v>84</v>
      </c>
      <c r="E175" s="2">
        <f>HYPERLINK("capsilon://?command=openfolder&amp;siteaddress=FAM.docvelocity-na8.net&amp;folderid=FX78F97BE1-A8D8-443E-4EED-D8D2350C39D6","FX22081173")</f>
        <v>0</v>
      </c>
      <c r="F175" t="s">
        <v>19</v>
      </c>
      <c r="G175" t="s">
        <v>19</v>
      </c>
      <c r="H175" t="s">
        <v>85</v>
      </c>
      <c r="I175" t="s">
        <v>435</v>
      </c>
      <c r="J175">
        <v>264</v>
      </c>
      <c r="K175" t="s">
        <v>87</v>
      </c>
      <c r="L175" t="s">
        <v>88</v>
      </c>
      <c r="M175" t="s">
        <v>89</v>
      </c>
      <c r="N175">
        <v>2</v>
      </c>
      <c r="O175" s="1">
        <v>44781.867881944447</v>
      </c>
      <c r="P175" s="1">
        <v>44781.897164351853</v>
      </c>
      <c r="Q175">
        <v>421</v>
      </c>
      <c r="R175">
        <v>2109</v>
      </c>
      <c r="S175" t="b">
        <v>0</v>
      </c>
      <c r="T175" t="s">
        <v>90</v>
      </c>
      <c r="U175" t="b">
        <v>1</v>
      </c>
      <c r="V175" t="s">
        <v>135</v>
      </c>
      <c r="W175" s="1">
        <v>44781.882986111108</v>
      </c>
      <c r="X175">
        <v>997</v>
      </c>
      <c r="Y175">
        <v>208</v>
      </c>
      <c r="Z175">
        <v>0</v>
      </c>
      <c r="AA175">
        <v>208</v>
      </c>
      <c r="AB175">
        <v>21</v>
      </c>
      <c r="AC175">
        <v>28</v>
      </c>
      <c r="AD175">
        <v>56</v>
      </c>
      <c r="AE175">
        <v>0</v>
      </c>
      <c r="AF175">
        <v>0</v>
      </c>
      <c r="AG175">
        <v>0</v>
      </c>
      <c r="AH175" t="s">
        <v>126</v>
      </c>
      <c r="AI175" s="1">
        <v>44781.897164351853</v>
      </c>
      <c r="AJ175">
        <v>1112</v>
      </c>
      <c r="AK175">
        <v>1</v>
      </c>
      <c r="AL175">
        <v>0</v>
      </c>
      <c r="AM175">
        <v>1</v>
      </c>
      <c r="AN175">
        <v>21</v>
      </c>
      <c r="AO175">
        <v>1</v>
      </c>
      <c r="AP175">
        <v>55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290</v>
      </c>
      <c r="BG175">
        <v>42</v>
      </c>
      <c r="BH175" t="s">
        <v>93</v>
      </c>
    </row>
    <row r="176" spans="1:60">
      <c r="A176" t="s">
        <v>487</v>
      </c>
      <c r="B176" t="s">
        <v>82</v>
      </c>
      <c r="C176" t="s">
        <v>465</v>
      </c>
      <c r="D176" t="s">
        <v>84</v>
      </c>
      <c r="E176" s="2">
        <f>HYPERLINK("capsilon://?command=openfolder&amp;siteaddress=FAM.docvelocity-na8.net&amp;folderid=FXA2FD94FE-B92F-4477-B379-5EB441078D65","FX22078159")</f>
        <v>0</v>
      </c>
      <c r="F176" t="s">
        <v>19</v>
      </c>
      <c r="G176" t="s">
        <v>19</v>
      </c>
      <c r="H176" t="s">
        <v>85</v>
      </c>
      <c r="I176" t="s">
        <v>472</v>
      </c>
      <c r="J176">
        <v>150</v>
      </c>
      <c r="K176" t="s">
        <v>87</v>
      </c>
      <c r="L176" t="s">
        <v>88</v>
      </c>
      <c r="M176" t="s">
        <v>89</v>
      </c>
      <c r="N176">
        <v>2</v>
      </c>
      <c r="O176" s="1">
        <v>44781.923773148148</v>
      </c>
      <c r="P176" s="1">
        <v>44781.932662037034</v>
      </c>
      <c r="Q176">
        <v>38</v>
      </c>
      <c r="R176">
        <v>730</v>
      </c>
      <c r="S176" t="b">
        <v>0</v>
      </c>
      <c r="T176" t="s">
        <v>90</v>
      </c>
      <c r="U176" t="b">
        <v>1</v>
      </c>
      <c r="V176" t="s">
        <v>135</v>
      </c>
      <c r="W176" s="1">
        <v>44781.928437499999</v>
      </c>
      <c r="X176">
        <v>389</v>
      </c>
      <c r="Y176">
        <v>150</v>
      </c>
      <c r="Z176">
        <v>0</v>
      </c>
      <c r="AA176">
        <v>150</v>
      </c>
      <c r="AB176">
        <v>0</v>
      </c>
      <c r="AC176">
        <v>12</v>
      </c>
      <c r="AD176">
        <v>0</v>
      </c>
      <c r="AE176">
        <v>0</v>
      </c>
      <c r="AF176">
        <v>0</v>
      </c>
      <c r="AG176">
        <v>0</v>
      </c>
      <c r="AH176" t="s">
        <v>449</v>
      </c>
      <c r="AI176" s="1">
        <v>44781.932662037034</v>
      </c>
      <c r="AJ176">
        <v>341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290</v>
      </c>
      <c r="BG176">
        <v>12</v>
      </c>
      <c r="BH176" t="s">
        <v>93</v>
      </c>
    </row>
    <row r="177" spans="1:60">
      <c r="A177" t="s">
        <v>488</v>
      </c>
      <c r="B177" t="s">
        <v>82</v>
      </c>
      <c r="C177" t="s">
        <v>465</v>
      </c>
      <c r="D177" t="s">
        <v>84</v>
      </c>
      <c r="E177" s="2">
        <f>HYPERLINK("capsilon://?command=openfolder&amp;siteaddress=FAM.docvelocity-na8.net&amp;folderid=FXA2FD94FE-B92F-4477-B379-5EB441078D65","FX22078159")</f>
        <v>0</v>
      </c>
      <c r="F177" t="s">
        <v>19</v>
      </c>
      <c r="G177" t="s">
        <v>19</v>
      </c>
      <c r="H177" t="s">
        <v>85</v>
      </c>
      <c r="I177" t="s">
        <v>476</v>
      </c>
      <c r="J177">
        <v>150</v>
      </c>
      <c r="K177" t="s">
        <v>87</v>
      </c>
      <c r="L177" t="s">
        <v>88</v>
      </c>
      <c r="M177" t="s">
        <v>89</v>
      </c>
      <c r="N177">
        <v>2</v>
      </c>
      <c r="O177" s="1">
        <v>44781.925173611111</v>
      </c>
      <c r="P177" s="1">
        <v>44781.939641203702</v>
      </c>
      <c r="Q177">
        <v>149</v>
      </c>
      <c r="R177">
        <v>1101</v>
      </c>
      <c r="S177" t="b">
        <v>0</v>
      </c>
      <c r="T177" t="s">
        <v>90</v>
      </c>
      <c r="U177" t="b">
        <v>1</v>
      </c>
      <c r="V177" t="s">
        <v>162</v>
      </c>
      <c r="W177" s="1">
        <v>44781.932037037041</v>
      </c>
      <c r="X177">
        <v>504</v>
      </c>
      <c r="Y177">
        <v>150</v>
      </c>
      <c r="Z177">
        <v>0</v>
      </c>
      <c r="AA177">
        <v>150</v>
      </c>
      <c r="AB177">
        <v>0</v>
      </c>
      <c r="AC177">
        <v>13</v>
      </c>
      <c r="AD177">
        <v>0</v>
      </c>
      <c r="AE177">
        <v>0</v>
      </c>
      <c r="AF177">
        <v>0</v>
      </c>
      <c r="AG177">
        <v>0</v>
      </c>
      <c r="AH177" t="s">
        <v>449</v>
      </c>
      <c r="AI177" s="1">
        <v>44781.939641203702</v>
      </c>
      <c r="AJ177">
        <v>21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290</v>
      </c>
      <c r="BG177">
        <v>20</v>
      </c>
      <c r="BH177" t="s">
        <v>93</v>
      </c>
    </row>
    <row r="178" spans="1:60">
      <c r="A178" t="s">
        <v>489</v>
      </c>
      <c r="B178" t="s">
        <v>82</v>
      </c>
      <c r="C178" t="s">
        <v>465</v>
      </c>
      <c r="D178" t="s">
        <v>84</v>
      </c>
      <c r="E178" s="2">
        <f>HYPERLINK("capsilon://?command=openfolder&amp;siteaddress=FAM.docvelocity-na8.net&amp;folderid=FXA2FD94FE-B92F-4477-B379-5EB441078D65","FX22078159")</f>
        <v>0</v>
      </c>
      <c r="F178" t="s">
        <v>19</v>
      </c>
      <c r="G178" t="s">
        <v>19</v>
      </c>
      <c r="H178" t="s">
        <v>85</v>
      </c>
      <c r="I178" t="s">
        <v>478</v>
      </c>
      <c r="J178">
        <v>84</v>
      </c>
      <c r="K178" t="s">
        <v>87</v>
      </c>
      <c r="L178" t="s">
        <v>88</v>
      </c>
      <c r="M178" t="s">
        <v>89</v>
      </c>
      <c r="N178">
        <v>2</v>
      </c>
      <c r="O178" s="1">
        <v>44781.927581018521</v>
      </c>
      <c r="P178" s="1">
        <v>44781.942881944444</v>
      </c>
      <c r="Q178">
        <v>768</v>
      </c>
      <c r="R178">
        <v>554</v>
      </c>
      <c r="S178" t="b">
        <v>0</v>
      </c>
      <c r="T178" t="s">
        <v>90</v>
      </c>
      <c r="U178" t="b">
        <v>1</v>
      </c>
      <c r="V178" t="s">
        <v>135</v>
      </c>
      <c r="W178" s="1">
        <v>44781.931296296294</v>
      </c>
      <c r="X178">
        <v>246</v>
      </c>
      <c r="Y178">
        <v>63</v>
      </c>
      <c r="Z178">
        <v>0</v>
      </c>
      <c r="AA178">
        <v>63</v>
      </c>
      <c r="AB178">
        <v>0</v>
      </c>
      <c r="AC178">
        <v>0</v>
      </c>
      <c r="AD178">
        <v>21</v>
      </c>
      <c r="AE178">
        <v>0</v>
      </c>
      <c r="AF178">
        <v>0</v>
      </c>
      <c r="AG178">
        <v>0</v>
      </c>
      <c r="AH178" t="s">
        <v>412</v>
      </c>
      <c r="AI178" s="1">
        <v>44781.942881944444</v>
      </c>
      <c r="AJ178">
        <v>308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21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290</v>
      </c>
      <c r="BG178">
        <v>22</v>
      </c>
      <c r="BH178" t="s">
        <v>93</v>
      </c>
    </row>
    <row r="179" spans="1:60">
      <c r="A179" t="s">
        <v>490</v>
      </c>
      <c r="B179" t="s">
        <v>82</v>
      </c>
      <c r="C179" t="s">
        <v>465</v>
      </c>
      <c r="D179" t="s">
        <v>84</v>
      </c>
      <c r="E179" s="2">
        <f>HYPERLINK("capsilon://?command=openfolder&amp;siteaddress=FAM.docvelocity-na8.net&amp;folderid=FXA2FD94FE-B92F-4477-B379-5EB441078D65","FX22078159")</f>
        <v>0</v>
      </c>
      <c r="F179" t="s">
        <v>19</v>
      </c>
      <c r="G179" t="s">
        <v>19</v>
      </c>
      <c r="H179" t="s">
        <v>85</v>
      </c>
      <c r="I179" t="s">
        <v>482</v>
      </c>
      <c r="J179">
        <v>56</v>
      </c>
      <c r="K179" t="s">
        <v>87</v>
      </c>
      <c r="L179" t="s">
        <v>88</v>
      </c>
      <c r="M179" t="s">
        <v>89</v>
      </c>
      <c r="N179">
        <v>2</v>
      </c>
      <c r="O179" s="1">
        <v>44781.935682870368</v>
      </c>
      <c r="P179" s="1">
        <v>44781.944745370369</v>
      </c>
      <c r="Q179">
        <v>97</v>
      </c>
      <c r="R179">
        <v>686</v>
      </c>
      <c r="S179" t="b">
        <v>0</v>
      </c>
      <c r="T179" t="s">
        <v>90</v>
      </c>
      <c r="U179" t="b">
        <v>1</v>
      </c>
      <c r="V179" t="s">
        <v>162</v>
      </c>
      <c r="W179" s="1">
        <v>44781.940439814818</v>
      </c>
      <c r="X179">
        <v>400</v>
      </c>
      <c r="Y179">
        <v>42</v>
      </c>
      <c r="Z179">
        <v>0</v>
      </c>
      <c r="AA179">
        <v>42</v>
      </c>
      <c r="AB179">
        <v>0</v>
      </c>
      <c r="AC179">
        <v>10</v>
      </c>
      <c r="AD179">
        <v>14</v>
      </c>
      <c r="AE179">
        <v>0</v>
      </c>
      <c r="AF179">
        <v>0</v>
      </c>
      <c r="AG179">
        <v>0</v>
      </c>
      <c r="AH179" t="s">
        <v>126</v>
      </c>
      <c r="AI179" s="1">
        <v>44781.944745370369</v>
      </c>
      <c r="AJ179">
        <v>286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12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290</v>
      </c>
      <c r="BG179">
        <v>13</v>
      </c>
      <c r="BH179" t="s">
        <v>93</v>
      </c>
    </row>
    <row r="180" spans="1:60">
      <c r="A180" t="s">
        <v>491</v>
      </c>
      <c r="B180" t="s">
        <v>82</v>
      </c>
      <c r="C180" t="s">
        <v>465</v>
      </c>
      <c r="D180" t="s">
        <v>84</v>
      </c>
      <c r="E180" s="2">
        <f>HYPERLINK("capsilon://?command=openfolder&amp;siteaddress=FAM.docvelocity-na8.net&amp;folderid=FXA2FD94FE-B92F-4477-B379-5EB441078D65","FX22078159")</f>
        <v>0</v>
      </c>
      <c r="F180" t="s">
        <v>19</v>
      </c>
      <c r="G180" t="s">
        <v>19</v>
      </c>
      <c r="H180" t="s">
        <v>85</v>
      </c>
      <c r="I180" t="s">
        <v>480</v>
      </c>
      <c r="J180">
        <v>84</v>
      </c>
      <c r="K180" t="s">
        <v>87</v>
      </c>
      <c r="L180" t="s">
        <v>88</v>
      </c>
      <c r="M180" t="s">
        <v>89</v>
      </c>
      <c r="N180">
        <v>2</v>
      </c>
      <c r="O180" s="1">
        <v>44781.937523148146</v>
      </c>
      <c r="P180" s="1">
        <v>44781.946226851855</v>
      </c>
      <c r="Q180">
        <v>235</v>
      </c>
      <c r="R180">
        <v>517</v>
      </c>
      <c r="S180" t="b">
        <v>0</v>
      </c>
      <c r="T180" t="s">
        <v>90</v>
      </c>
      <c r="U180" t="b">
        <v>1</v>
      </c>
      <c r="V180" t="s">
        <v>135</v>
      </c>
      <c r="W180" s="1">
        <v>44781.940381944441</v>
      </c>
      <c r="X180">
        <v>229</v>
      </c>
      <c r="Y180">
        <v>63</v>
      </c>
      <c r="Z180">
        <v>0</v>
      </c>
      <c r="AA180">
        <v>63</v>
      </c>
      <c r="AB180">
        <v>0</v>
      </c>
      <c r="AC180">
        <v>0</v>
      </c>
      <c r="AD180">
        <v>21</v>
      </c>
      <c r="AE180">
        <v>0</v>
      </c>
      <c r="AF180">
        <v>0</v>
      </c>
      <c r="AG180">
        <v>0</v>
      </c>
      <c r="AH180" t="s">
        <v>412</v>
      </c>
      <c r="AI180" s="1">
        <v>44781.946226851855</v>
      </c>
      <c r="AJ180">
        <v>288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21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290</v>
      </c>
      <c r="BG180">
        <v>12</v>
      </c>
      <c r="BH180" t="s">
        <v>93</v>
      </c>
    </row>
    <row r="181" spans="1:60">
      <c r="A181" t="s">
        <v>492</v>
      </c>
      <c r="B181" t="s">
        <v>82</v>
      </c>
      <c r="C181" t="s">
        <v>353</v>
      </c>
      <c r="D181" t="s">
        <v>84</v>
      </c>
      <c r="E181" s="2">
        <f>HYPERLINK("capsilon://?command=openfolder&amp;siteaddress=FAM.docvelocity-na8.net&amp;folderid=FX86F829E2-5214-8397-4381-B50D362F18BC","FX22077886")</f>
        <v>0</v>
      </c>
      <c r="F181" t="s">
        <v>19</v>
      </c>
      <c r="G181" t="s">
        <v>19</v>
      </c>
      <c r="H181" t="s">
        <v>85</v>
      </c>
      <c r="I181" t="s">
        <v>373</v>
      </c>
      <c r="J181">
        <v>126</v>
      </c>
      <c r="K181" t="s">
        <v>87</v>
      </c>
      <c r="L181" t="s">
        <v>88</v>
      </c>
      <c r="M181" t="s">
        <v>89</v>
      </c>
      <c r="N181">
        <v>2</v>
      </c>
      <c r="O181" s="1">
        <v>44774.615393518521</v>
      </c>
      <c r="P181" s="1">
        <v>44774.626574074071</v>
      </c>
      <c r="Q181">
        <v>33</v>
      </c>
      <c r="R181">
        <v>933</v>
      </c>
      <c r="S181" t="b">
        <v>0</v>
      </c>
      <c r="T181" t="s">
        <v>90</v>
      </c>
      <c r="U181" t="b">
        <v>1</v>
      </c>
      <c r="V181" t="s">
        <v>131</v>
      </c>
      <c r="W181" s="1">
        <v>44774.623460648145</v>
      </c>
      <c r="X181">
        <v>693</v>
      </c>
      <c r="Y181">
        <v>87</v>
      </c>
      <c r="Z181">
        <v>0</v>
      </c>
      <c r="AA181">
        <v>87</v>
      </c>
      <c r="AB181">
        <v>0</v>
      </c>
      <c r="AC181">
        <v>0</v>
      </c>
      <c r="AD181">
        <v>39</v>
      </c>
      <c r="AE181">
        <v>0</v>
      </c>
      <c r="AF181">
        <v>0</v>
      </c>
      <c r="AG181">
        <v>0</v>
      </c>
      <c r="AH181" t="s">
        <v>108</v>
      </c>
      <c r="AI181" s="1">
        <v>44774.626574074071</v>
      </c>
      <c r="AJ181">
        <v>240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39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170</v>
      </c>
      <c r="BG181">
        <v>16</v>
      </c>
      <c r="BH181" t="s">
        <v>93</v>
      </c>
    </row>
    <row r="182" spans="1:60">
      <c r="A182" t="s">
        <v>493</v>
      </c>
      <c r="B182" t="s">
        <v>82</v>
      </c>
      <c r="C182" t="s">
        <v>180</v>
      </c>
      <c r="D182" t="s">
        <v>84</v>
      </c>
      <c r="E182" s="2">
        <f>HYPERLINK("capsilon://?command=openfolder&amp;siteaddress=FAM.docvelocity-na8.net&amp;folderid=FX90354F79-C264-6034-5068-F598A9A7DBF0","FX2207841")</f>
        <v>0</v>
      </c>
      <c r="F182" t="s">
        <v>19</v>
      </c>
      <c r="G182" t="s">
        <v>19</v>
      </c>
      <c r="H182" t="s">
        <v>85</v>
      </c>
      <c r="I182" t="s">
        <v>494</v>
      </c>
      <c r="J182">
        <v>143</v>
      </c>
      <c r="K182" t="s">
        <v>87</v>
      </c>
      <c r="L182" t="s">
        <v>88</v>
      </c>
      <c r="M182" t="s">
        <v>89</v>
      </c>
      <c r="N182">
        <v>1</v>
      </c>
      <c r="O182" s="1">
        <v>44782.377245370371</v>
      </c>
      <c r="P182" s="1">
        <v>44782.397650462961</v>
      </c>
      <c r="Q182">
        <v>1500</v>
      </c>
      <c r="R182">
        <v>263</v>
      </c>
      <c r="S182" t="b">
        <v>0</v>
      </c>
      <c r="T182" t="s">
        <v>90</v>
      </c>
      <c r="U182" t="b">
        <v>0</v>
      </c>
      <c r="V182" t="s">
        <v>187</v>
      </c>
      <c r="W182" s="1">
        <v>44782.397650462961</v>
      </c>
      <c r="X182">
        <v>246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143</v>
      </c>
      <c r="AE182">
        <v>143</v>
      </c>
      <c r="AF182">
        <v>0</v>
      </c>
      <c r="AG182">
        <v>7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 t="s">
        <v>90</v>
      </c>
      <c r="AR182" t="s">
        <v>90</v>
      </c>
      <c r="AS182" t="s">
        <v>90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495</v>
      </c>
      <c r="BG182">
        <v>29</v>
      </c>
      <c r="BH182" t="s">
        <v>93</v>
      </c>
    </row>
    <row r="183" spans="1:60">
      <c r="A183" t="s">
        <v>496</v>
      </c>
      <c r="B183" t="s">
        <v>82</v>
      </c>
      <c r="C183" t="s">
        <v>180</v>
      </c>
      <c r="D183" t="s">
        <v>84</v>
      </c>
      <c r="E183" s="2">
        <f>HYPERLINK("capsilon://?command=openfolder&amp;siteaddress=FAM.docvelocity-na8.net&amp;folderid=FX90354F79-C264-6034-5068-F598A9A7DBF0","FX2207841")</f>
        <v>0</v>
      </c>
      <c r="F183" t="s">
        <v>19</v>
      </c>
      <c r="G183" t="s">
        <v>19</v>
      </c>
      <c r="H183" t="s">
        <v>85</v>
      </c>
      <c r="I183" t="s">
        <v>494</v>
      </c>
      <c r="J183">
        <v>287</v>
      </c>
      <c r="K183" t="s">
        <v>87</v>
      </c>
      <c r="L183" t="s">
        <v>88</v>
      </c>
      <c r="M183" t="s">
        <v>89</v>
      </c>
      <c r="N183">
        <v>2</v>
      </c>
      <c r="O183" s="1">
        <v>44782.398888888885</v>
      </c>
      <c r="P183" s="1">
        <v>44782.434016203704</v>
      </c>
      <c r="Q183">
        <v>1996</v>
      </c>
      <c r="R183">
        <v>1039</v>
      </c>
      <c r="S183" t="b">
        <v>0</v>
      </c>
      <c r="T183" t="s">
        <v>90</v>
      </c>
      <c r="U183" t="b">
        <v>1</v>
      </c>
      <c r="V183" t="s">
        <v>187</v>
      </c>
      <c r="W183" s="1">
        <v>44782.404085648152</v>
      </c>
      <c r="X183">
        <v>437</v>
      </c>
      <c r="Y183">
        <v>164</v>
      </c>
      <c r="Z183">
        <v>0</v>
      </c>
      <c r="AA183">
        <v>164</v>
      </c>
      <c r="AB183">
        <v>123</v>
      </c>
      <c r="AC183">
        <v>22</v>
      </c>
      <c r="AD183">
        <v>123</v>
      </c>
      <c r="AE183">
        <v>0</v>
      </c>
      <c r="AF183">
        <v>0</v>
      </c>
      <c r="AG183">
        <v>0</v>
      </c>
      <c r="AH183" t="s">
        <v>294</v>
      </c>
      <c r="AI183" s="1">
        <v>44782.434016203704</v>
      </c>
      <c r="AJ183">
        <v>602</v>
      </c>
      <c r="AK183">
        <v>0</v>
      </c>
      <c r="AL183">
        <v>0</v>
      </c>
      <c r="AM183">
        <v>0</v>
      </c>
      <c r="AN183">
        <v>123</v>
      </c>
      <c r="AO183">
        <v>0</v>
      </c>
      <c r="AP183">
        <v>123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495</v>
      </c>
      <c r="BG183">
        <v>50</v>
      </c>
      <c r="BH183" t="s">
        <v>93</v>
      </c>
    </row>
    <row r="184" spans="1:60">
      <c r="A184" t="s">
        <v>497</v>
      </c>
      <c r="B184" t="s">
        <v>82</v>
      </c>
      <c r="C184" t="s">
        <v>403</v>
      </c>
      <c r="D184" t="s">
        <v>84</v>
      </c>
      <c r="E184" s="2">
        <f>HYPERLINK("capsilon://?command=openfolder&amp;siteaddress=FAM.docvelocity-na8.net&amp;folderid=FX0BA4265A-B9EC-82A6-EEAC-B889CDE2E7CB","FX22082128")</f>
        <v>0</v>
      </c>
      <c r="F184" t="s">
        <v>19</v>
      </c>
      <c r="G184" t="s">
        <v>19</v>
      </c>
      <c r="H184" t="s">
        <v>85</v>
      </c>
      <c r="I184" t="s">
        <v>498</v>
      </c>
      <c r="J184">
        <v>94</v>
      </c>
      <c r="K184" t="s">
        <v>87</v>
      </c>
      <c r="L184" t="s">
        <v>88</v>
      </c>
      <c r="M184" t="s">
        <v>89</v>
      </c>
      <c r="N184">
        <v>1</v>
      </c>
      <c r="O184" s="1">
        <v>44782.403865740744</v>
      </c>
      <c r="P184" s="1">
        <v>44782.414583333331</v>
      </c>
      <c r="Q184">
        <v>825</v>
      </c>
      <c r="R184">
        <v>101</v>
      </c>
      <c r="S184" t="b">
        <v>0</v>
      </c>
      <c r="T184" t="s">
        <v>90</v>
      </c>
      <c r="U184" t="b">
        <v>0</v>
      </c>
      <c r="V184" t="s">
        <v>288</v>
      </c>
      <c r="W184" s="1">
        <v>44782.414583333331</v>
      </c>
      <c r="X184">
        <v>83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94</v>
      </c>
      <c r="AE184">
        <v>94</v>
      </c>
      <c r="AF184">
        <v>0</v>
      </c>
      <c r="AG184">
        <v>2</v>
      </c>
      <c r="AH184" t="s">
        <v>90</v>
      </c>
      <c r="AI184" t="s">
        <v>90</v>
      </c>
      <c r="AJ184" t="s">
        <v>90</v>
      </c>
      <c r="AK184" t="s">
        <v>90</v>
      </c>
      <c r="AL184" t="s">
        <v>90</v>
      </c>
      <c r="AM184" t="s">
        <v>90</v>
      </c>
      <c r="AN184" t="s">
        <v>90</v>
      </c>
      <c r="AO184" t="s">
        <v>90</v>
      </c>
      <c r="AP184" t="s">
        <v>90</v>
      </c>
      <c r="AQ184" t="s">
        <v>90</v>
      </c>
      <c r="AR184" t="s">
        <v>90</v>
      </c>
      <c r="AS184" t="s">
        <v>90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495</v>
      </c>
      <c r="BG184">
        <v>15</v>
      </c>
      <c r="BH184" t="s">
        <v>93</v>
      </c>
    </row>
    <row r="185" spans="1:60">
      <c r="A185" t="s">
        <v>499</v>
      </c>
      <c r="B185" t="s">
        <v>82</v>
      </c>
      <c r="C185" t="s">
        <v>500</v>
      </c>
      <c r="D185" t="s">
        <v>84</v>
      </c>
      <c r="E185" s="2">
        <f>HYPERLINK("capsilon://?command=openfolder&amp;siteaddress=FAM.docvelocity-na8.net&amp;folderid=FX201ABD0B-29A0-A9C0-F88F-ED5D84AF40C7","FX22082061")</f>
        <v>0</v>
      </c>
      <c r="F185" t="s">
        <v>19</v>
      </c>
      <c r="G185" t="s">
        <v>19</v>
      </c>
      <c r="H185" t="s">
        <v>85</v>
      </c>
      <c r="I185" t="s">
        <v>501</v>
      </c>
      <c r="J185">
        <v>28</v>
      </c>
      <c r="K185" t="s">
        <v>87</v>
      </c>
      <c r="L185" t="s">
        <v>88</v>
      </c>
      <c r="M185" t="s">
        <v>89</v>
      </c>
      <c r="N185">
        <v>2</v>
      </c>
      <c r="O185" s="1">
        <v>44782.408726851849</v>
      </c>
      <c r="P185" s="1">
        <v>44782.437245370369</v>
      </c>
      <c r="Q185">
        <v>2272</v>
      </c>
      <c r="R185">
        <v>192</v>
      </c>
      <c r="S185" t="b">
        <v>0</v>
      </c>
      <c r="T185" t="s">
        <v>90</v>
      </c>
      <c r="U185" t="b">
        <v>0</v>
      </c>
      <c r="V185" t="s">
        <v>288</v>
      </c>
      <c r="W185" s="1">
        <v>44782.415497685186</v>
      </c>
      <c r="X185">
        <v>79</v>
      </c>
      <c r="Y185">
        <v>21</v>
      </c>
      <c r="Z185">
        <v>0</v>
      </c>
      <c r="AA185">
        <v>21</v>
      </c>
      <c r="AB185">
        <v>0</v>
      </c>
      <c r="AC185">
        <v>0</v>
      </c>
      <c r="AD185">
        <v>7</v>
      </c>
      <c r="AE185">
        <v>0</v>
      </c>
      <c r="AF185">
        <v>0</v>
      </c>
      <c r="AG185">
        <v>0</v>
      </c>
      <c r="AH185" t="s">
        <v>294</v>
      </c>
      <c r="AI185" s="1">
        <v>44782.437245370369</v>
      </c>
      <c r="AJ185">
        <v>108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7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495</v>
      </c>
      <c r="BG185">
        <v>41</v>
      </c>
      <c r="BH185" t="s">
        <v>93</v>
      </c>
    </row>
    <row r="186" spans="1:60">
      <c r="A186" t="s">
        <v>502</v>
      </c>
      <c r="B186" t="s">
        <v>82</v>
      </c>
      <c r="C186" t="s">
        <v>500</v>
      </c>
      <c r="D186" t="s">
        <v>84</v>
      </c>
      <c r="E186" s="2">
        <f>HYPERLINK("capsilon://?command=openfolder&amp;siteaddress=FAM.docvelocity-na8.net&amp;folderid=FX201ABD0B-29A0-A9C0-F88F-ED5D84AF40C7","FX22082061")</f>
        <v>0</v>
      </c>
      <c r="F186" t="s">
        <v>19</v>
      </c>
      <c r="G186" t="s">
        <v>19</v>
      </c>
      <c r="H186" t="s">
        <v>85</v>
      </c>
      <c r="I186" t="s">
        <v>503</v>
      </c>
      <c r="J186">
        <v>28</v>
      </c>
      <c r="K186" t="s">
        <v>87</v>
      </c>
      <c r="L186" t="s">
        <v>88</v>
      </c>
      <c r="M186" t="s">
        <v>89</v>
      </c>
      <c r="N186">
        <v>2</v>
      </c>
      <c r="O186" s="1">
        <v>44782.408796296295</v>
      </c>
      <c r="P186" s="1">
        <v>44782.438032407408</v>
      </c>
      <c r="Q186">
        <v>2372</v>
      </c>
      <c r="R186">
        <v>154</v>
      </c>
      <c r="S186" t="b">
        <v>0</v>
      </c>
      <c r="T186" t="s">
        <v>90</v>
      </c>
      <c r="U186" t="b">
        <v>0</v>
      </c>
      <c r="V186" t="s">
        <v>288</v>
      </c>
      <c r="W186" s="1">
        <v>44782.416516203702</v>
      </c>
      <c r="X186">
        <v>87</v>
      </c>
      <c r="Y186">
        <v>21</v>
      </c>
      <c r="Z186">
        <v>0</v>
      </c>
      <c r="AA186">
        <v>21</v>
      </c>
      <c r="AB186">
        <v>0</v>
      </c>
      <c r="AC186">
        <v>0</v>
      </c>
      <c r="AD186">
        <v>7</v>
      </c>
      <c r="AE186">
        <v>0</v>
      </c>
      <c r="AF186">
        <v>0</v>
      </c>
      <c r="AG186">
        <v>0</v>
      </c>
      <c r="AH186" t="s">
        <v>294</v>
      </c>
      <c r="AI186" s="1">
        <v>44782.438032407408</v>
      </c>
      <c r="AJ186">
        <v>67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495</v>
      </c>
      <c r="BG186">
        <v>42</v>
      </c>
      <c r="BH186" t="s">
        <v>93</v>
      </c>
    </row>
    <row r="187" spans="1:60">
      <c r="A187" t="s">
        <v>504</v>
      </c>
      <c r="B187" t="s">
        <v>82</v>
      </c>
      <c r="C187" t="s">
        <v>500</v>
      </c>
      <c r="D187" t="s">
        <v>84</v>
      </c>
      <c r="E187" s="2">
        <f>HYPERLINK("capsilon://?command=openfolder&amp;siteaddress=FAM.docvelocity-na8.net&amp;folderid=FX201ABD0B-29A0-A9C0-F88F-ED5D84AF40C7","FX22082061")</f>
        <v>0</v>
      </c>
      <c r="F187" t="s">
        <v>19</v>
      </c>
      <c r="G187" t="s">
        <v>19</v>
      </c>
      <c r="H187" t="s">
        <v>85</v>
      </c>
      <c r="I187" t="s">
        <v>505</v>
      </c>
      <c r="J187">
        <v>28</v>
      </c>
      <c r="K187" t="s">
        <v>87</v>
      </c>
      <c r="L187" t="s">
        <v>88</v>
      </c>
      <c r="M187" t="s">
        <v>89</v>
      </c>
      <c r="N187">
        <v>2</v>
      </c>
      <c r="O187" s="1">
        <v>44782.409236111111</v>
      </c>
      <c r="P187" s="1">
        <v>44782.43822916667</v>
      </c>
      <c r="Q187">
        <v>2417</v>
      </c>
      <c r="R187">
        <v>88</v>
      </c>
      <c r="S187" t="b">
        <v>0</v>
      </c>
      <c r="T187" t="s">
        <v>90</v>
      </c>
      <c r="U187" t="b">
        <v>0</v>
      </c>
      <c r="V187" t="s">
        <v>288</v>
      </c>
      <c r="W187" s="1">
        <v>44782.417361111111</v>
      </c>
      <c r="X187">
        <v>72</v>
      </c>
      <c r="Y187">
        <v>0</v>
      </c>
      <c r="Z187">
        <v>0</v>
      </c>
      <c r="AA187">
        <v>0</v>
      </c>
      <c r="AB187">
        <v>21</v>
      </c>
      <c r="AC187">
        <v>0</v>
      </c>
      <c r="AD187">
        <v>28</v>
      </c>
      <c r="AE187">
        <v>0</v>
      </c>
      <c r="AF187">
        <v>0</v>
      </c>
      <c r="AG187">
        <v>0</v>
      </c>
      <c r="AH187" t="s">
        <v>294</v>
      </c>
      <c r="AI187" s="1">
        <v>44782.43822916667</v>
      </c>
      <c r="AJ187">
        <v>16</v>
      </c>
      <c r="AK187">
        <v>0</v>
      </c>
      <c r="AL187">
        <v>0</v>
      </c>
      <c r="AM187">
        <v>0</v>
      </c>
      <c r="AN187">
        <v>21</v>
      </c>
      <c r="AO187">
        <v>0</v>
      </c>
      <c r="AP187">
        <v>28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495</v>
      </c>
      <c r="BG187">
        <v>41</v>
      </c>
      <c r="BH187" t="s">
        <v>93</v>
      </c>
    </row>
    <row r="188" spans="1:60">
      <c r="A188" t="s">
        <v>506</v>
      </c>
      <c r="B188" t="s">
        <v>82</v>
      </c>
      <c r="C188" t="s">
        <v>500</v>
      </c>
      <c r="D188" t="s">
        <v>84</v>
      </c>
      <c r="E188" s="2">
        <f>HYPERLINK("capsilon://?command=openfolder&amp;siteaddress=FAM.docvelocity-na8.net&amp;folderid=FX201ABD0B-29A0-A9C0-F88F-ED5D84AF40C7","FX22082061")</f>
        <v>0</v>
      </c>
      <c r="F188" t="s">
        <v>19</v>
      </c>
      <c r="G188" t="s">
        <v>19</v>
      </c>
      <c r="H188" t="s">
        <v>85</v>
      </c>
      <c r="I188" t="s">
        <v>507</v>
      </c>
      <c r="J188">
        <v>28</v>
      </c>
      <c r="K188" t="s">
        <v>87</v>
      </c>
      <c r="L188" t="s">
        <v>88</v>
      </c>
      <c r="M188" t="s">
        <v>89</v>
      </c>
      <c r="N188">
        <v>2</v>
      </c>
      <c r="O188" s="1">
        <v>44782.409363425926</v>
      </c>
      <c r="P188" s="1">
        <v>44782.438981481479</v>
      </c>
      <c r="Q188">
        <v>2418</v>
      </c>
      <c r="R188">
        <v>141</v>
      </c>
      <c r="S188" t="b">
        <v>0</v>
      </c>
      <c r="T188" t="s">
        <v>90</v>
      </c>
      <c r="U188" t="b">
        <v>0</v>
      </c>
      <c r="V188" t="s">
        <v>288</v>
      </c>
      <c r="W188" s="1">
        <v>44782.418263888889</v>
      </c>
      <c r="X188">
        <v>77</v>
      </c>
      <c r="Y188">
        <v>21</v>
      </c>
      <c r="Z188">
        <v>0</v>
      </c>
      <c r="AA188">
        <v>21</v>
      </c>
      <c r="AB188">
        <v>0</v>
      </c>
      <c r="AC188">
        <v>1</v>
      </c>
      <c r="AD188">
        <v>7</v>
      </c>
      <c r="AE188">
        <v>0</v>
      </c>
      <c r="AF188">
        <v>0</v>
      </c>
      <c r="AG188">
        <v>0</v>
      </c>
      <c r="AH188" t="s">
        <v>294</v>
      </c>
      <c r="AI188" s="1">
        <v>44782.438981481479</v>
      </c>
      <c r="AJ188">
        <v>64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495</v>
      </c>
      <c r="BG188">
        <v>42</v>
      </c>
      <c r="BH188" t="s">
        <v>93</v>
      </c>
    </row>
    <row r="189" spans="1:60">
      <c r="A189" t="s">
        <v>508</v>
      </c>
      <c r="B189" t="s">
        <v>82</v>
      </c>
      <c r="C189" t="s">
        <v>500</v>
      </c>
      <c r="D189" t="s">
        <v>84</v>
      </c>
      <c r="E189" s="2">
        <f>HYPERLINK("capsilon://?command=openfolder&amp;siteaddress=FAM.docvelocity-na8.net&amp;folderid=FX201ABD0B-29A0-A9C0-F88F-ED5D84AF40C7","FX22082061")</f>
        <v>0</v>
      </c>
      <c r="F189" t="s">
        <v>19</v>
      </c>
      <c r="G189" t="s">
        <v>19</v>
      </c>
      <c r="H189" t="s">
        <v>85</v>
      </c>
      <c r="I189" t="s">
        <v>509</v>
      </c>
      <c r="J189">
        <v>45</v>
      </c>
      <c r="K189" t="s">
        <v>87</v>
      </c>
      <c r="L189" t="s">
        <v>88</v>
      </c>
      <c r="M189" t="s">
        <v>89</v>
      </c>
      <c r="N189">
        <v>2</v>
      </c>
      <c r="O189" s="1">
        <v>44782.409768518519</v>
      </c>
      <c r="P189" s="1">
        <v>44782.439641203702</v>
      </c>
      <c r="Q189">
        <v>2451</v>
      </c>
      <c r="R189">
        <v>130</v>
      </c>
      <c r="S189" t="b">
        <v>0</v>
      </c>
      <c r="T189" t="s">
        <v>90</v>
      </c>
      <c r="U189" t="b">
        <v>0</v>
      </c>
      <c r="V189" t="s">
        <v>288</v>
      </c>
      <c r="W189" s="1">
        <v>44782.419131944444</v>
      </c>
      <c r="X189">
        <v>74</v>
      </c>
      <c r="Y189">
        <v>45</v>
      </c>
      <c r="Z189">
        <v>0</v>
      </c>
      <c r="AA189">
        <v>45</v>
      </c>
      <c r="AB189">
        <v>0</v>
      </c>
      <c r="AC189">
        <v>2</v>
      </c>
      <c r="AD189">
        <v>0</v>
      </c>
      <c r="AE189">
        <v>0</v>
      </c>
      <c r="AF189">
        <v>0</v>
      </c>
      <c r="AG189">
        <v>0</v>
      </c>
      <c r="AH189" t="s">
        <v>294</v>
      </c>
      <c r="AI189" s="1">
        <v>44782.439641203702</v>
      </c>
      <c r="AJ189">
        <v>56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495</v>
      </c>
      <c r="BG189">
        <v>43</v>
      </c>
      <c r="BH189" t="s">
        <v>93</v>
      </c>
    </row>
    <row r="190" spans="1:60">
      <c r="A190" t="s">
        <v>510</v>
      </c>
      <c r="B190" t="s">
        <v>82</v>
      </c>
      <c r="C190" t="s">
        <v>500</v>
      </c>
      <c r="D190" t="s">
        <v>84</v>
      </c>
      <c r="E190" s="2">
        <f>HYPERLINK("capsilon://?command=openfolder&amp;siteaddress=FAM.docvelocity-na8.net&amp;folderid=FX201ABD0B-29A0-A9C0-F88F-ED5D84AF40C7","FX22082061")</f>
        <v>0</v>
      </c>
      <c r="F190" t="s">
        <v>19</v>
      </c>
      <c r="G190" t="s">
        <v>19</v>
      </c>
      <c r="H190" t="s">
        <v>85</v>
      </c>
      <c r="I190" t="s">
        <v>511</v>
      </c>
      <c r="J190">
        <v>45</v>
      </c>
      <c r="K190" t="s">
        <v>87</v>
      </c>
      <c r="L190" t="s">
        <v>88</v>
      </c>
      <c r="M190" t="s">
        <v>89</v>
      </c>
      <c r="N190">
        <v>2</v>
      </c>
      <c r="O190" s="1">
        <v>44782.410057870373</v>
      </c>
      <c r="P190" s="1">
        <v>44782.44027777778</v>
      </c>
      <c r="Q190">
        <v>2500</v>
      </c>
      <c r="R190">
        <v>111</v>
      </c>
      <c r="S190" t="b">
        <v>0</v>
      </c>
      <c r="T190" t="s">
        <v>90</v>
      </c>
      <c r="U190" t="b">
        <v>0</v>
      </c>
      <c r="V190" t="s">
        <v>288</v>
      </c>
      <c r="W190" s="1">
        <v>44782.421203703707</v>
      </c>
      <c r="X190">
        <v>57</v>
      </c>
      <c r="Y190">
        <v>45</v>
      </c>
      <c r="Z190">
        <v>0</v>
      </c>
      <c r="AA190">
        <v>45</v>
      </c>
      <c r="AB190">
        <v>0</v>
      </c>
      <c r="AC190">
        <v>2</v>
      </c>
      <c r="AD190">
        <v>0</v>
      </c>
      <c r="AE190">
        <v>0</v>
      </c>
      <c r="AF190">
        <v>0</v>
      </c>
      <c r="AG190">
        <v>0</v>
      </c>
      <c r="AH190" t="s">
        <v>294</v>
      </c>
      <c r="AI190" s="1">
        <v>44782.44027777778</v>
      </c>
      <c r="AJ190">
        <v>54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495</v>
      </c>
      <c r="BG190">
        <v>43</v>
      </c>
      <c r="BH190" t="s">
        <v>93</v>
      </c>
    </row>
    <row r="191" spans="1:60">
      <c r="A191" t="s">
        <v>512</v>
      </c>
      <c r="B191" t="s">
        <v>82</v>
      </c>
      <c r="C191" t="s">
        <v>500</v>
      </c>
      <c r="D191" t="s">
        <v>84</v>
      </c>
      <c r="E191" s="2">
        <f>HYPERLINK("capsilon://?command=openfolder&amp;siteaddress=FAM.docvelocity-na8.net&amp;folderid=FX201ABD0B-29A0-A9C0-F88F-ED5D84AF40C7","FX22082061")</f>
        <v>0</v>
      </c>
      <c r="F191" t="s">
        <v>19</v>
      </c>
      <c r="G191" t="s">
        <v>19</v>
      </c>
      <c r="H191" t="s">
        <v>85</v>
      </c>
      <c r="I191" t="s">
        <v>513</v>
      </c>
      <c r="J191">
        <v>45</v>
      </c>
      <c r="K191" t="s">
        <v>87</v>
      </c>
      <c r="L191" t="s">
        <v>88</v>
      </c>
      <c r="M191" t="s">
        <v>89</v>
      </c>
      <c r="N191">
        <v>2</v>
      </c>
      <c r="O191" s="1">
        <v>44782.410219907404</v>
      </c>
      <c r="P191" s="1">
        <v>44782.44085648148</v>
      </c>
      <c r="Q191">
        <v>2553</v>
      </c>
      <c r="R191">
        <v>94</v>
      </c>
      <c r="S191" t="b">
        <v>0</v>
      </c>
      <c r="T191" t="s">
        <v>90</v>
      </c>
      <c r="U191" t="b">
        <v>0</v>
      </c>
      <c r="V191" t="s">
        <v>288</v>
      </c>
      <c r="W191" s="1">
        <v>44782.421736111108</v>
      </c>
      <c r="X191">
        <v>45</v>
      </c>
      <c r="Y191">
        <v>45</v>
      </c>
      <c r="Z191">
        <v>0</v>
      </c>
      <c r="AA191">
        <v>45</v>
      </c>
      <c r="AB191">
        <v>0</v>
      </c>
      <c r="AC191">
        <v>2</v>
      </c>
      <c r="AD191">
        <v>0</v>
      </c>
      <c r="AE191">
        <v>0</v>
      </c>
      <c r="AF191">
        <v>0</v>
      </c>
      <c r="AG191">
        <v>0</v>
      </c>
      <c r="AH191" t="s">
        <v>294</v>
      </c>
      <c r="AI191" s="1">
        <v>44782.44085648148</v>
      </c>
      <c r="AJ191">
        <v>49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495</v>
      </c>
      <c r="BG191">
        <v>44</v>
      </c>
      <c r="BH191" t="s">
        <v>93</v>
      </c>
    </row>
    <row r="192" spans="1:60">
      <c r="A192" t="s">
        <v>514</v>
      </c>
      <c r="B192" t="s">
        <v>82</v>
      </c>
      <c r="C192" t="s">
        <v>500</v>
      </c>
      <c r="D192" t="s">
        <v>84</v>
      </c>
      <c r="E192" s="2">
        <f>HYPERLINK("capsilon://?command=openfolder&amp;siteaddress=FAM.docvelocity-na8.net&amp;folderid=FX201ABD0B-29A0-A9C0-F88F-ED5D84AF40C7","FX22082061")</f>
        <v>0</v>
      </c>
      <c r="F192" t="s">
        <v>19</v>
      </c>
      <c r="G192" t="s">
        <v>19</v>
      </c>
      <c r="H192" t="s">
        <v>85</v>
      </c>
      <c r="I192" t="s">
        <v>515</v>
      </c>
      <c r="J192">
        <v>45</v>
      </c>
      <c r="K192" t="s">
        <v>87</v>
      </c>
      <c r="L192" t="s">
        <v>88</v>
      </c>
      <c r="M192" t="s">
        <v>89</v>
      </c>
      <c r="N192">
        <v>2</v>
      </c>
      <c r="O192" s="1">
        <v>44782.41065972222</v>
      </c>
      <c r="P192" s="1">
        <v>44782.442210648151</v>
      </c>
      <c r="Q192">
        <v>2434</v>
      </c>
      <c r="R192">
        <v>292</v>
      </c>
      <c r="S192" t="b">
        <v>0</v>
      </c>
      <c r="T192" t="s">
        <v>90</v>
      </c>
      <c r="U192" t="b">
        <v>0</v>
      </c>
      <c r="V192" t="s">
        <v>187</v>
      </c>
      <c r="W192" s="1">
        <v>44782.425092592595</v>
      </c>
      <c r="X192">
        <v>119</v>
      </c>
      <c r="Y192">
        <v>45</v>
      </c>
      <c r="Z192">
        <v>0</v>
      </c>
      <c r="AA192">
        <v>45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  <c r="AH192" t="s">
        <v>294</v>
      </c>
      <c r="AI192" s="1">
        <v>44782.442210648151</v>
      </c>
      <c r="AJ192">
        <v>116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-1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495</v>
      </c>
      <c r="BG192">
        <v>45</v>
      </c>
      <c r="BH192" t="s">
        <v>93</v>
      </c>
    </row>
    <row r="193" spans="1:60">
      <c r="A193" t="s">
        <v>516</v>
      </c>
      <c r="B193" t="s">
        <v>82</v>
      </c>
      <c r="C193" t="s">
        <v>500</v>
      </c>
      <c r="D193" t="s">
        <v>84</v>
      </c>
      <c r="E193" s="2">
        <f>HYPERLINK("capsilon://?command=openfolder&amp;siteaddress=FAM.docvelocity-na8.net&amp;folderid=FX201ABD0B-29A0-A9C0-F88F-ED5D84AF40C7","FX22082061")</f>
        <v>0</v>
      </c>
      <c r="F193" t="s">
        <v>19</v>
      </c>
      <c r="G193" t="s">
        <v>19</v>
      </c>
      <c r="H193" t="s">
        <v>85</v>
      </c>
      <c r="I193" t="s">
        <v>517</v>
      </c>
      <c r="J193">
        <v>94</v>
      </c>
      <c r="K193" t="s">
        <v>87</v>
      </c>
      <c r="L193" t="s">
        <v>88</v>
      </c>
      <c r="M193" t="s">
        <v>89</v>
      </c>
      <c r="N193">
        <v>2</v>
      </c>
      <c r="O193" s="1">
        <v>44782.410798611112</v>
      </c>
      <c r="P193" s="1">
        <v>44782.444571759261</v>
      </c>
      <c r="Q193">
        <v>2230</v>
      </c>
      <c r="R193">
        <v>688</v>
      </c>
      <c r="S193" t="b">
        <v>0</v>
      </c>
      <c r="T193" t="s">
        <v>90</v>
      </c>
      <c r="U193" t="b">
        <v>0</v>
      </c>
      <c r="V193" t="s">
        <v>187</v>
      </c>
      <c r="W193" s="1">
        <v>44782.43041666667</v>
      </c>
      <c r="X193">
        <v>406</v>
      </c>
      <c r="Y193">
        <v>40</v>
      </c>
      <c r="Z193">
        <v>0</v>
      </c>
      <c r="AA193">
        <v>40</v>
      </c>
      <c r="AB193">
        <v>0</v>
      </c>
      <c r="AC193">
        <v>6</v>
      </c>
      <c r="AD193">
        <v>54</v>
      </c>
      <c r="AE193">
        <v>0</v>
      </c>
      <c r="AF193">
        <v>0</v>
      </c>
      <c r="AG193">
        <v>0</v>
      </c>
      <c r="AH193" t="s">
        <v>294</v>
      </c>
      <c r="AI193" s="1">
        <v>44782.444571759261</v>
      </c>
      <c r="AJ193">
        <v>204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53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495</v>
      </c>
      <c r="BG193">
        <v>48</v>
      </c>
      <c r="BH193" t="s">
        <v>93</v>
      </c>
    </row>
    <row r="194" spans="1:60">
      <c r="A194" t="s">
        <v>518</v>
      </c>
      <c r="B194" t="s">
        <v>82</v>
      </c>
      <c r="C194" t="s">
        <v>500</v>
      </c>
      <c r="D194" t="s">
        <v>84</v>
      </c>
      <c r="E194" s="2">
        <f>HYPERLINK("capsilon://?command=openfolder&amp;siteaddress=FAM.docvelocity-na8.net&amp;folderid=FX201ABD0B-29A0-A9C0-F88F-ED5D84AF40C7","FX22082061")</f>
        <v>0</v>
      </c>
      <c r="F194" t="s">
        <v>19</v>
      </c>
      <c r="G194" t="s">
        <v>19</v>
      </c>
      <c r="H194" t="s">
        <v>85</v>
      </c>
      <c r="I194" t="s">
        <v>519</v>
      </c>
      <c r="J194">
        <v>56</v>
      </c>
      <c r="K194" t="s">
        <v>87</v>
      </c>
      <c r="L194" t="s">
        <v>88</v>
      </c>
      <c r="M194" t="s">
        <v>89</v>
      </c>
      <c r="N194">
        <v>2</v>
      </c>
      <c r="O194" s="1">
        <v>44782.411273148151</v>
      </c>
      <c r="P194" s="1">
        <v>44782.445740740739</v>
      </c>
      <c r="Q194">
        <v>2417</v>
      </c>
      <c r="R194">
        <v>561</v>
      </c>
      <c r="S194" t="b">
        <v>0</v>
      </c>
      <c r="T194" t="s">
        <v>90</v>
      </c>
      <c r="U194" t="b">
        <v>0</v>
      </c>
      <c r="V194" t="s">
        <v>288</v>
      </c>
      <c r="W194" s="1">
        <v>44782.433900462966</v>
      </c>
      <c r="X194">
        <v>397</v>
      </c>
      <c r="Y194">
        <v>51</v>
      </c>
      <c r="Z194">
        <v>0</v>
      </c>
      <c r="AA194">
        <v>51</v>
      </c>
      <c r="AB194">
        <v>0</v>
      </c>
      <c r="AC194">
        <v>14</v>
      </c>
      <c r="AD194">
        <v>5</v>
      </c>
      <c r="AE194">
        <v>0</v>
      </c>
      <c r="AF194">
        <v>0</v>
      </c>
      <c r="AG194">
        <v>0</v>
      </c>
      <c r="AH194" t="s">
        <v>183</v>
      </c>
      <c r="AI194" s="1">
        <v>44782.445740740739</v>
      </c>
      <c r="AJ194">
        <v>164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495</v>
      </c>
      <c r="BG194">
        <v>49</v>
      </c>
      <c r="BH194" t="s">
        <v>93</v>
      </c>
    </row>
    <row r="195" spans="1:60">
      <c r="A195" t="s">
        <v>520</v>
      </c>
      <c r="B195" t="s">
        <v>82</v>
      </c>
      <c r="C195" t="s">
        <v>500</v>
      </c>
      <c r="D195" t="s">
        <v>84</v>
      </c>
      <c r="E195" s="2">
        <f>HYPERLINK("capsilon://?command=openfolder&amp;siteaddress=FAM.docvelocity-na8.net&amp;folderid=FX201ABD0B-29A0-A9C0-F88F-ED5D84AF40C7","FX22082061")</f>
        <v>0</v>
      </c>
      <c r="F195" t="s">
        <v>19</v>
      </c>
      <c r="G195" t="s">
        <v>19</v>
      </c>
      <c r="H195" t="s">
        <v>85</v>
      </c>
      <c r="I195" t="s">
        <v>521</v>
      </c>
      <c r="J195">
        <v>28</v>
      </c>
      <c r="K195" t="s">
        <v>87</v>
      </c>
      <c r="L195" t="s">
        <v>88</v>
      </c>
      <c r="M195" t="s">
        <v>89</v>
      </c>
      <c r="N195">
        <v>2</v>
      </c>
      <c r="O195" s="1">
        <v>44782.411307870374</v>
      </c>
      <c r="P195" s="1">
        <v>44782.449212962965</v>
      </c>
      <c r="Q195">
        <v>2738</v>
      </c>
      <c r="R195">
        <v>537</v>
      </c>
      <c r="S195" t="b">
        <v>0</v>
      </c>
      <c r="T195" t="s">
        <v>90</v>
      </c>
      <c r="U195" t="b">
        <v>0</v>
      </c>
      <c r="V195" t="s">
        <v>288</v>
      </c>
      <c r="W195" s="1">
        <v>44782.435393518521</v>
      </c>
      <c r="X195">
        <v>129</v>
      </c>
      <c r="Y195">
        <v>21</v>
      </c>
      <c r="Z195">
        <v>0</v>
      </c>
      <c r="AA195">
        <v>21</v>
      </c>
      <c r="AB195">
        <v>0</v>
      </c>
      <c r="AC195">
        <v>9</v>
      </c>
      <c r="AD195">
        <v>7</v>
      </c>
      <c r="AE195">
        <v>0</v>
      </c>
      <c r="AF195">
        <v>0</v>
      </c>
      <c r="AG195">
        <v>0</v>
      </c>
      <c r="AH195" t="s">
        <v>294</v>
      </c>
      <c r="AI195" s="1">
        <v>44782.449212962965</v>
      </c>
      <c r="AJ195">
        <v>400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495</v>
      </c>
      <c r="BG195">
        <v>54</v>
      </c>
      <c r="BH195" t="s">
        <v>93</v>
      </c>
    </row>
    <row r="196" spans="1:60">
      <c r="A196" t="s">
        <v>522</v>
      </c>
      <c r="B196" t="s">
        <v>82</v>
      </c>
      <c r="C196" t="s">
        <v>500</v>
      </c>
      <c r="D196" t="s">
        <v>84</v>
      </c>
      <c r="E196" s="2">
        <f>HYPERLINK("capsilon://?command=openfolder&amp;siteaddress=FAM.docvelocity-na8.net&amp;folderid=FX201ABD0B-29A0-A9C0-F88F-ED5D84AF40C7","FX22082061")</f>
        <v>0</v>
      </c>
      <c r="F196" t="s">
        <v>19</v>
      </c>
      <c r="G196" t="s">
        <v>19</v>
      </c>
      <c r="H196" t="s">
        <v>85</v>
      </c>
      <c r="I196" t="s">
        <v>523</v>
      </c>
      <c r="J196">
        <v>28</v>
      </c>
      <c r="K196" t="s">
        <v>87</v>
      </c>
      <c r="L196" t="s">
        <v>88</v>
      </c>
      <c r="M196" t="s">
        <v>89</v>
      </c>
      <c r="N196">
        <v>2</v>
      </c>
      <c r="O196" s="1">
        <v>44782.411597222221</v>
      </c>
      <c r="P196" s="1">
        <v>44782.446388888886</v>
      </c>
      <c r="Q196">
        <v>2902</v>
      </c>
      <c r="R196">
        <v>104</v>
      </c>
      <c r="S196" t="b">
        <v>0</v>
      </c>
      <c r="T196" t="s">
        <v>90</v>
      </c>
      <c r="U196" t="b">
        <v>0</v>
      </c>
      <c r="V196" t="s">
        <v>288</v>
      </c>
      <c r="W196" s="1">
        <v>44782.435972222222</v>
      </c>
      <c r="X196">
        <v>49</v>
      </c>
      <c r="Y196">
        <v>21</v>
      </c>
      <c r="Z196">
        <v>0</v>
      </c>
      <c r="AA196">
        <v>21</v>
      </c>
      <c r="AB196">
        <v>0</v>
      </c>
      <c r="AC196">
        <v>0</v>
      </c>
      <c r="AD196">
        <v>7</v>
      </c>
      <c r="AE196">
        <v>0</v>
      </c>
      <c r="AF196">
        <v>0</v>
      </c>
      <c r="AG196">
        <v>0</v>
      </c>
      <c r="AH196" t="s">
        <v>183</v>
      </c>
      <c r="AI196" s="1">
        <v>44782.446388888886</v>
      </c>
      <c r="AJ196">
        <v>55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495</v>
      </c>
      <c r="BG196">
        <v>50</v>
      </c>
      <c r="BH196" t="s">
        <v>93</v>
      </c>
    </row>
    <row r="197" spans="1:60">
      <c r="A197" t="s">
        <v>524</v>
      </c>
      <c r="B197" t="s">
        <v>82</v>
      </c>
      <c r="C197" t="s">
        <v>525</v>
      </c>
      <c r="D197" t="s">
        <v>84</v>
      </c>
      <c r="E197" s="2">
        <f>HYPERLINK("capsilon://?command=openfolder&amp;siteaddress=FAM.docvelocity-na8.net&amp;folderid=FX7744ADD9-8A6F-3C97-DF92-72051E024412","FX2208947")</f>
        <v>0</v>
      </c>
      <c r="F197" t="s">
        <v>19</v>
      </c>
      <c r="G197" t="s">
        <v>19</v>
      </c>
      <c r="H197" t="s">
        <v>85</v>
      </c>
      <c r="I197" t="s">
        <v>526</v>
      </c>
      <c r="J197">
        <v>28</v>
      </c>
      <c r="K197" t="s">
        <v>87</v>
      </c>
      <c r="L197" t="s">
        <v>88</v>
      </c>
      <c r="M197" t="s">
        <v>89</v>
      </c>
      <c r="N197">
        <v>2</v>
      </c>
      <c r="O197" s="1">
        <v>44782.414131944446</v>
      </c>
      <c r="P197" s="1">
        <v>44782.447129629632</v>
      </c>
      <c r="Q197">
        <v>2729</v>
      </c>
      <c r="R197">
        <v>122</v>
      </c>
      <c r="S197" t="b">
        <v>0</v>
      </c>
      <c r="T197" t="s">
        <v>90</v>
      </c>
      <c r="U197" t="b">
        <v>0</v>
      </c>
      <c r="V197" t="s">
        <v>288</v>
      </c>
      <c r="W197" s="1">
        <v>44782.436597222222</v>
      </c>
      <c r="X197">
        <v>54</v>
      </c>
      <c r="Y197">
        <v>21</v>
      </c>
      <c r="Z197">
        <v>0</v>
      </c>
      <c r="AA197">
        <v>21</v>
      </c>
      <c r="AB197">
        <v>0</v>
      </c>
      <c r="AC197">
        <v>0</v>
      </c>
      <c r="AD197">
        <v>7</v>
      </c>
      <c r="AE197">
        <v>0</v>
      </c>
      <c r="AF197">
        <v>0</v>
      </c>
      <c r="AG197">
        <v>0</v>
      </c>
      <c r="AH197" t="s">
        <v>183</v>
      </c>
      <c r="AI197" s="1">
        <v>44782.447129629632</v>
      </c>
      <c r="AJ197">
        <v>64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495</v>
      </c>
      <c r="BG197">
        <v>47</v>
      </c>
      <c r="BH197" t="s">
        <v>93</v>
      </c>
    </row>
    <row r="198" spans="1:60">
      <c r="A198" t="s">
        <v>527</v>
      </c>
      <c r="B198" t="s">
        <v>82</v>
      </c>
      <c r="C198" t="s">
        <v>525</v>
      </c>
      <c r="D198" t="s">
        <v>84</v>
      </c>
      <c r="E198" s="2">
        <f>HYPERLINK("capsilon://?command=openfolder&amp;siteaddress=FAM.docvelocity-na8.net&amp;folderid=FX7744ADD9-8A6F-3C97-DF92-72051E024412","FX2208947")</f>
        <v>0</v>
      </c>
      <c r="F198" t="s">
        <v>19</v>
      </c>
      <c r="G198" t="s">
        <v>19</v>
      </c>
      <c r="H198" t="s">
        <v>85</v>
      </c>
      <c r="I198" t="s">
        <v>528</v>
      </c>
      <c r="J198">
        <v>28</v>
      </c>
      <c r="K198" t="s">
        <v>87</v>
      </c>
      <c r="L198" t="s">
        <v>88</v>
      </c>
      <c r="M198" t="s">
        <v>89</v>
      </c>
      <c r="N198">
        <v>2</v>
      </c>
      <c r="O198" s="1">
        <v>44782.414641203701</v>
      </c>
      <c r="P198" s="1">
        <v>44782.447731481479</v>
      </c>
      <c r="Q198">
        <v>2722</v>
      </c>
      <c r="R198">
        <v>137</v>
      </c>
      <c r="S198" t="b">
        <v>0</v>
      </c>
      <c r="T198" t="s">
        <v>90</v>
      </c>
      <c r="U198" t="b">
        <v>0</v>
      </c>
      <c r="V198" t="s">
        <v>288</v>
      </c>
      <c r="W198" s="1">
        <v>44782.437592592592</v>
      </c>
      <c r="X198">
        <v>86</v>
      </c>
      <c r="Y198">
        <v>21</v>
      </c>
      <c r="Z198">
        <v>0</v>
      </c>
      <c r="AA198">
        <v>21</v>
      </c>
      <c r="AB198">
        <v>0</v>
      </c>
      <c r="AC198">
        <v>0</v>
      </c>
      <c r="AD198">
        <v>7</v>
      </c>
      <c r="AE198">
        <v>0</v>
      </c>
      <c r="AF198">
        <v>0</v>
      </c>
      <c r="AG198">
        <v>0</v>
      </c>
      <c r="AH198" t="s">
        <v>183</v>
      </c>
      <c r="AI198" s="1">
        <v>44782.447731481479</v>
      </c>
      <c r="AJ198">
        <v>51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495</v>
      </c>
      <c r="BG198">
        <v>47</v>
      </c>
      <c r="BH198" t="s">
        <v>93</v>
      </c>
    </row>
    <row r="199" spans="1:60">
      <c r="A199" t="s">
        <v>529</v>
      </c>
      <c r="B199" t="s">
        <v>82</v>
      </c>
      <c r="C199" t="s">
        <v>525</v>
      </c>
      <c r="D199" t="s">
        <v>84</v>
      </c>
      <c r="E199" s="2">
        <f>HYPERLINK("capsilon://?command=openfolder&amp;siteaddress=FAM.docvelocity-na8.net&amp;folderid=FX7744ADD9-8A6F-3C97-DF92-72051E024412","FX2208947")</f>
        <v>0</v>
      </c>
      <c r="F199" t="s">
        <v>19</v>
      </c>
      <c r="G199" t="s">
        <v>19</v>
      </c>
      <c r="H199" t="s">
        <v>85</v>
      </c>
      <c r="I199" t="s">
        <v>530</v>
      </c>
      <c r="J199">
        <v>148</v>
      </c>
      <c r="K199" t="s">
        <v>87</v>
      </c>
      <c r="L199" t="s">
        <v>88</v>
      </c>
      <c r="M199" t="s">
        <v>89</v>
      </c>
      <c r="N199">
        <v>2</v>
      </c>
      <c r="O199" s="1">
        <v>44782.414942129632</v>
      </c>
      <c r="P199" s="1">
        <v>44782.452777777777</v>
      </c>
      <c r="Q199">
        <v>2645</v>
      </c>
      <c r="R199">
        <v>624</v>
      </c>
      <c r="S199" t="b">
        <v>0</v>
      </c>
      <c r="T199" t="s">
        <v>90</v>
      </c>
      <c r="U199" t="b">
        <v>0</v>
      </c>
      <c r="V199" t="s">
        <v>288</v>
      </c>
      <c r="W199" s="1">
        <v>44782.439791666664</v>
      </c>
      <c r="X199">
        <v>189</v>
      </c>
      <c r="Y199">
        <v>143</v>
      </c>
      <c r="Z199">
        <v>0</v>
      </c>
      <c r="AA199">
        <v>143</v>
      </c>
      <c r="AB199">
        <v>5</v>
      </c>
      <c r="AC199">
        <v>6</v>
      </c>
      <c r="AD199">
        <v>5</v>
      </c>
      <c r="AE199">
        <v>0</v>
      </c>
      <c r="AF199">
        <v>0</v>
      </c>
      <c r="AG199">
        <v>0</v>
      </c>
      <c r="AH199" t="s">
        <v>183</v>
      </c>
      <c r="AI199" s="1">
        <v>44782.452777777777</v>
      </c>
      <c r="AJ199">
        <v>435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3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495</v>
      </c>
      <c r="BG199">
        <v>54</v>
      </c>
      <c r="BH199" t="s">
        <v>93</v>
      </c>
    </row>
    <row r="200" spans="1:60">
      <c r="A200" t="s">
        <v>531</v>
      </c>
      <c r="B200" t="s">
        <v>82</v>
      </c>
      <c r="C200" t="s">
        <v>525</v>
      </c>
      <c r="D200" t="s">
        <v>84</v>
      </c>
      <c r="E200" s="2">
        <f>HYPERLINK("capsilon://?command=openfolder&amp;siteaddress=FAM.docvelocity-na8.net&amp;folderid=FX7744ADD9-8A6F-3C97-DF92-72051E024412","FX2208947")</f>
        <v>0</v>
      </c>
      <c r="F200" t="s">
        <v>19</v>
      </c>
      <c r="G200" t="s">
        <v>19</v>
      </c>
      <c r="H200" t="s">
        <v>85</v>
      </c>
      <c r="I200" t="s">
        <v>532</v>
      </c>
      <c r="J200">
        <v>127</v>
      </c>
      <c r="K200" t="s">
        <v>87</v>
      </c>
      <c r="L200" t="s">
        <v>88</v>
      </c>
      <c r="M200" t="s">
        <v>89</v>
      </c>
      <c r="N200">
        <v>2</v>
      </c>
      <c r="O200" s="1">
        <v>44782.415185185186</v>
      </c>
      <c r="P200" s="1">
        <v>44782.453206018516</v>
      </c>
      <c r="Q200">
        <v>2891</v>
      </c>
      <c r="R200">
        <v>394</v>
      </c>
      <c r="S200" t="b">
        <v>0</v>
      </c>
      <c r="T200" t="s">
        <v>90</v>
      </c>
      <c r="U200" t="b">
        <v>0</v>
      </c>
      <c r="V200" t="s">
        <v>288</v>
      </c>
      <c r="W200" s="1">
        <v>44782.440983796296</v>
      </c>
      <c r="X200">
        <v>102</v>
      </c>
      <c r="Y200">
        <v>127</v>
      </c>
      <c r="Z200">
        <v>0</v>
      </c>
      <c r="AA200">
        <v>127</v>
      </c>
      <c r="AB200">
        <v>0</v>
      </c>
      <c r="AC200">
        <v>3</v>
      </c>
      <c r="AD200">
        <v>0</v>
      </c>
      <c r="AE200">
        <v>0</v>
      </c>
      <c r="AF200">
        <v>0</v>
      </c>
      <c r="AG200">
        <v>0</v>
      </c>
      <c r="AH200" t="s">
        <v>294</v>
      </c>
      <c r="AI200" s="1">
        <v>44782.453206018516</v>
      </c>
      <c r="AJ200">
        <v>278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495</v>
      </c>
      <c r="BG200">
        <v>54</v>
      </c>
      <c r="BH200" t="s">
        <v>93</v>
      </c>
    </row>
    <row r="201" spans="1:60">
      <c r="A201" t="s">
        <v>533</v>
      </c>
      <c r="B201" t="s">
        <v>82</v>
      </c>
      <c r="C201" t="s">
        <v>525</v>
      </c>
      <c r="D201" t="s">
        <v>84</v>
      </c>
      <c r="E201" s="2">
        <f>HYPERLINK("capsilon://?command=openfolder&amp;siteaddress=FAM.docvelocity-na8.net&amp;folderid=FX7744ADD9-8A6F-3C97-DF92-72051E024412","FX2208947")</f>
        <v>0</v>
      </c>
      <c r="F201" t="s">
        <v>19</v>
      </c>
      <c r="G201" t="s">
        <v>19</v>
      </c>
      <c r="H201" t="s">
        <v>85</v>
      </c>
      <c r="I201" t="s">
        <v>534</v>
      </c>
      <c r="J201">
        <v>186</v>
      </c>
      <c r="K201" t="s">
        <v>87</v>
      </c>
      <c r="L201" t="s">
        <v>88</v>
      </c>
      <c r="M201" t="s">
        <v>89</v>
      </c>
      <c r="N201">
        <v>2</v>
      </c>
      <c r="O201" s="1">
        <v>44782.416261574072</v>
      </c>
      <c r="P201" s="1">
        <v>44782.455694444441</v>
      </c>
      <c r="Q201">
        <v>2314</v>
      </c>
      <c r="R201">
        <v>1093</v>
      </c>
      <c r="S201" t="b">
        <v>0</v>
      </c>
      <c r="T201" t="s">
        <v>90</v>
      </c>
      <c r="U201" t="b">
        <v>0</v>
      </c>
      <c r="V201" t="s">
        <v>187</v>
      </c>
      <c r="W201" s="1">
        <v>44782.45175925926</v>
      </c>
      <c r="X201">
        <v>283</v>
      </c>
      <c r="Y201">
        <v>191</v>
      </c>
      <c r="Z201">
        <v>0</v>
      </c>
      <c r="AA201">
        <v>191</v>
      </c>
      <c r="AB201">
        <v>0</v>
      </c>
      <c r="AC201">
        <v>17</v>
      </c>
      <c r="AD201">
        <v>-5</v>
      </c>
      <c r="AE201">
        <v>0</v>
      </c>
      <c r="AF201">
        <v>0</v>
      </c>
      <c r="AG201">
        <v>0</v>
      </c>
      <c r="AH201" t="s">
        <v>183</v>
      </c>
      <c r="AI201" s="1">
        <v>44782.455694444441</v>
      </c>
      <c r="AJ201">
        <v>251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-6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495</v>
      </c>
      <c r="BG201">
        <v>56</v>
      </c>
      <c r="BH201" t="s">
        <v>93</v>
      </c>
    </row>
    <row r="202" spans="1:60">
      <c r="A202" t="s">
        <v>535</v>
      </c>
      <c r="B202" t="s">
        <v>82</v>
      </c>
      <c r="C202" t="s">
        <v>525</v>
      </c>
      <c r="D202" t="s">
        <v>84</v>
      </c>
      <c r="E202" s="2">
        <f>HYPERLINK("capsilon://?command=openfolder&amp;siteaddress=FAM.docvelocity-na8.net&amp;folderid=FX7744ADD9-8A6F-3C97-DF92-72051E024412","FX2208947")</f>
        <v>0</v>
      </c>
      <c r="F202" t="s">
        <v>19</v>
      </c>
      <c r="G202" t="s">
        <v>19</v>
      </c>
      <c r="H202" t="s">
        <v>85</v>
      </c>
      <c r="I202" t="s">
        <v>536</v>
      </c>
      <c r="J202">
        <v>189</v>
      </c>
      <c r="K202" t="s">
        <v>87</v>
      </c>
      <c r="L202" t="s">
        <v>88</v>
      </c>
      <c r="M202" t="s">
        <v>89</v>
      </c>
      <c r="N202">
        <v>2</v>
      </c>
      <c r="O202" s="1">
        <v>44782.416516203702</v>
      </c>
      <c r="P202" s="1">
        <v>44782.45653935185</v>
      </c>
      <c r="Q202">
        <v>2289</v>
      </c>
      <c r="R202">
        <v>1169</v>
      </c>
      <c r="S202" t="b">
        <v>0</v>
      </c>
      <c r="T202" t="s">
        <v>90</v>
      </c>
      <c r="U202" t="b">
        <v>0</v>
      </c>
      <c r="V202" t="s">
        <v>288</v>
      </c>
      <c r="W202" s="1">
        <v>44782.451701388891</v>
      </c>
      <c r="X202">
        <v>926</v>
      </c>
      <c r="Y202">
        <v>186</v>
      </c>
      <c r="Z202">
        <v>0</v>
      </c>
      <c r="AA202">
        <v>186</v>
      </c>
      <c r="AB202">
        <v>0</v>
      </c>
      <c r="AC202">
        <v>10</v>
      </c>
      <c r="AD202">
        <v>3</v>
      </c>
      <c r="AE202">
        <v>0</v>
      </c>
      <c r="AF202">
        <v>0</v>
      </c>
      <c r="AG202">
        <v>0</v>
      </c>
      <c r="AH202" t="s">
        <v>294</v>
      </c>
      <c r="AI202" s="1">
        <v>44782.45653935185</v>
      </c>
      <c r="AJ202">
        <v>192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2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495</v>
      </c>
      <c r="BG202">
        <v>57</v>
      </c>
      <c r="BH202" t="s">
        <v>93</v>
      </c>
    </row>
    <row r="203" spans="1:60">
      <c r="A203" t="s">
        <v>537</v>
      </c>
      <c r="B203" t="s">
        <v>82</v>
      </c>
      <c r="C203" t="s">
        <v>525</v>
      </c>
      <c r="D203" t="s">
        <v>84</v>
      </c>
      <c r="E203" s="2">
        <f>HYPERLINK("capsilon://?command=openfolder&amp;siteaddress=FAM.docvelocity-na8.net&amp;folderid=FX7744ADD9-8A6F-3C97-DF92-72051E024412","FX2208947")</f>
        <v>0</v>
      </c>
      <c r="F203" t="s">
        <v>19</v>
      </c>
      <c r="G203" t="s">
        <v>19</v>
      </c>
      <c r="H203" t="s">
        <v>85</v>
      </c>
      <c r="I203" t="s">
        <v>538</v>
      </c>
      <c r="J203">
        <v>176</v>
      </c>
      <c r="K203" t="s">
        <v>87</v>
      </c>
      <c r="L203" t="s">
        <v>88</v>
      </c>
      <c r="M203" t="s">
        <v>89</v>
      </c>
      <c r="N203">
        <v>2</v>
      </c>
      <c r="O203" s="1">
        <v>44782.417592592596</v>
      </c>
      <c r="P203" s="1">
        <v>44782.458055555559</v>
      </c>
      <c r="Q203">
        <v>3172</v>
      </c>
      <c r="R203">
        <v>324</v>
      </c>
      <c r="S203" t="b">
        <v>0</v>
      </c>
      <c r="T203" t="s">
        <v>90</v>
      </c>
      <c r="U203" t="b">
        <v>0</v>
      </c>
      <c r="V203" t="s">
        <v>288</v>
      </c>
      <c r="W203" s="1">
        <v>44782.453101851854</v>
      </c>
      <c r="X203">
        <v>121</v>
      </c>
      <c r="Y203">
        <v>176</v>
      </c>
      <c r="Z203">
        <v>0</v>
      </c>
      <c r="AA203">
        <v>176</v>
      </c>
      <c r="AB203">
        <v>0</v>
      </c>
      <c r="AC203">
        <v>8</v>
      </c>
      <c r="AD203">
        <v>0</v>
      </c>
      <c r="AE203">
        <v>0</v>
      </c>
      <c r="AF203">
        <v>0</v>
      </c>
      <c r="AG203">
        <v>0</v>
      </c>
      <c r="AH203" t="s">
        <v>183</v>
      </c>
      <c r="AI203" s="1">
        <v>44782.458055555559</v>
      </c>
      <c r="AJ203">
        <v>203</v>
      </c>
      <c r="AK203">
        <v>2</v>
      </c>
      <c r="AL203">
        <v>0</v>
      </c>
      <c r="AM203">
        <v>2</v>
      </c>
      <c r="AN203">
        <v>0</v>
      </c>
      <c r="AO203">
        <v>2</v>
      </c>
      <c r="AP203">
        <v>-2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495</v>
      </c>
      <c r="BG203">
        <v>58</v>
      </c>
      <c r="BH203" t="s">
        <v>93</v>
      </c>
    </row>
    <row r="204" spans="1:60">
      <c r="A204" t="s">
        <v>539</v>
      </c>
      <c r="B204" t="s">
        <v>82</v>
      </c>
      <c r="C204" t="s">
        <v>525</v>
      </c>
      <c r="D204" t="s">
        <v>84</v>
      </c>
      <c r="E204" s="2">
        <f>HYPERLINK("capsilon://?command=openfolder&amp;siteaddress=FAM.docvelocity-na8.net&amp;folderid=FX7744ADD9-8A6F-3C97-DF92-72051E024412","FX2208947")</f>
        <v>0</v>
      </c>
      <c r="F204" t="s">
        <v>19</v>
      </c>
      <c r="G204" t="s">
        <v>19</v>
      </c>
      <c r="H204" t="s">
        <v>85</v>
      </c>
      <c r="I204" t="s">
        <v>540</v>
      </c>
      <c r="J204">
        <v>201</v>
      </c>
      <c r="K204" t="s">
        <v>87</v>
      </c>
      <c r="L204" t="s">
        <v>88</v>
      </c>
      <c r="M204" t="s">
        <v>89</v>
      </c>
      <c r="N204">
        <v>2</v>
      </c>
      <c r="O204" s="1">
        <v>44782.417986111112</v>
      </c>
      <c r="P204" s="1">
        <v>44782.463900462964</v>
      </c>
      <c r="Q204">
        <v>3039</v>
      </c>
      <c r="R204">
        <v>928</v>
      </c>
      <c r="S204" t="b">
        <v>0</v>
      </c>
      <c r="T204" t="s">
        <v>90</v>
      </c>
      <c r="U204" t="b">
        <v>0</v>
      </c>
      <c r="V204" t="s">
        <v>187</v>
      </c>
      <c r="W204" s="1">
        <v>44782.45516203704</v>
      </c>
      <c r="X204">
        <v>293</v>
      </c>
      <c r="Y204">
        <v>196</v>
      </c>
      <c r="Z204">
        <v>0</v>
      </c>
      <c r="AA204">
        <v>196</v>
      </c>
      <c r="AB204">
        <v>0</v>
      </c>
      <c r="AC204">
        <v>17</v>
      </c>
      <c r="AD204">
        <v>5</v>
      </c>
      <c r="AE204">
        <v>0</v>
      </c>
      <c r="AF204">
        <v>0</v>
      </c>
      <c r="AG204">
        <v>0</v>
      </c>
      <c r="AH204" t="s">
        <v>294</v>
      </c>
      <c r="AI204" s="1">
        <v>44782.463900462964</v>
      </c>
      <c r="AJ204">
        <v>635</v>
      </c>
      <c r="AK204">
        <v>1</v>
      </c>
      <c r="AL204">
        <v>0</v>
      </c>
      <c r="AM204">
        <v>1</v>
      </c>
      <c r="AN204">
        <v>0</v>
      </c>
      <c r="AO204">
        <v>2</v>
      </c>
      <c r="AP204">
        <v>4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495</v>
      </c>
      <c r="BG204">
        <v>66</v>
      </c>
      <c r="BH204" t="s">
        <v>93</v>
      </c>
    </row>
    <row r="205" spans="1:60">
      <c r="A205" t="s">
        <v>541</v>
      </c>
      <c r="B205" t="s">
        <v>82</v>
      </c>
      <c r="C205" t="s">
        <v>525</v>
      </c>
      <c r="D205" t="s">
        <v>84</v>
      </c>
      <c r="E205" s="2">
        <f>HYPERLINK("capsilon://?command=openfolder&amp;siteaddress=FAM.docvelocity-na8.net&amp;folderid=FX7744ADD9-8A6F-3C97-DF92-72051E024412","FX2208947")</f>
        <v>0</v>
      </c>
      <c r="F205" t="s">
        <v>19</v>
      </c>
      <c r="G205" t="s">
        <v>19</v>
      </c>
      <c r="H205" t="s">
        <v>85</v>
      </c>
      <c r="I205" t="s">
        <v>542</v>
      </c>
      <c r="J205">
        <v>181</v>
      </c>
      <c r="K205" t="s">
        <v>87</v>
      </c>
      <c r="L205" t="s">
        <v>88</v>
      </c>
      <c r="M205" t="s">
        <v>89</v>
      </c>
      <c r="N205">
        <v>2</v>
      </c>
      <c r="O205" s="1">
        <v>44782.41883101852</v>
      </c>
      <c r="P205" s="1">
        <v>44782.466574074075</v>
      </c>
      <c r="Q205">
        <v>3851</v>
      </c>
      <c r="R205">
        <v>274</v>
      </c>
      <c r="S205" t="b">
        <v>0</v>
      </c>
      <c r="T205" t="s">
        <v>90</v>
      </c>
      <c r="U205" t="b">
        <v>0</v>
      </c>
      <c r="V205" t="s">
        <v>288</v>
      </c>
      <c r="W205" s="1">
        <v>44782.454375000001</v>
      </c>
      <c r="X205">
        <v>109</v>
      </c>
      <c r="Y205">
        <v>181</v>
      </c>
      <c r="Z205">
        <v>0</v>
      </c>
      <c r="AA205">
        <v>181</v>
      </c>
      <c r="AB205">
        <v>0</v>
      </c>
      <c r="AC205">
        <v>8</v>
      </c>
      <c r="AD205">
        <v>0</v>
      </c>
      <c r="AE205">
        <v>0</v>
      </c>
      <c r="AF205">
        <v>0</v>
      </c>
      <c r="AG205">
        <v>0</v>
      </c>
      <c r="AH205" t="s">
        <v>294</v>
      </c>
      <c r="AI205" s="1">
        <v>44782.466574074075</v>
      </c>
      <c r="AJ205">
        <v>153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-1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495</v>
      </c>
      <c r="BG205">
        <v>68</v>
      </c>
      <c r="BH205" t="s">
        <v>93</v>
      </c>
    </row>
    <row r="206" spans="1:60">
      <c r="A206" t="s">
        <v>543</v>
      </c>
      <c r="B206" t="s">
        <v>82</v>
      </c>
      <c r="C206" t="s">
        <v>403</v>
      </c>
      <c r="D206" t="s">
        <v>84</v>
      </c>
      <c r="E206" s="2">
        <f>HYPERLINK("capsilon://?command=openfolder&amp;siteaddress=FAM.docvelocity-na8.net&amp;folderid=FX0BA4265A-B9EC-82A6-EEAC-B889CDE2E7CB","FX22082128")</f>
        <v>0</v>
      </c>
      <c r="F206" t="s">
        <v>19</v>
      </c>
      <c r="G206" t="s">
        <v>19</v>
      </c>
      <c r="H206" t="s">
        <v>85</v>
      </c>
      <c r="I206" t="s">
        <v>498</v>
      </c>
      <c r="J206">
        <v>118</v>
      </c>
      <c r="K206" t="s">
        <v>87</v>
      </c>
      <c r="L206" t="s">
        <v>88</v>
      </c>
      <c r="M206" t="s">
        <v>89</v>
      </c>
      <c r="N206">
        <v>2</v>
      </c>
      <c r="O206" s="1">
        <v>44782.418912037036</v>
      </c>
      <c r="P206" s="1">
        <v>44782.435983796298</v>
      </c>
      <c r="Q206">
        <v>1185</v>
      </c>
      <c r="R206">
        <v>290</v>
      </c>
      <c r="S206" t="b">
        <v>0</v>
      </c>
      <c r="T206" t="s">
        <v>90</v>
      </c>
      <c r="U206" t="b">
        <v>1</v>
      </c>
      <c r="V206" t="s">
        <v>288</v>
      </c>
      <c r="W206" s="1">
        <v>44782.420543981483</v>
      </c>
      <c r="X206">
        <v>121</v>
      </c>
      <c r="Y206">
        <v>118</v>
      </c>
      <c r="Z206">
        <v>0</v>
      </c>
      <c r="AA206">
        <v>118</v>
      </c>
      <c r="AB206">
        <v>0</v>
      </c>
      <c r="AC206">
        <v>2</v>
      </c>
      <c r="AD206">
        <v>0</v>
      </c>
      <c r="AE206">
        <v>0</v>
      </c>
      <c r="AF206">
        <v>0</v>
      </c>
      <c r="AG206">
        <v>0</v>
      </c>
      <c r="AH206" t="s">
        <v>294</v>
      </c>
      <c r="AI206" s="1">
        <v>44782.435983796298</v>
      </c>
      <c r="AJ206">
        <v>169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495</v>
      </c>
      <c r="BG206">
        <v>24</v>
      </c>
      <c r="BH206" t="s">
        <v>93</v>
      </c>
    </row>
    <row r="207" spans="1:60">
      <c r="A207" t="s">
        <v>544</v>
      </c>
      <c r="B207" t="s">
        <v>82</v>
      </c>
      <c r="C207" t="s">
        <v>525</v>
      </c>
      <c r="D207" t="s">
        <v>84</v>
      </c>
      <c r="E207" s="2">
        <f>HYPERLINK("capsilon://?command=openfolder&amp;siteaddress=FAM.docvelocity-na8.net&amp;folderid=FX7744ADD9-8A6F-3C97-DF92-72051E024412","FX2208947")</f>
        <v>0</v>
      </c>
      <c r="F207" t="s">
        <v>19</v>
      </c>
      <c r="G207" t="s">
        <v>19</v>
      </c>
      <c r="H207" t="s">
        <v>85</v>
      </c>
      <c r="I207" t="s">
        <v>545</v>
      </c>
      <c r="J207">
        <v>122</v>
      </c>
      <c r="K207" t="s">
        <v>87</v>
      </c>
      <c r="L207" t="s">
        <v>88</v>
      </c>
      <c r="M207" t="s">
        <v>89</v>
      </c>
      <c r="N207">
        <v>2</v>
      </c>
      <c r="O207" s="1">
        <v>44782.419918981483</v>
      </c>
      <c r="P207" s="1">
        <v>44782.46802083333</v>
      </c>
      <c r="Q207">
        <v>3968</v>
      </c>
      <c r="R207">
        <v>188</v>
      </c>
      <c r="S207" t="b">
        <v>0</v>
      </c>
      <c r="T207" t="s">
        <v>90</v>
      </c>
      <c r="U207" t="b">
        <v>0</v>
      </c>
      <c r="V207" t="s">
        <v>288</v>
      </c>
      <c r="W207" s="1">
        <v>44782.455127314817</v>
      </c>
      <c r="X207">
        <v>64</v>
      </c>
      <c r="Y207">
        <v>122</v>
      </c>
      <c r="Z207">
        <v>0</v>
      </c>
      <c r="AA207">
        <v>122</v>
      </c>
      <c r="AB207">
        <v>5</v>
      </c>
      <c r="AC207">
        <v>3</v>
      </c>
      <c r="AD207">
        <v>0</v>
      </c>
      <c r="AE207">
        <v>0</v>
      </c>
      <c r="AF207">
        <v>0</v>
      </c>
      <c r="AG207">
        <v>0</v>
      </c>
      <c r="AH207" t="s">
        <v>294</v>
      </c>
      <c r="AI207" s="1">
        <v>44782.46802083333</v>
      </c>
      <c r="AJ207">
        <v>124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-1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495</v>
      </c>
      <c r="BG207">
        <v>69</v>
      </c>
      <c r="BH207" t="s">
        <v>93</v>
      </c>
    </row>
    <row r="208" spans="1:60">
      <c r="A208" t="s">
        <v>546</v>
      </c>
      <c r="B208" t="s">
        <v>82</v>
      </c>
      <c r="C208" t="s">
        <v>525</v>
      </c>
      <c r="D208" t="s">
        <v>84</v>
      </c>
      <c r="E208" s="2">
        <f>HYPERLINK("capsilon://?command=openfolder&amp;siteaddress=FAM.docvelocity-na8.net&amp;folderid=FX7744ADD9-8A6F-3C97-DF92-72051E024412","FX2208947")</f>
        <v>0</v>
      </c>
      <c r="F208" t="s">
        <v>19</v>
      </c>
      <c r="G208" t="s">
        <v>19</v>
      </c>
      <c r="H208" t="s">
        <v>85</v>
      </c>
      <c r="I208" t="s">
        <v>547</v>
      </c>
      <c r="J208">
        <v>153</v>
      </c>
      <c r="K208" t="s">
        <v>87</v>
      </c>
      <c r="L208" t="s">
        <v>88</v>
      </c>
      <c r="M208" t="s">
        <v>89</v>
      </c>
      <c r="N208">
        <v>2</v>
      </c>
      <c r="O208" s="1">
        <v>44782.420115740744</v>
      </c>
      <c r="P208" s="1">
        <v>44782.469236111108</v>
      </c>
      <c r="Q208">
        <v>4056</v>
      </c>
      <c r="R208">
        <v>188</v>
      </c>
      <c r="S208" t="b">
        <v>0</v>
      </c>
      <c r="T208" t="s">
        <v>90</v>
      </c>
      <c r="U208" t="b">
        <v>0</v>
      </c>
      <c r="V208" t="s">
        <v>288</v>
      </c>
      <c r="W208" s="1">
        <v>44782.456111111111</v>
      </c>
      <c r="X208">
        <v>84</v>
      </c>
      <c r="Y208">
        <v>153</v>
      </c>
      <c r="Z208">
        <v>0</v>
      </c>
      <c r="AA208">
        <v>153</v>
      </c>
      <c r="AB208">
        <v>10</v>
      </c>
      <c r="AC208">
        <v>4</v>
      </c>
      <c r="AD208">
        <v>0</v>
      </c>
      <c r="AE208">
        <v>0</v>
      </c>
      <c r="AF208">
        <v>0</v>
      </c>
      <c r="AG208">
        <v>0</v>
      </c>
      <c r="AH208" t="s">
        <v>294</v>
      </c>
      <c r="AI208" s="1">
        <v>44782.469236111108</v>
      </c>
      <c r="AJ208">
        <v>104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-1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495</v>
      </c>
      <c r="BG208">
        <v>70</v>
      </c>
      <c r="BH208" t="s">
        <v>93</v>
      </c>
    </row>
    <row r="209" spans="1:60">
      <c r="A209" t="s">
        <v>548</v>
      </c>
      <c r="B209" t="s">
        <v>82</v>
      </c>
      <c r="C209" t="s">
        <v>549</v>
      </c>
      <c r="D209" t="s">
        <v>84</v>
      </c>
      <c r="E209" s="2">
        <f>HYPERLINK("capsilon://?command=openfolder&amp;siteaddress=FAM.docvelocity-na8.net&amp;folderid=FX4377A545-FC88-90BA-37A2-E38F6AC21362","FX22082264")</f>
        <v>0</v>
      </c>
      <c r="F209" t="s">
        <v>19</v>
      </c>
      <c r="G209" t="s">
        <v>19</v>
      </c>
      <c r="H209" t="s">
        <v>85</v>
      </c>
      <c r="I209" t="s">
        <v>550</v>
      </c>
      <c r="J209">
        <v>85</v>
      </c>
      <c r="K209" t="s">
        <v>87</v>
      </c>
      <c r="L209" t="s">
        <v>88</v>
      </c>
      <c r="M209" t="s">
        <v>89</v>
      </c>
      <c r="N209">
        <v>2</v>
      </c>
      <c r="O209" s="1">
        <v>44782.433657407404</v>
      </c>
      <c r="P209" s="1">
        <v>44782.470694444448</v>
      </c>
      <c r="Q209">
        <v>2595</v>
      </c>
      <c r="R209">
        <v>605</v>
      </c>
      <c r="S209" t="b">
        <v>0</v>
      </c>
      <c r="T209" t="s">
        <v>90</v>
      </c>
      <c r="U209" t="b">
        <v>0</v>
      </c>
      <c r="V209" t="s">
        <v>187</v>
      </c>
      <c r="W209" s="1">
        <v>44782.460729166669</v>
      </c>
      <c r="X209">
        <v>480</v>
      </c>
      <c r="Y209">
        <v>78</v>
      </c>
      <c r="Z209">
        <v>0</v>
      </c>
      <c r="AA209">
        <v>78</v>
      </c>
      <c r="AB209">
        <v>0</v>
      </c>
      <c r="AC209">
        <v>2</v>
      </c>
      <c r="AD209">
        <v>7</v>
      </c>
      <c r="AE209">
        <v>0</v>
      </c>
      <c r="AF209">
        <v>0</v>
      </c>
      <c r="AG209">
        <v>0</v>
      </c>
      <c r="AH209" t="s">
        <v>294</v>
      </c>
      <c r="AI209" s="1">
        <v>44782.470694444448</v>
      </c>
      <c r="AJ209">
        <v>125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495</v>
      </c>
      <c r="BG209">
        <v>53</v>
      </c>
      <c r="BH209" t="s">
        <v>93</v>
      </c>
    </row>
    <row r="210" spans="1:60">
      <c r="A210" t="s">
        <v>551</v>
      </c>
      <c r="B210" t="s">
        <v>82</v>
      </c>
      <c r="C210" t="s">
        <v>552</v>
      </c>
      <c r="D210" t="s">
        <v>84</v>
      </c>
      <c r="E210" s="2">
        <f>HYPERLINK("capsilon://?command=openfolder&amp;siteaddress=FAM.docvelocity-na8.net&amp;folderid=FX34CD2997-E3D5-9DF5-C42A-FF2883B5E81A","FX22082311")</f>
        <v>0</v>
      </c>
      <c r="F210" t="s">
        <v>19</v>
      </c>
      <c r="G210" t="s">
        <v>19</v>
      </c>
      <c r="H210" t="s">
        <v>85</v>
      </c>
      <c r="I210" t="s">
        <v>553</v>
      </c>
      <c r="J210">
        <v>49</v>
      </c>
      <c r="K210" t="s">
        <v>87</v>
      </c>
      <c r="L210" t="s">
        <v>88</v>
      </c>
      <c r="M210" t="s">
        <v>89</v>
      </c>
      <c r="N210">
        <v>2</v>
      </c>
      <c r="O210" s="1">
        <v>44782.437962962962</v>
      </c>
      <c r="P210" s="1">
        <v>44782.471631944441</v>
      </c>
      <c r="Q210">
        <v>2766</v>
      </c>
      <c r="R210">
        <v>143</v>
      </c>
      <c r="S210" t="b">
        <v>0</v>
      </c>
      <c r="T210" t="s">
        <v>90</v>
      </c>
      <c r="U210" t="b">
        <v>0</v>
      </c>
      <c r="V210" t="s">
        <v>288</v>
      </c>
      <c r="W210" s="1">
        <v>44782.45685185185</v>
      </c>
      <c r="X210">
        <v>63</v>
      </c>
      <c r="Y210">
        <v>49</v>
      </c>
      <c r="Z210">
        <v>0</v>
      </c>
      <c r="AA210">
        <v>49</v>
      </c>
      <c r="AB210">
        <v>0</v>
      </c>
      <c r="AC210">
        <v>4</v>
      </c>
      <c r="AD210">
        <v>0</v>
      </c>
      <c r="AE210">
        <v>0</v>
      </c>
      <c r="AF210">
        <v>0</v>
      </c>
      <c r="AG210">
        <v>0</v>
      </c>
      <c r="AH210" t="s">
        <v>294</v>
      </c>
      <c r="AI210" s="1">
        <v>44782.471631944441</v>
      </c>
      <c r="AJ210">
        <v>80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495</v>
      </c>
      <c r="BG210">
        <v>48</v>
      </c>
      <c r="BH210" t="s">
        <v>93</v>
      </c>
    </row>
    <row r="211" spans="1:60">
      <c r="A211" t="s">
        <v>554</v>
      </c>
      <c r="B211" t="s">
        <v>82</v>
      </c>
      <c r="C211" t="s">
        <v>552</v>
      </c>
      <c r="D211" t="s">
        <v>84</v>
      </c>
      <c r="E211" s="2">
        <f>HYPERLINK("capsilon://?command=openfolder&amp;siteaddress=FAM.docvelocity-na8.net&amp;folderid=FX34CD2997-E3D5-9DF5-C42A-FF2883B5E81A","FX22082311")</f>
        <v>0</v>
      </c>
      <c r="F211" t="s">
        <v>19</v>
      </c>
      <c r="G211" t="s">
        <v>19</v>
      </c>
      <c r="H211" t="s">
        <v>85</v>
      </c>
      <c r="I211" t="s">
        <v>555</v>
      </c>
      <c r="J211">
        <v>44</v>
      </c>
      <c r="K211" t="s">
        <v>87</v>
      </c>
      <c r="L211" t="s">
        <v>88</v>
      </c>
      <c r="M211" t="s">
        <v>89</v>
      </c>
      <c r="N211">
        <v>2</v>
      </c>
      <c r="O211" s="1">
        <v>44782.443194444444</v>
      </c>
      <c r="P211" s="1">
        <v>44782.472037037034</v>
      </c>
      <c r="Q211">
        <v>2404</v>
      </c>
      <c r="R211">
        <v>88</v>
      </c>
      <c r="S211" t="b">
        <v>0</v>
      </c>
      <c r="T211" t="s">
        <v>90</v>
      </c>
      <c r="U211" t="b">
        <v>0</v>
      </c>
      <c r="V211" t="s">
        <v>288</v>
      </c>
      <c r="W211" s="1">
        <v>44782.457476851851</v>
      </c>
      <c r="X211">
        <v>54</v>
      </c>
      <c r="Y211">
        <v>44</v>
      </c>
      <c r="Z211">
        <v>0</v>
      </c>
      <c r="AA211">
        <v>44</v>
      </c>
      <c r="AB211">
        <v>0</v>
      </c>
      <c r="AC211">
        <v>4</v>
      </c>
      <c r="AD211">
        <v>0</v>
      </c>
      <c r="AE211">
        <v>0</v>
      </c>
      <c r="AF211">
        <v>0</v>
      </c>
      <c r="AG211">
        <v>0</v>
      </c>
      <c r="AH211" t="s">
        <v>294</v>
      </c>
      <c r="AI211" s="1">
        <v>44782.472037037034</v>
      </c>
      <c r="AJ211">
        <v>34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495</v>
      </c>
      <c r="BG211">
        <v>41</v>
      </c>
      <c r="BH211" t="s">
        <v>93</v>
      </c>
    </row>
    <row r="212" spans="1:60">
      <c r="A212" t="s">
        <v>556</v>
      </c>
      <c r="B212" t="s">
        <v>82</v>
      </c>
      <c r="C212" t="s">
        <v>552</v>
      </c>
      <c r="D212" t="s">
        <v>84</v>
      </c>
      <c r="E212" s="2">
        <f>HYPERLINK("capsilon://?command=openfolder&amp;siteaddress=FAM.docvelocity-na8.net&amp;folderid=FX34CD2997-E3D5-9DF5-C42A-FF2883B5E81A","FX22082311")</f>
        <v>0</v>
      </c>
      <c r="F212" t="s">
        <v>19</v>
      </c>
      <c r="G212" t="s">
        <v>19</v>
      </c>
      <c r="H212" t="s">
        <v>85</v>
      </c>
      <c r="I212" t="s">
        <v>557</v>
      </c>
      <c r="J212">
        <v>28</v>
      </c>
      <c r="K212" t="s">
        <v>87</v>
      </c>
      <c r="L212" t="s">
        <v>88</v>
      </c>
      <c r="M212" t="s">
        <v>89</v>
      </c>
      <c r="N212">
        <v>2</v>
      </c>
      <c r="O212" s="1">
        <v>44782.454918981479</v>
      </c>
      <c r="P212" s="1">
        <v>44782.472442129627</v>
      </c>
      <c r="Q212">
        <v>1439</v>
      </c>
      <c r="R212">
        <v>75</v>
      </c>
      <c r="S212" t="b">
        <v>0</v>
      </c>
      <c r="T212" t="s">
        <v>90</v>
      </c>
      <c r="U212" t="b">
        <v>0</v>
      </c>
      <c r="V212" t="s">
        <v>288</v>
      </c>
      <c r="W212" s="1">
        <v>44782.457962962966</v>
      </c>
      <c r="X212">
        <v>41</v>
      </c>
      <c r="Y212">
        <v>21</v>
      </c>
      <c r="Z212">
        <v>0</v>
      </c>
      <c r="AA212">
        <v>21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 t="s">
        <v>294</v>
      </c>
      <c r="AI212" s="1">
        <v>44782.472442129627</v>
      </c>
      <c r="AJ212">
        <v>34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495</v>
      </c>
      <c r="BG212">
        <v>25</v>
      </c>
      <c r="BH212" t="s">
        <v>93</v>
      </c>
    </row>
    <row r="213" spans="1:60">
      <c r="A213" t="s">
        <v>558</v>
      </c>
      <c r="B213" t="s">
        <v>82</v>
      </c>
      <c r="C213" t="s">
        <v>552</v>
      </c>
      <c r="D213" t="s">
        <v>84</v>
      </c>
      <c r="E213" s="2">
        <f>HYPERLINK("capsilon://?command=openfolder&amp;siteaddress=FAM.docvelocity-na8.net&amp;folderid=FX34CD2997-E3D5-9DF5-C42A-FF2883B5E81A","FX22082311")</f>
        <v>0</v>
      </c>
      <c r="F213" t="s">
        <v>19</v>
      </c>
      <c r="G213" t="s">
        <v>19</v>
      </c>
      <c r="H213" t="s">
        <v>85</v>
      </c>
      <c r="I213" t="s">
        <v>559</v>
      </c>
      <c r="J213">
        <v>28</v>
      </c>
      <c r="K213" t="s">
        <v>87</v>
      </c>
      <c r="L213" t="s">
        <v>88</v>
      </c>
      <c r="M213" t="s">
        <v>89</v>
      </c>
      <c r="N213">
        <v>2</v>
      </c>
      <c r="O213" s="1">
        <v>44782.45517361111</v>
      </c>
      <c r="P213" s="1">
        <v>44782.47278935185</v>
      </c>
      <c r="Q213">
        <v>1462</v>
      </c>
      <c r="R213">
        <v>60</v>
      </c>
      <c r="S213" t="b">
        <v>0</v>
      </c>
      <c r="T213" t="s">
        <v>90</v>
      </c>
      <c r="U213" t="b">
        <v>0</v>
      </c>
      <c r="V213" t="s">
        <v>288</v>
      </c>
      <c r="W213" s="1">
        <v>44782.458333333336</v>
      </c>
      <c r="X213">
        <v>31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294</v>
      </c>
      <c r="AI213" s="1">
        <v>44782.47278935185</v>
      </c>
      <c r="AJ213">
        <v>29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495</v>
      </c>
      <c r="BG213">
        <v>25</v>
      </c>
      <c r="BH213" t="s">
        <v>93</v>
      </c>
    </row>
    <row r="214" spans="1:60">
      <c r="A214" t="s">
        <v>560</v>
      </c>
      <c r="B214" t="s">
        <v>82</v>
      </c>
      <c r="C214" t="s">
        <v>525</v>
      </c>
      <c r="D214" t="s">
        <v>84</v>
      </c>
      <c r="E214" s="2">
        <f>HYPERLINK("capsilon://?command=openfolder&amp;siteaddress=FAM.docvelocity-na8.net&amp;folderid=FX7744ADD9-8A6F-3C97-DF92-72051E024412","FX2208947")</f>
        <v>0</v>
      </c>
      <c r="F214" t="s">
        <v>19</v>
      </c>
      <c r="G214" t="s">
        <v>19</v>
      </c>
      <c r="H214" t="s">
        <v>85</v>
      </c>
      <c r="I214" t="s">
        <v>561</v>
      </c>
      <c r="J214">
        <v>30</v>
      </c>
      <c r="K214" t="s">
        <v>87</v>
      </c>
      <c r="L214" t="s">
        <v>88</v>
      </c>
      <c r="M214" t="s">
        <v>89</v>
      </c>
      <c r="N214">
        <v>2</v>
      </c>
      <c r="O214" s="1">
        <v>44782.46465277778</v>
      </c>
      <c r="P214" s="1">
        <v>44782.473263888889</v>
      </c>
      <c r="Q214">
        <v>654</v>
      </c>
      <c r="R214">
        <v>90</v>
      </c>
      <c r="S214" t="b">
        <v>0</v>
      </c>
      <c r="T214" t="s">
        <v>90</v>
      </c>
      <c r="U214" t="b">
        <v>0</v>
      </c>
      <c r="V214" t="s">
        <v>288</v>
      </c>
      <c r="W214" s="1">
        <v>44782.466099537036</v>
      </c>
      <c r="X214">
        <v>50</v>
      </c>
      <c r="Y214">
        <v>10</v>
      </c>
      <c r="Z214">
        <v>0</v>
      </c>
      <c r="AA214">
        <v>10</v>
      </c>
      <c r="AB214">
        <v>0</v>
      </c>
      <c r="AC214">
        <v>0</v>
      </c>
      <c r="AD214">
        <v>20</v>
      </c>
      <c r="AE214">
        <v>0</v>
      </c>
      <c r="AF214">
        <v>0</v>
      </c>
      <c r="AG214">
        <v>0</v>
      </c>
      <c r="AH214" t="s">
        <v>294</v>
      </c>
      <c r="AI214" s="1">
        <v>44782.473263888889</v>
      </c>
      <c r="AJ214">
        <v>40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20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495</v>
      </c>
      <c r="BG214">
        <v>12</v>
      </c>
      <c r="BH214" t="s">
        <v>93</v>
      </c>
    </row>
    <row r="215" spans="1:60">
      <c r="A215" t="s">
        <v>562</v>
      </c>
      <c r="B215" t="s">
        <v>82</v>
      </c>
      <c r="C215" t="s">
        <v>322</v>
      </c>
      <c r="D215" t="s">
        <v>84</v>
      </c>
      <c r="E215" s="2">
        <f>HYPERLINK("capsilon://?command=openfolder&amp;siteaddress=FAM.docvelocity-na8.net&amp;folderid=FX73007511-E932-ADE3-95F9-A51EDC7610E1","FX22081776")</f>
        <v>0</v>
      </c>
      <c r="F215" t="s">
        <v>19</v>
      </c>
      <c r="G215" t="s">
        <v>19</v>
      </c>
      <c r="H215" t="s">
        <v>85</v>
      </c>
      <c r="I215" t="s">
        <v>563</v>
      </c>
      <c r="J215">
        <v>30</v>
      </c>
      <c r="K215" t="s">
        <v>87</v>
      </c>
      <c r="L215" t="s">
        <v>88</v>
      </c>
      <c r="M215" t="s">
        <v>89</v>
      </c>
      <c r="N215">
        <v>2</v>
      </c>
      <c r="O215" s="1">
        <v>44782.470138888886</v>
      </c>
      <c r="P215" s="1">
        <v>44782.47378472222</v>
      </c>
      <c r="Q215">
        <v>234</v>
      </c>
      <c r="R215">
        <v>81</v>
      </c>
      <c r="S215" t="b">
        <v>0</v>
      </c>
      <c r="T215" t="s">
        <v>90</v>
      </c>
      <c r="U215" t="b">
        <v>0</v>
      </c>
      <c r="V215" t="s">
        <v>288</v>
      </c>
      <c r="W215" s="1">
        <v>44782.472997685189</v>
      </c>
      <c r="X215">
        <v>37</v>
      </c>
      <c r="Y215">
        <v>10</v>
      </c>
      <c r="Z215">
        <v>0</v>
      </c>
      <c r="AA215">
        <v>10</v>
      </c>
      <c r="AB215">
        <v>0</v>
      </c>
      <c r="AC215">
        <v>1</v>
      </c>
      <c r="AD215">
        <v>20</v>
      </c>
      <c r="AE215">
        <v>0</v>
      </c>
      <c r="AF215">
        <v>0</v>
      </c>
      <c r="AG215">
        <v>0</v>
      </c>
      <c r="AH215" t="s">
        <v>294</v>
      </c>
      <c r="AI215" s="1">
        <v>44782.47378472222</v>
      </c>
      <c r="AJ215">
        <v>44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20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495</v>
      </c>
      <c r="BG215">
        <v>5</v>
      </c>
      <c r="BH215" t="s">
        <v>93</v>
      </c>
    </row>
    <row r="216" spans="1:60">
      <c r="A216" t="s">
        <v>564</v>
      </c>
      <c r="B216" t="s">
        <v>82</v>
      </c>
      <c r="C216" t="s">
        <v>565</v>
      </c>
      <c r="D216" t="s">
        <v>84</v>
      </c>
      <c r="E216" s="2">
        <f>HYPERLINK("capsilon://?command=openfolder&amp;siteaddress=FAM.docvelocity-na8.net&amp;folderid=FXB16649D5-F922-E21D-DA8B-AAF4D00D602D","FX22082447")</f>
        <v>0</v>
      </c>
      <c r="F216" t="s">
        <v>19</v>
      </c>
      <c r="G216" t="s">
        <v>19</v>
      </c>
      <c r="H216" t="s">
        <v>85</v>
      </c>
      <c r="I216" t="s">
        <v>566</v>
      </c>
      <c r="J216">
        <v>342</v>
      </c>
      <c r="K216" t="s">
        <v>87</v>
      </c>
      <c r="L216" t="s">
        <v>88</v>
      </c>
      <c r="M216" t="s">
        <v>89</v>
      </c>
      <c r="N216">
        <v>1</v>
      </c>
      <c r="O216" s="1">
        <v>44782.470879629633</v>
      </c>
      <c r="P216" s="1">
        <v>44782.516342592593</v>
      </c>
      <c r="Q216">
        <v>3560</v>
      </c>
      <c r="R216">
        <v>368</v>
      </c>
      <c r="S216" t="b">
        <v>0</v>
      </c>
      <c r="T216" t="s">
        <v>90</v>
      </c>
      <c r="U216" t="b">
        <v>0</v>
      </c>
      <c r="V216" t="s">
        <v>567</v>
      </c>
      <c r="W216" s="1">
        <v>44782.516342592593</v>
      </c>
      <c r="X216">
        <v>292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342</v>
      </c>
      <c r="AE216">
        <v>335</v>
      </c>
      <c r="AF216">
        <v>0</v>
      </c>
      <c r="AG216">
        <v>7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495</v>
      </c>
      <c r="BG216">
        <v>65</v>
      </c>
      <c r="BH216" t="s">
        <v>93</v>
      </c>
    </row>
    <row r="217" spans="1:60">
      <c r="A217" t="s">
        <v>568</v>
      </c>
      <c r="B217" t="s">
        <v>82</v>
      </c>
      <c r="C217" t="s">
        <v>569</v>
      </c>
      <c r="D217" t="s">
        <v>84</v>
      </c>
      <c r="E217" s="2">
        <f>HYPERLINK("capsilon://?command=openfolder&amp;siteaddress=FAM.docvelocity-na8.net&amp;folderid=FX293B23D6-BBF3-9274-F8EB-5FA038349F67","FX22082377")</f>
        <v>0</v>
      </c>
      <c r="F217" t="s">
        <v>19</v>
      </c>
      <c r="G217" t="s">
        <v>19</v>
      </c>
      <c r="H217" t="s">
        <v>85</v>
      </c>
      <c r="I217" t="s">
        <v>570</v>
      </c>
      <c r="J217">
        <v>371</v>
      </c>
      <c r="K217" t="s">
        <v>87</v>
      </c>
      <c r="L217" t="s">
        <v>88</v>
      </c>
      <c r="M217" t="s">
        <v>89</v>
      </c>
      <c r="N217">
        <v>2</v>
      </c>
      <c r="O217" s="1">
        <v>44782.496712962966</v>
      </c>
      <c r="P217" s="1">
        <v>44782.530173611114</v>
      </c>
      <c r="Q217">
        <v>775</v>
      </c>
      <c r="R217">
        <v>2116</v>
      </c>
      <c r="S217" t="b">
        <v>0</v>
      </c>
      <c r="T217" t="s">
        <v>90</v>
      </c>
      <c r="U217" t="b">
        <v>0</v>
      </c>
      <c r="V217" t="s">
        <v>571</v>
      </c>
      <c r="W217" s="1">
        <v>44782.517233796294</v>
      </c>
      <c r="X217">
        <v>1252</v>
      </c>
      <c r="Y217">
        <v>297</v>
      </c>
      <c r="Z217">
        <v>0</v>
      </c>
      <c r="AA217">
        <v>297</v>
      </c>
      <c r="AB217">
        <v>0</v>
      </c>
      <c r="AC217">
        <v>27</v>
      </c>
      <c r="AD217">
        <v>74</v>
      </c>
      <c r="AE217">
        <v>0</v>
      </c>
      <c r="AF217">
        <v>0</v>
      </c>
      <c r="AG217">
        <v>0</v>
      </c>
      <c r="AH217" t="s">
        <v>108</v>
      </c>
      <c r="AI217" s="1">
        <v>44782.530173611114</v>
      </c>
      <c r="AJ217">
        <v>864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74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495</v>
      </c>
      <c r="BG217">
        <v>48</v>
      </c>
      <c r="BH217" t="s">
        <v>93</v>
      </c>
    </row>
    <row r="218" spans="1:60">
      <c r="A218" t="s">
        <v>572</v>
      </c>
      <c r="B218" t="s">
        <v>82</v>
      </c>
      <c r="C218" t="s">
        <v>218</v>
      </c>
      <c r="D218" t="s">
        <v>84</v>
      </c>
      <c r="E218" s="2">
        <f>HYPERLINK("capsilon://?command=openfolder&amp;siteaddress=FAM.docvelocity-na8.net&amp;folderid=FX028AE706-138A-7413-20DE-6A2DDBAE68AB","FX2208535")</f>
        <v>0</v>
      </c>
      <c r="F218" t="s">
        <v>19</v>
      </c>
      <c r="G218" t="s">
        <v>19</v>
      </c>
      <c r="H218" t="s">
        <v>85</v>
      </c>
      <c r="I218" t="s">
        <v>573</v>
      </c>
      <c r="J218">
        <v>67</v>
      </c>
      <c r="K218" t="s">
        <v>87</v>
      </c>
      <c r="L218" t="s">
        <v>88</v>
      </c>
      <c r="M218" t="s">
        <v>89</v>
      </c>
      <c r="N218">
        <v>1</v>
      </c>
      <c r="O218" s="1">
        <v>44782.497152777774</v>
      </c>
      <c r="P218" s="1">
        <v>44782.517245370371</v>
      </c>
      <c r="Q218">
        <v>1648</v>
      </c>
      <c r="R218">
        <v>88</v>
      </c>
      <c r="S218" t="b">
        <v>0</v>
      </c>
      <c r="T218" t="s">
        <v>90</v>
      </c>
      <c r="U218" t="b">
        <v>0</v>
      </c>
      <c r="V218" t="s">
        <v>567</v>
      </c>
      <c r="W218" s="1">
        <v>44782.517245370371</v>
      </c>
      <c r="X218">
        <v>77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67</v>
      </c>
      <c r="AE218">
        <v>52</v>
      </c>
      <c r="AF218">
        <v>0</v>
      </c>
      <c r="AG218">
        <v>1</v>
      </c>
      <c r="AH218" t="s">
        <v>90</v>
      </c>
      <c r="AI218" t="s">
        <v>90</v>
      </c>
      <c r="AJ218" t="s">
        <v>90</v>
      </c>
      <c r="AK218" t="s">
        <v>90</v>
      </c>
      <c r="AL218" t="s">
        <v>90</v>
      </c>
      <c r="AM218" t="s">
        <v>90</v>
      </c>
      <c r="AN218" t="s">
        <v>90</v>
      </c>
      <c r="AO218" t="s">
        <v>90</v>
      </c>
      <c r="AP218" t="s">
        <v>90</v>
      </c>
      <c r="AQ218" t="s">
        <v>90</v>
      </c>
      <c r="AR218" t="s">
        <v>90</v>
      </c>
      <c r="AS218" t="s">
        <v>90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495</v>
      </c>
      <c r="BG218">
        <v>28</v>
      </c>
      <c r="BH218" t="s">
        <v>93</v>
      </c>
    </row>
    <row r="219" spans="1:60">
      <c r="A219" t="s">
        <v>574</v>
      </c>
      <c r="B219" t="s">
        <v>82</v>
      </c>
      <c r="C219" t="s">
        <v>218</v>
      </c>
      <c r="D219" t="s">
        <v>84</v>
      </c>
      <c r="E219" s="2">
        <f>HYPERLINK("capsilon://?command=openfolder&amp;siteaddress=FAM.docvelocity-na8.net&amp;folderid=FX028AE706-138A-7413-20DE-6A2DDBAE68AB","FX2208535")</f>
        <v>0</v>
      </c>
      <c r="F219" t="s">
        <v>19</v>
      </c>
      <c r="G219" t="s">
        <v>19</v>
      </c>
      <c r="H219" t="s">
        <v>85</v>
      </c>
      <c r="I219" t="s">
        <v>575</v>
      </c>
      <c r="J219">
        <v>67</v>
      </c>
      <c r="K219" t="s">
        <v>87</v>
      </c>
      <c r="L219" t="s">
        <v>88</v>
      </c>
      <c r="M219" t="s">
        <v>89</v>
      </c>
      <c r="N219">
        <v>2</v>
      </c>
      <c r="O219" s="1">
        <v>44782.497256944444</v>
      </c>
      <c r="P219" s="1">
        <v>44782.65053240741</v>
      </c>
      <c r="Q219">
        <v>13089</v>
      </c>
      <c r="R219">
        <v>154</v>
      </c>
      <c r="S219" t="b">
        <v>0</v>
      </c>
      <c r="T219" t="s">
        <v>90</v>
      </c>
      <c r="U219" t="b">
        <v>0</v>
      </c>
      <c r="V219" t="s">
        <v>571</v>
      </c>
      <c r="W219" s="1">
        <v>44782.517731481479</v>
      </c>
      <c r="X219">
        <v>43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67</v>
      </c>
      <c r="AE219">
        <v>0</v>
      </c>
      <c r="AF219">
        <v>0</v>
      </c>
      <c r="AG219">
        <v>0</v>
      </c>
      <c r="AH219" t="s">
        <v>108</v>
      </c>
      <c r="AI219" s="1">
        <v>44782.65053240741</v>
      </c>
      <c r="AJ219">
        <v>91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67</v>
      </c>
      <c r="AQ219">
        <v>52</v>
      </c>
      <c r="AR219">
        <v>0</v>
      </c>
      <c r="AS219">
        <v>1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495</v>
      </c>
      <c r="BG219">
        <v>220</v>
      </c>
      <c r="BH219" t="s">
        <v>93</v>
      </c>
    </row>
    <row r="220" spans="1:60">
      <c r="A220" t="s">
        <v>576</v>
      </c>
      <c r="B220" t="s">
        <v>82</v>
      </c>
      <c r="C220" t="s">
        <v>218</v>
      </c>
      <c r="D220" t="s">
        <v>84</v>
      </c>
      <c r="E220" s="2">
        <f>HYPERLINK("capsilon://?command=openfolder&amp;siteaddress=FAM.docvelocity-na8.net&amp;folderid=FX028AE706-138A-7413-20DE-6A2DDBAE68AB","FX2208535")</f>
        <v>0</v>
      </c>
      <c r="F220" t="s">
        <v>19</v>
      </c>
      <c r="G220" t="s">
        <v>19</v>
      </c>
      <c r="H220" t="s">
        <v>85</v>
      </c>
      <c r="I220" t="s">
        <v>577</v>
      </c>
      <c r="J220">
        <v>67</v>
      </c>
      <c r="K220" t="s">
        <v>87</v>
      </c>
      <c r="L220" t="s">
        <v>88</v>
      </c>
      <c r="M220" t="s">
        <v>89</v>
      </c>
      <c r="N220">
        <v>1</v>
      </c>
      <c r="O220" s="1">
        <v>44782.497511574074</v>
      </c>
      <c r="P220" s="1">
        <v>44782.517881944441</v>
      </c>
      <c r="Q220">
        <v>1706</v>
      </c>
      <c r="R220">
        <v>54</v>
      </c>
      <c r="S220" t="b">
        <v>0</v>
      </c>
      <c r="T220" t="s">
        <v>90</v>
      </c>
      <c r="U220" t="b">
        <v>0</v>
      </c>
      <c r="V220" t="s">
        <v>567</v>
      </c>
      <c r="W220" s="1">
        <v>44782.517881944441</v>
      </c>
      <c r="X220">
        <v>54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67</v>
      </c>
      <c r="AE220">
        <v>52</v>
      </c>
      <c r="AF220">
        <v>0</v>
      </c>
      <c r="AG220">
        <v>1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495</v>
      </c>
      <c r="BG220">
        <v>29</v>
      </c>
      <c r="BH220" t="s">
        <v>93</v>
      </c>
    </row>
    <row r="221" spans="1:60">
      <c r="A221" t="s">
        <v>578</v>
      </c>
      <c r="B221" t="s">
        <v>82</v>
      </c>
      <c r="C221" t="s">
        <v>218</v>
      </c>
      <c r="D221" t="s">
        <v>84</v>
      </c>
      <c r="E221" s="2">
        <f>HYPERLINK("capsilon://?command=openfolder&amp;siteaddress=FAM.docvelocity-na8.net&amp;folderid=FX028AE706-138A-7413-20DE-6A2DDBAE68AB","FX2208535")</f>
        <v>0</v>
      </c>
      <c r="F221" t="s">
        <v>19</v>
      </c>
      <c r="G221" t="s">
        <v>19</v>
      </c>
      <c r="H221" t="s">
        <v>85</v>
      </c>
      <c r="I221" t="s">
        <v>579</v>
      </c>
      <c r="J221">
        <v>67</v>
      </c>
      <c r="K221" t="s">
        <v>87</v>
      </c>
      <c r="L221" t="s">
        <v>88</v>
      </c>
      <c r="M221" t="s">
        <v>89</v>
      </c>
      <c r="N221">
        <v>1</v>
      </c>
      <c r="O221" s="1">
        <v>44782.497627314813</v>
      </c>
      <c r="P221" s="1">
        <v>44782.52584490741</v>
      </c>
      <c r="Q221">
        <v>2191</v>
      </c>
      <c r="R221">
        <v>247</v>
      </c>
      <c r="S221" t="b">
        <v>0</v>
      </c>
      <c r="T221" t="s">
        <v>90</v>
      </c>
      <c r="U221" t="b">
        <v>0</v>
      </c>
      <c r="V221" t="s">
        <v>567</v>
      </c>
      <c r="W221" s="1">
        <v>44782.52584490741</v>
      </c>
      <c r="X221">
        <v>44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67</v>
      </c>
      <c r="AE221">
        <v>52</v>
      </c>
      <c r="AF221">
        <v>0</v>
      </c>
      <c r="AG221">
        <v>1</v>
      </c>
      <c r="AH221" t="s">
        <v>90</v>
      </c>
      <c r="AI221" t="s">
        <v>90</v>
      </c>
      <c r="AJ221" t="s">
        <v>90</v>
      </c>
      <c r="AK221" t="s">
        <v>90</v>
      </c>
      <c r="AL221" t="s">
        <v>90</v>
      </c>
      <c r="AM221" t="s">
        <v>90</v>
      </c>
      <c r="AN221" t="s">
        <v>90</v>
      </c>
      <c r="AO221" t="s">
        <v>90</v>
      </c>
      <c r="AP221" t="s">
        <v>90</v>
      </c>
      <c r="AQ221" t="s">
        <v>90</v>
      </c>
      <c r="AR221" t="s">
        <v>90</v>
      </c>
      <c r="AS221" t="s">
        <v>90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495</v>
      </c>
      <c r="BG221">
        <v>40</v>
      </c>
      <c r="BH221" t="s">
        <v>93</v>
      </c>
    </row>
    <row r="222" spans="1:60">
      <c r="A222" t="s">
        <v>580</v>
      </c>
      <c r="B222" t="s">
        <v>82</v>
      </c>
      <c r="C222" t="s">
        <v>581</v>
      </c>
      <c r="D222" t="s">
        <v>84</v>
      </c>
      <c r="E222" s="2">
        <f>HYPERLINK("capsilon://?command=openfolder&amp;siteaddress=FAM.docvelocity-na8.net&amp;folderid=FX0AC8F317-507D-FA42-F40F-917C8592DDDC","FX22082424")</f>
        <v>0</v>
      </c>
      <c r="F222" t="s">
        <v>19</v>
      </c>
      <c r="G222" t="s">
        <v>19</v>
      </c>
      <c r="H222" t="s">
        <v>85</v>
      </c>
      <c r="I222" t="s">
        <v>582</v>
      </c>
      <c r="J222">
        <v>342</v>
      </c>
      <c r="K222" t="s">
        <v>87</v>
      </c>
      <c r="L222" t="s">
        <v>88</v>
      </c>
      <c r="M222" t="s">
        <v>89</v>
      </c>
      <c r="N222">
        <v>1</v>
      </c>
      <c r="O222" s="1">
        <v>44782.512870370374</v>
      </c>
      <c r="P222" s="1">
        <v>44782.525324074071</v>
      </c>
      <c r="Q222">
        <v>434</v>
      </c>
      <c r="R222">
        <v>642</v>
      </c>
      <c r="S222" t="b">
        <v>0</v>
      </c>
      <c r="T222" t="s">
        <v>90</v>
      </c>
      <c r="U222" t="b">
        <v>0</v>
      </c>
      <c r="V222" t="s">
        <v>567</v>
      </c>
      <c r="W222" s="1">
        <v>44782.525324074071</v>
      </c>
      <c r="X222">
        <v>642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342</v>
      </c>
      <c r="AE222">
        <v>335</v>
      </c>
      <c r="AF222">
        <v>0</v>
      </c>
      <c r="AG222">
        <v>7</v>
      </c>
      <c r="AH222" t="s">
        <v>90</v>
      </c>
      <c r="AI222" t="s">
        <v>90</v>
      </c>
      <c r="AJ222" t="s">
        <v>90</v>
      </c>
      <c r="AK222" t="s">
        <v>90</v>
      </c>
      <c r="AL222" t="s">
        <v>90</v>
      </c>
      <c r="AM222" t="s">
        <v>90</v>
      </c>
      <c r="AN222" t="s">
        <v>90</v>
      </c>
      <c r="AO222" t="s">
        <v>90</v>
      </c>
      <c r="AP222" t="s">
        <v>90</v>
      </c>
      <c r="AQ222" t="s">
        <v>90</v>
      </c>
      <c r="AR222" t="s">
        <v>90</v>
      </c>
      <c r="AS222" t="s">
        <v>90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495</v>
      </c>
      <c r="BG222">
        <v>17</v>
      </c>
      <c r="BH222" t="s">
        <v>93</v>
      </c>
    </row>
    <row r="223" spans="1:60">
      <c r="A223" t="s">
        <v>583</v>
      </c>
      <c r="B223" t="s">
        <v>82</v>
      </c>
      <c r="C223" t="s">
        <v>218</v>
      </c>
      <c r="D223" t="s">
        <v>84</v>
      </c>
      <c r="E223" s="2">
        <f>HYPERLINK("capsilon://?command=openfolder&amp;siteaddress=FAM.docvelocity-na8.net&amp;folderid=FX028AE706-138A-7413-20DE-6A2DDBAE68AB","FX2208535")</f>
        <v>0</v>
      </c>
      <c r="F223" t="s">
        <v>19</v>
      </c>
      <c r="G223" t="s">
        <v>19</v>
      </c>
      <c r="H223" t="s">
        <v>85</v>
      </c>
      <c r="I223" t="s">
        <v>573</v>
      </c>
      <c r="J223">
        <v>44</v>
      </c>
      <c r="K223" t="s">
        <v>87</v>
      </c>
      <c r="L223" t="s">
        <v>88</v>
      </c>
      <c r="M223" t="s">
        <v>89</v>
      </c>
      <c r="N223">
        <v>2</v>
      </c>
      <c r="O223" s="1">
        <v>44782.518263888887</v>
      </c>
      <c r="P223" s="1">
        <v>44782.532719907409</v>
      </c>
      <c r="Q223">
        <v>637</v>
      </c>
      <c r="R223">
        <v>612</v>
      </c>
      <c r="S223" t="b">
        <v>0</v>
      </c>
      <c r="T223" t="s">
        <v>90</v>
      </c>
      <c r="U223" t="b">
        <v>1</v>
      </c>
      <c r="V223" t="s">
        <v>571</v>
      </c>
      <c r="W223" s="1">
        <v>44782.524652777778</v>
      </c>
      <c r="X223">
        <v>393</v>
      </c>
      <c r="Y223">
        <v>37</v>
      </c>
      <c r="Z223">
        <v>0</v>
      </c>
      <c r="AA223">
        <v>37</v>
      </c>
      <c r="AB223">
        <v>0</v>
      </c>
      <c r="AC223">
        <v>17</v>
      </c>
      <c r="AD223">
        <v>7</v>
      </c>
      <c r="AE223">
        <v>0</v>
      </c>
      <c r="AF223">
        <v>0</v>
      </c>
      <c r="AG223">
        <v>0</v>
      </c>
      <c r="AH223" t="s">
        <v>108</v>
      </c>
      <c r="AI223" s="1">
        <v>44782.532719907409</v>
      </c>
      <c r="AJ223">
        <v>219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495</v>
      </c>
      <c r="BG223">
        <v>20</v>
      </c>
      <c r="BH223" t="s">
        <v>93</v>
      </c>
    </row>
    <row r="224" spans="1:60">
      <c r="A224" t="s">
        <v>584</v>
      </c>
      <c r="B224" t="s">
        <v>82</v>
      </c>
      <c r="C224" t="s">
        <v>565</v>
      </c>
      <c r="D224" t="s">
        <v>84</v>
      </c>
      <c r="E224" s="2">
        <f>HYPERLINK("capsilon://?command=openfolder&amp;siteaddress=FAM.docvelocity-na8.net&amp;folderid=FXB16649D5-F922-E21D-DA8B-AAF4D00D602D","FX22082447")</f>
        <v>0</v>
      </c>
      <c r="F224" t="s">
        <v>19</v>
      </c>
      <c r="G224" t="s">
        <v>19</v>
      </c>
      <c r="H224" t="s">
        <v>85</v>
      </c>
      <c r="I224" t="s">
        <v>566</v>
      </c>
      <c r="J224">
        <v>466</v>
      </c>
      <c r="K224" t="s">
        <v>87</v>
      </c>
      <c r="L224" t="s">
        <v>88</v>
      </c>
      <c r="M224" t="s">
        <v>89</v>
      </c>
      <c r="N224">
        <v>2</v>
      </c>
      <c r="O224" s="1">
        <v>44782.518645833334</v>
      </c>
      <c r="P224" s="1">
        <v>44782.606585648151</v>
      </c>
      <c r="Q224">
        <v>3840</v>
      </c>
      <c r="R224">
        <v>3758</v>
      </c>
      <c r="S224" t="b">
        <v>0</v>
      </c>
      <c r="T224" t="s">
        <v>90</v>
      </c>
      <c r="U224" t="b">
        <v>1</v>
      </c>
      <c r="V224" t="s">
        <v>571</v>
      </c>
      <c r="W224" s="1">
        <v>44782.549120370371</v>
      </c>
      <c r="X224">
        <v>2113</v>
      </c>
      <c r="Y224">
        <v>332</v>
      </c>
      <c r="Z224">
        <v>0</v>
      </c>
      <c r="AA224">
        <v>332</v>
      </c>
      <c r="AB224">
        <v>0</v>
      </c>
      <c r="AC224">
        <v>162</v>
      </c>
      <c r="AD224">
        <v>134</v>
      </c>
      <c r="AE224">
        <v>0</v>
      </c>
      <c r="AF224">
        <v>0</v>
      </c>
      <c r="AG224">
        <v>0</v>
      </c>
      <c r="AH224" t="s">
        <v>108</v>
      </c>
      <c r="AI224" s="1">
        <v>44782.606585648151</v>
      </c>
      <c r="AJ224">
        <v>1613</v>
      </c>
      <c r="AK224">
        <v>2</v>
      </c>
      <c r="AL224">
        <v>0</v>
      </c>
      <c r="AM224">
        <v>2</v>
      </c>
      <c r="AN224">
        <v>0</v>
      </c>
      <c r="AO224">
        <v>2</v>
      </c>
      <c r="AP224">
        <v>132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495</v>
      </c>
      <c r="BG224">
        <v>126</v>
      </c>
      <c r="BH224" t="s">
        <v>93</v>
      </c>
    </row>
    <row r="225" spans="1:60">
      <c r="A225" t="s">
        <v>585</v>
      </c>
      <c r="B225" t="s">
        <v>82</v>
      </c>
      <c r="C225" t="s">
        <v>218</v>
      </c>
      <c r="D225" t="s">
        <v>84</v>
      </c>
      <c r="E225" s="2">
        <f>HYPERLINK("capsilon://?command=openfolder&amp;siteaddress=FAM.docvelocity-na8.net&amp;folderid=FX028AE706-138A-7413-20DE-6A2DDBAE68AB","FX2208535")</f>
        <v>0</v>
      </c>
      <c r="F225" t="s">
        <v>19</v>
      </c>
      <c r="G225" t="s">
        <v>19</v>
      </c>
      <c r="H225" t="s">
        <v>85</v>
      </c>
      <c r="I225" t="s">
        <v>577</v>
      </c>
      <c r="J225">
        <v>44</v>
      </c>
      <c r="K225" t="s">
        <v>87</v>
      </c>
      <c r="L225" t="s">
        <v>88</v>
      </c>
      <c r="M225" t="s">
        <v>89</v>
      </c>
      <c r="N225">
        <v>2</v>
      </c>
      <c r="O225" s="1">
        <v>44782.518912037034</v>
      </c>
      <c r="P225" s="1">
        <v>44782.609027777777</v>
      </c>
      <c r="Q225">
        <v>6562</v>
      </c>
      <c r="R225">
        <v>1224</v>
      </c>
      <c r="S225" t="b">
        <v>0</v>
      </c>
      <c r="T225" t="s">
        <v>90</v>
      </c>
      <c r="U225" t="b">
        <v>1</v>
      </c>
      <c r="V225" t="s">
        <v>131</v>
      </c>
      <c r="W225" s="1">
        <v>44782.536886574075</v>
      </c>
      <c r="X225">
        <v>1014</v>
      </c>
      <c r="Y225">
        <v>37</v>
      </c>
      <c r="Z225">
        <v>0</v>
      </c>
      <c r="AA225">
        <v>37</v>
      </c>
      <c r="AB225">
        <v>0</v>
      </c>
      <c r="AC225">
        <v>16</v>
      </c>
      <c r="AD225">
        <v>7</v>
      </c>
      <c r="AE225">
        <v>0</v>
      </c>
      <c r="AF225">
        <v>0</v>
      </c>
      <c r="AG225">
        <v>0</v>
      </c>
      <c r="AH225" t="s">
        <v>108</v>
      </c>
      <c r="AI225" s="1">
        <v>44782.609027777777</v>
      </c>
      <c r="AJ225">
        <v>210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6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495</v>
      </c>
      <c r="BG225">
        <v>129</v>
      </c>
      <c r="BH225" t="s">
        <v>93</v>
      </c>
    </row>
    <row r="226" spans="1:60">
      <c r="A226" t="s">
        <v>586</v>
      </c>
      <c r="B226" t="s">
        <v>82</v>
      </c>
      <c r="C226" t="s">
        <v>218</v>
      </c>
      <c r="D226" t="s">
        <v>84</v>
      </c>
      <c r="E226" s="2">
        <f>HYPERLINK("capsilon://?command=openfolder&amp;siteaddress=FAM.docvelocity-na8.net&amp;folderid=FX028AE706-138A-7413-20DE-6A2DDBAE68AB","FX2208535")</f>
        <v>0</v>
      </c>
      <c r="F226" t="s">
        <v>19</v>
      </c>
      <c r="G226" t="s">
        <v>19</v>
      </c>
      <c r="H226" t="s">
        <v>85</v>
      </c>
      <c r="I226" t="s">
        <v>579</v>
      </c>
      <c r="J226">
        <v>44</v>
      </c>
      <c r="K226" t="s">
        <v>87</v>
      </c>
      <c r="L226" t="s">
        <v>88</v>
      </c>
      <c r="M226" t="s">
        <v>89</v>
      </c>
      <c r="N226">
        <v>2</v>
      </c>
      <c r="O226" s="1">
        <v>44782.527361111112</v>
      </c>
      <c r="P226" s="1">
        <v>44782.610462962963</v>
      </c>
      <c r="Q226">
        <v>6721</v>
      </c>
      <c r="R226">
        <v>459</v>
      </c>
      <c r="S226" t="b">
        <v>0</v>
      </c>
      <c r="T226" t="s">
        <v>90</v>
      </c>
      <c r="U226" t="b">
        <v>1</v>
      </c>
      <c r="V226" t="s">
        <v>571</v>
      </c>
      <c r="W226" s="1">
        <v>44782.552881944444</v>
      </c>
      <c r="X226">
        <v>324</v>
      </c>
      <c r="Y226">
        <v>37</v>
      </c>
      <c r="Z226">
        <v>0</v>
      </c>
      <c r="AA226">
        <v>37</v>
      </c>
      <c r="AB226">
        <v>0</v>
      </c>
      <c r="AC226">
        <v>16</v>
      </c>
      <c r="AD226">
        <v>7</v>
      </c>
      <c r="AE226">
        <v>0</v>
      </c>
      <c r="AF226">
        <v>0</v>
      </c>
      <c r="AG226">
        <v>0</v>
      </c>
      <c r="AH226" t="s">
        <v>108</v>
      </c>
      <c r="AI226" s="1">
        <v>44782.610462962963</v>
      </c>
      <c r="AJ226">
        <v>123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495</v>
      </c>
      <c r="BG226">
        <v>119</v>
      </c>
      <c r="BH226" t="s">
        <v>93</v>
      </c>
    </row>
    <row r="227" spans="1:60">
      <c r="A227" t="s">
        <v>587</v>
      </c>
      <c r="B227" t="s">
        <v>82</v>
      </c>
      <c r="C227" t="s">
        <v>581</v>
      </c>
      <c r="D227" t="s">
        <v>84</v>
      </c>
      <c r="E227" s="2">
        <f>HYPERLINK("capsilon://?command=openfolder&amp;siteaddress=FAM.docvelocity-na8.net&amp;folderid=FX0AC8F317-507D-FA42-F40F-917C8592DDDC","FX22082424")</f>
        <v>0</v>
      </c>
      <c r="F227" t="s">
        <v>19</v>
      </c>
      <c r="G227" t="s">
        <v>19</v>
      </c>
      <c r="H227" t="s">
        <v>85</v>
      </c>
      <c r="I227" t="s">
        <v>582</v>
      </c>
      <c r="J227">
        <v>466</v>
      </c>
      <c r="K227" t="s">
        <v>87</v>
      </c>
      <c r="L227" t="s">
        <v>88</v>
      </c>
      <c r="M227" t="s">
        <v>89</v>
      </c>
      <c r="N227">
        <v>2</v>
      </c>
      <c r="O227" s="1">
        <v>44782.527615740742</v>
      </c>
      <c r="P227" s="1">
        <v>44782.62054398148</v>
      </c>
      <c r="Q227">
        <v>5213</v>
      </c>
      <c r="R227">
        <v>2816</v>
      </c>
      <c r="S227" t="b">
        <v>0</v>
      </c>
      <c r="T227" t="s">
        <v>90</v>
      </c>
      <c r="U227" t="b">
        <v>1</v>
      </c>
      <c r="V227" t="s">
        <v>571</v>
      </c>
      <c r="W227" s="1">
        <v>44782.588067129633</v>
      </c>
      <c r="X227">
        <v>1916</v>
      </c>
      <c r="Y227">
        <v>332</v>
      </c>
      <c r="Z227">
        <v>0</v>
      </c>
      <c r="AA227">
        <v>332</v>
      </c>
      <c r="AB227">
        <v>0</v>
      </c>
      <c r="AC227">
        <v>154</v>
      </c>
      <c r="AD227">
        <v>134</v>
      </c>
      <c r="AE227">
        <v>0</v>
      </c>
      <c r="AF227">
        <v>0</v>
      </c>
      <c r="AG227">
        <v>0</v>
      </c>
      <c r="AH227" t="s">
        <v>108</v>
      </c>
      <c r="AI227" s="1">
        <v>44782.62054398148</v>
      </c>
      <c r="AJ227">
        <v>870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133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495</v>
      </c>
      <c r="BG227">
        <v>133</v>
      </c>
      <c r="BH227" t="s">
        <v>93</v>
      </c>
    </row>
    <row r="228" spans="1:60">
      <c r="A228" t="s">
        <v>588</v>
      </c>
      <c r="B228" t="s">
        <v>82</v>
      </c>
      <c r="C228" t="s">
        <v>589</v>
      </c>
      <c r="D228" t="s">
        <v>84</v>
      </c>
      <c r="E228" s="2">
        <f>HYPERLINK("capsilon://?command=openfolder&amp;siteaddress=FAM.docvelocity-na8.net&amp;folderid=FXC55E0455-B5B6-70AB-CE7E-AEE815BC47CE","FX22075947")</f>
        <v>0</v>
      </c>
      <c r="F228" t="s">
        <v>19</v>
      </c>
      <c r="G228" t="s">
        <v>19</v>
      </c>
      <c r="H228" t="s">
        <v>85</v>
      </c>
      <c r="I228" t="s">
        <v>590</v>
      </c>
      <c r="J228">
        <v>330</v>
      </c>
      <c r="K228" t="s">
        <v>87</v>
      </c>
      <c r="L228" t="s">
        <v>88</v>
      </c>
      <c r="M228" t="s">
        <v>89</v>
      </c>
      <c r="N228">
        <v>1</v>
      </c>
      <c r="O228" s="1">
        <v>44782.546134259261</v>
      </c>
      <c r="P228" s="1">
        <v>44782.559340277781</v>
      </c>
      <c r="Q228">
        <v>1016</v>
      </c>
      <c r="R228">
        <v>125</v>
      </c>
      <c r="S228" t="b">
        <v>0</v>
      </c>
      <c r="T228" t="s">
        <v>90</v>
      </c>
      <c r="U228" t="b">
        <v>0</v>
      </c>
      <c r="V228" t="s">
        <v>567</v>
      </c>
      <c r="W228" s="1">
        <v>44782.559340277781</v>
      </c>
      <c r="X228">
        <v>125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330</v>
      </c>
      <c r="AE228">
        <v>323</v>
      </c>
      <c r="AF228">
        <v>0</v>
      </c>
      <c r="AG228">
        <v>6</v>
      </c>
      <c r="AH228" t="s">
        <v>90</v>
      </c>
      <c r="AI228" t="s">
        <v>90</v>
      </c>
      <c r="AJ228" t="s">
        <v>90</v>
      </c>
      <c r="AK228" t="s">
        <v>90</v>
      </c>
      <c r="AL228" t="s">
        <v>90</v>
      </c>
      <c r="AM228" t="s">
        <v>90</v>
      </c>
      <c r="AN228" t="s">
        <v>90</v>
      </c>
      <c r="AO228" t="s">
        <v>90</v>
      </c>
      <c r="AP228" t="s">
        <v>90</v>
      </c>
      <c r="AQ228" t="s">
        <v>90</v>
      </c>
      <c r="AR228" t="s">
        <v>90</v>
      </c>
      <c r="AS228" t="s">
        <v>90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495</v>
      </c>
      <c r="BG228">
        <v>19</v>
      </c>
      <c r="BH228" t="s">
        <v>93</v>
      </c>
    </row>
    <row r="229" spans="1:60">
      <c r="A229" t="s">
        <v>591</v>
      </c>
      <c r="B229" t="s">
        <v>82</v>
      </c>
      <c r="C229" t="s">
        <v>592</v>
      </c>
      <c r="D229" t="s">
        <v>84</v>
      </c>
      <c r="E229" s="2">
        <f>HYPERLINK("capsilon://?command=openfolder&amp;siteaddress=FAM.docvelocity-na8.net&amp;folderid=FX99100048-5921-7182-FCB4-A89AB00288A8","FX22082199")</f>
        <v>0</v>
      </c>
      <c r="F229" t="s">
        <v>19</v>
      </c>
      <c r="G229" t="s">
        <v>19</v>
      </c>
      <c r="H229" t="s">
        <v>85</v>
      </c>
      <c r="I229" t="s">
        <v>593</v>
      </c>
      <c r="J229">
        <v>75</v>
      </c>
      <c r="K229" t="s">
        <v>87</v>
      </c>
      <c r="L229" t="s">
        <v>88</v>
      </c>
      <c r="M229" t="s">
        <v>89</v>
      </c>
      <c r="N229">
        <v>1</v>
      </c>
      <c r="O229" s="1">
        <v>44782.548321759263</v>
      </c>
      <c r="P229" s="1">
        <v>44782.560474537036</v>
      </c>
      <c r="Q229">
        <v>953</v>
      </c>
      <c r="R229">
        <v>97</v>
      </c>
      <c r="S229" t="b">
        <v>0</v>
      </c>
      <c r="T229" t="s">
        <v>90</v>
      </c>
      <c r="U229" t="b">
        <v>0</v>
      </c>
      <c r="V229" t="s">
        <v>567</v>
      </c>
      <c r="W229" s="1">
        <v>44782.560474537036</v>
      </c>
      <c r="X229">
        <v>97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75</v>
      </c>
      <c r="AE229">
        <v>68</v>
      </c>
      <c r="AF229">
        <v>0</v>
      </c>
      <c r="AG229">
        <v>3</v>
      </c>
      <c r="AH229" t="s">
        <v>90</v>
      </c>
      <c r="AI229" t="s">
        <v>90</v>
      </c>
      <c r="AJ229" t="s">
        <v>90</v>
      </c>
      <c r="AK229" t="s">
        <v>90</v>
      </c>
      <c r="AL229" t="s">
        <v>90</v>
      </c>
      <c r="AM229" t="s">
        <v>90</v>
      </c>
      <c r="AN229" t="s">
        <v>90</v>
      </c>
      <c r="AO229" t="s">
        <v>90</v>
      </c>
      <c r="AP229" t="s">
        <v>90</v>
      </c>
      <c r="AQ229" t="s">
        <v>90</v>
      </c>
      <c r="AR229" t="s">
        <v>90</v>
      </c>
      <c r="AS229" t="s">
        <v>90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495</v>
      </c>
      <c r="BG229">
        <v>17</v>
      </c>
      <c r="BH229" t="s">
        <v>93</v>
      </c>
    </row>
    <row r="230" spans="1:60">
      <c r="A230" t="s">
        <v>594</v>
      </c>
      <c r="B230" t="s">
        <v>82</v>
      </c>
      <c r="C230" t="s">
        <v>589</v>
      </c>
      <c r="D230" t="s">
        <v>84</v>
      </c>
      <c r="E230" s="2">
        <f>HYPERLINK("capsilon://?command=openfolder&amp;siteaddress=FAM.docvelocity-na8.net&amp;folderid=FXC55E0455-B5B6-70AB-CE7E-AEE815BC47CE","FX22075947")</f>
        <v>0</v>
      </c>
      <c r="F230" t="s">
        <v>19</v>
      </c>
      <c r="G230" t="s">
        <v>19</v>
      </c>
      <c r="H230" t="s">
        <v>85</v>
      </c>
      <c r="I230" t="s">
        <v>590</v>
      </c>
      <c r="J230">
        <v>354</v>
      </c>
      <c r="K230" t="s">
        <v>87</v>
      </c>
      <c r="L230" t="s">
        <v>88</v>
      </c>
      <c r="M230" t="s">
        <v>89</v>
      </c>
      <c r="N230">
        <v>2</v>
      </c>
      <c r="O230" s="1">
        <v>44782.560810185183</v>
      </c>
      <c r="P230" s="1">
        <v>44782.645960648151</v>
      </c>
      <c r="Q230">
        <v>4062</v>
      </c>
      <c r="R230">
        <v>3295</v>
      </c>
      <c r="S230" t="b">
        <v>0</v>
      </c>
      <c r="T230" t="s">
        <v>90</v>
      </c>
      <c r="U230" t="b">
        <v>1</v>
      </c>
      <c r="V230" t="s">
        <v>571</v>
      </c>
      <c r="W230" s="1">
        <v>44782.607905092591</v>
      </c>
      <c r="X230">
        <v>1713</v>
      </c>
      <c r="Y230">
        <v>296</v>
      </c>
      <c r="Z230">
        <v>0</v>
      </c>
      <c r="AA230">
        <v>296</v>
      </c>
      <c r="AB230">
        <v>0</v>
      </c>
      <c r="AC230">
        <v>75</v>
      </c>
      <c r="AD230">
        <v>58</v>
      </c>
      <c r="AE230">
        <v>0</v>
      </c>
      <c r="AF230">
        <v>0</v>
      </c>
      <c r="AG230">
        <v>0</v>
      </c>
      <c r="AH230" t="s">
        <v>108</v>
      </c>
      <c r="AI230" s="1">
        <v>44782.645960648151</v>
      </c>
      <c r="AJ230">
        <v>1047</v>
      </c>
      <c r="AK230">
        <v>3</v>
      </c>
      <c r="AL230">
        <v>0</v>
      </c>
      <c r="AM230">
        <v>3</v>
      </c>
      <c r="AN230">
        <v>0</v>
      </c>
      <c r="AO230">
        <v>3</v>
      </c>
      <c r="AP230">
        <v>55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495</v>
      </c>
      <c r="BG230">
        <v>122</v>
      </c>
      <c r="BH230" t="s">
        <v>93</v>
      </c>
    </row>
    <row r="231" spans="1:60">
      <c r="A231" t="s">
        <v>595</v>
      </c>
      <c r="B231" t="s">
        <v>82</v>
      </c>
      <c r="C231" t="s">
        <v>592</v>
      </c>
      <c r="D231" t="s">
        <v>84</v>
      </c>
      <c r="E231" s="2">
        <f>HYPERLINK("capsilon://?command=openfolder&amp;siteaddress=FAM.docvelocity-na8.net&amp;folderid=FX99100048-5921-7182-FCB4-A89AB00288A8","FX22082199")</f>
        <v>0</v>
      </c>
      <c r="F231" t="s">
        <v>19</v>
      </c>
      <c r="G231" t="s">
        <v>19</v>
      </c>
      <c r="H231" t="s">
        <v>85</v>
      </c>
      <c r="I231" t="s">
        <v>593</v>
      </c>
      <c r="J231">
        <v>103</v>
      </c>
      <c r="K231" t="s">
        <v>87</v>
      </c>
      <c r="L231" t="s">
        <v>88</v>
      </c>
      <c r="M231" t="s">
        <v>89</v>
      </c>
      <c r="N231">
        <v>2</v>
      </c>
      <c r="O231" s="1">
        <v>44782.561805555553</v>
      </c>
      <c r="P231" s="1">
        <v>44782.649467592593</v>
      </c>
      <c r="Q231">
        <v>6494</v>
      </c>
      <c r="R231">
        <v>1080</v>
      </c>
      <c r="S231" t="b">
        <v>0</v>
      </c>
      <c r="T231" t="s">
        <v>90</v>
      </c>
      <c r="U231" t="b">
        <v>1</v>
      </c>
      <c r="V231" t="s">
        <v>131</v>
      </c>
      <c r="W231" s="1">
        <v>44782.616909722223</v>
      </c>
      <c r="X231">
        <v>778</v>
      </c>
      <c r="Y231">
        <v>86</v>
      </c>
      <c r="Z231">
        <v>0</v>
      </c>
      <c r="AA231">
        <v>86</v>
      </c>
      <c r="AB231">
        <v>0</v>
      </c>
      <c r="AC231">
        <v>16</v>
      </c>
      <c r="AD231">
        <v>17</v>
      </c>
      <c r="AE231">
        <v>0</v>
      </c>
      <c r="AF231">
        <v>0</v>
      </c>
      <c r="AG231">
        <v>0</v>
      </c>
      <c r="AH231" t="s">
        <v>108</v>
      </c>
      <c r="AI231" s="1">
        <v>44782.649467592593</v>
      </c>
      <c r="AJ231">
        <v>302</v>
      </c>
      <c r="AK231">
        <v>1</v>
      </c>
      <c r="AL231">
        <v>0</v>
      </c>
      <c r="AM231">
        <v>1</v>
      </c>
      <c r="AN231">
        <v>0</v>
      </c>
      <c r="AO231">
        <v>2</v>
      </c>
      <c r="AP231">
        <v>16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495</v>
      </c>
      <c r="BG231">
        <v>126</v>
      </c>
      <c r="BH231" t="s">
        <v>93</v>
      </c>
    </row>
    <row r="232" spans="1:60">
      <c r="A232" t="s">
        <v>596</v>
      </c>
      <c r="B232" t="s">
        <v>82</v>
      </c>
      <c r="C232" t="s">
        <v>597</v>
      </c>
      <c r="D232" t="s">
        <v>84</v>
      </c>
      <c r="E232" s="2">
        <f>HYPERLINK("capsilon://?command=openfolder&amp;siteaddress=FAM.docvelocity-na8.net&amp;folderid=FX765B13C3-0260-B39E-A425-DDF0AFFEA673","FX22082513")</f>
        <v>0</v>
      </c>
      <c r="F232" t="s">
        <v>19</v>
      </c>
      <c r="G232" t="s">
        <v>19</v>
      </c>
      <c r="H232" t="s">
        <v>85</v>
      </c>
      <c r="I232" t="s">
        <v>598</v>
      </c>
      <c r="J232">
        <v>308</v>
      </c>
      <c r="K232" t="s">
        <v>87</v>
      </c>
      <c r="L232" t="s">
        <v>88</v>
      </c>
      <c r="M232" t="s">
        <v>89</v>
      </c>
      <c r="N232">
        <v>2</v>
      </c>
      <c r="O232" s="1">
        <v>44782.572696759256</v>
      </c>
      <c r="P232" s="1">
        <v>44782.764166666668</v>
      </c>
      <c r="Q232">
        <v>15150</v>
      </c>
      <c r="R232">
        <v>1393</v>
      </c>
      <c r="S232" t="b">
        <v>0</v>
      </c>
      <c r="T232" t="s">
        <v>90</v>
      </c>
      <c r="U232" t="b">
        <v>0</v>
      </c>
      <c r="V232" t="s">
        <v>571</v>
      </c>
      <c r="W232" s="1">
        <v>44782.62</v>
      </c>
      <c r="X232">
        <v>751</v>
      </c>
      <c r="Y232">
        <v>227</v>
      </c>
      <c r="Z232">
        <v>0</v>
      </c>
      <c r="AA232">
        <v>227</v>
      </c>
      <c r="AB232">
        <v>56</v>
      </c>
      <c r="AC232">
        <v>11</v>
      </c>
      <c r="AD232">
        <v>81</v>
      </c>
      <c r="AE232">
        <v>0</v>
      </c>
      <c r="AF232">
        <v>0</v>
      </c>
      <c r="AG232">
        <v>0</v>
      </c>
      <c r="AH232" t="s">
        <v>108</v>
      </c>
      <c r="AI232" s="1">
        <v>44782.764166666668</v>
      </c>
      <c r="AJ232">
        <v>533</v>
      </c>
      <c r="AK232">
        <v>0</v>
      </c>
      <c r="AL232">
        <v>0</v>
      </c>
      <c r="AM232">
        <v>0</v>
      </c>
      <c r="AN232">
        <v>56</v>
      </c>
      <c r="AO232">
        <v>0</v>
      </c>
      <c r="AP232">
        <v>81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495</v>
      </c>
      <c r="BG232">
        <v>275</v>
      </c>
      <c r="BH232" t="s">
        <v>93</v>
      </c>
    </row>
    <row r="233" spans="1:60">
      <c r="A233" t="s">
        <v>599</v>
      </c>
      <c r="B233" t="s">
        <v>82</v>
      </c>
      <c r="C233" t="s">
        <v>167</v>
      </c>
      <c r="D233" t="s">
        <v>84</v>
      </c>
      <c r="E233" s="2">
        <f>HYPERLINK("capsilon://?command=openfolder&amp;siteaddress=FAM.docvelocity-na8.net&amp;folderid=FX42771033-843F-5D5D-FF80-35AC4DEB2010","FX22071855")</f>
        <v>0</v>
      </c>
      <c r="F233" t="s">
        <v>19</v>
      </c>
      <c r="G233" t="s">
        <v>19</v>
      </c>
      <c r="H233" t="s">
        <v>85</v>
      </c>
      <c r="I233" t="s">
        <v>600</v>
      </c>
      <c r="J233">
        <v>30</v>
      </c>
      <c r="K233" t="s">
        <v>87</v>
      </c>
      <c r="L233" t="s">
        <v>88</v>
      </c>
      <c r="M233" t="s">
        <v>89</v>
      </c>
      <c r="N233">
        <v>2</v>
      </c>
      <c r="O233" s="1">
        <v>44774.626736111109</v>
      </c>
      <c r="P233" s="1">
        <v>44774.6328587963</v>
      </c>
      <c r="Q233">
        <v>379</v>
      </c>
      <c r="R233">
        <v>150</v>
      </c>
      <c r="S233" t="b">
        <v>0</v>
      </c>
      <c r="T233" t="s">
        <v>90</v>
      </c>
      <c r="U233" t="b">
        <v>0</v>
      </c>
      <c r="V233" t="s">
        <v>169</v>
      </c>
      <c r="W233" s="1">
        <v>44774.628252314818</v>
      </c>
      <c r="X233">
        <v>81</v>
      </c>
      <c r="Y233">
        <v>10</v>
      </c>
      <c r="Z233">
        <v>0</v>
      </c>
      <c r="AA233">
        <v>10</v>
      </c>
      <c r="AB233">
        <v>0</v>
      </c>
      <c r="AC233">
        <v>1</v>
      </c>
      <c r="AD233">
        <v>20</v>
      </c>
      <c r="AE233">
        <v>0</v>
      </c>
      <c r="AF233">
        <v>0</v>
      </c>
      <c r="AG233">
        <v>0</v>
      </c>
      <c r="AH233" t="s">
        <v>108</v>
      </c>
      <c r="AI233" s="1">
        <v>44774.6328587963</v>
      </c>
      <c r="AJ233">
        <v>69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170</v>
      </c>
      <c r="BG233">
        <v>8</v>
      </c>
      <c r="BH233" t="s">
        <v>93</v>
      </c>
    </row>
    <row r="234" spans="1:60">
      <c r="A234" t="s">
        <v>601</v>
      </c>
      <c r="B234" t="s">
        <v>82</v>
      </c>
      <c r="C234" t="s">
        <v>602</v>
      </c>
      <c r="D234" t="s">
        <v>84</v>
      </c>
      <c r="E234" s="2">
        <f>HYPERLINK("capsilon://?command=openfolder&amp;siteaddress=FAM.docvelocity-na8.net&amp;folderid=FX63448F1D-3B5E-D893-5D26-CB37C7F73F97","FX22082517")</f>
        <v>0</v>
      </c>
      <c r="F234" t="s">
        <v>19</v>
      </c>
      <c r="G234" t="s">
        <v>19</v>
      </c>
      <c r="H234" t="s">
        <v>85</v>
      </c>
      <c r="I234" t="s">
        <v>603</v>
      </c>
      <c r="J234">
        <v>848</v>
      </c>
      <c r="K234" t="s">
        <v>87</v>
      </c>
      <c r="L234" t="s">
        <v>88</v>
      </c>
      <c r="M234" t="s">
        <v>89</v>
      </c>
      <c r="N234">
        <v>2</v>
      </c>
      <c r="O234" s="1">
        <v>44782.618414351855</v>
      </c>
      <c r="P234" s="1">
        <v>44782.805208333331</v>
      </c>
      <c r="Q234">
        <v>10444</v>
      </c>
      <c r="R234">
        <v>5695</v>
      </c>
      <c r="S234" t="b">
        <v>0</v>
      </c>
      <c r="T234" t="s">
        <v>90</v>
      </c>
      <c r="U234" t="b">
        <v>0</v>
      </c>
      <c r="V234" t="s">
        <v>571</v>
      </c>
      <c r="W234" s="1">
        <v>44782.666365740741</v>
      </c>
      <c r="X234">
        <v>2592</v>
      </c>
      <c r="Y234">
        <v>470</v>
      </c>
      <c r="Z234">
        <v>0</v>
      </c>
      <c r="AA234">
        <v>470</v>
      </c>
      <c r="AB234">
        <v>252</v>
      </c>
      <c r="AC234">
        <v>47</v>
      </c>
      <c r="AD234">
        <v>378</v>
      </c>
      <c r="AE234">
        <v>0</v>
      </c>
      <c r="AF234">
        <v>0</v>
      </c>
      <c r="AG234">
        <v>0</v>
      </c>
      <c r="AH234" t="s">
        <v>108</v>
      </c>
      <c r="AI234" s="1">
        <v>44782.805208333331</v>
      </c>
      <c r="AJ234">
        <v>1669</v>
      </c>
      <c r="AK234">
        <v>12</v>
      </c>
      <c r="AL234">
        <v>0</v>
      </c>
      <c r="AM234">
        <v>12</v>
      </c>
      <c r="AN234">
        <v>174</v>
      </c>
      <c r="AO234">
        <v>12</v>
      </c>
      <c r="AP234">
        <v>366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495</v>
      </c>
      <c r="BG234">
        <v>268</v>
      </c>
      <c r="BH234" t="s">
        <v>93</v>
      </c>
    </row>
    <row r="235" spans="1:60">
      <c r="A235" t="s">
        <v>604</v>
      </c>
      <c r="B235" t="s">
        <v>82</v>
      </c>
      <c r="C235" t="s">
        <v>605</v>
      </c>
      <c r="D235" t="s">
        <v>84</v>
      </c>
      <c r="E235" s="2">
        <f>HYPERLINK("capsilon://?command=openfolder&amp;siteaddress=FAM.docvelocity-na8.net&amp;folderid=FXEDF844C4-D6A7-13E4-FB4B-1788C05DC363","FX22071509")</f>
        <v>0</v>
      </c>
      <c r="F235" t="s">
        <v>19</v>
      </c>
      <c r="G235" t="s">
        <v>19</v>
      </c>
      <c r="H235" t="s">
        <v>85</v>
      </c>
      <c r="I235" t="s">
        <v>606</v>
      </c>
      <c r="J235">
        <v>44</v>
      </c>
      <c r="K235" t="s">
        <v>87</v>
      </c>
      <c r="L235" t="s">
        <v>88</v>
      </c>
      <c r="M235" t="s">
        <v>89</v>
      </c>
      <c r="N235">
        <v>2</v>
      </c>
      <c r="O235" s="1">
        <v>44782.622361111113</v>
      </c>
      <c r="P235" s="1">
        <v>44782.778611111113</v>
      </c>
      <c r="Q235">
        <v>13409</v>
      </c>
      <c r="R235">
        <v>91</v>
      </c>
      <c r="S235" t="b">
        <v>0</v>
      </c>
      <c r="T235" t="s">
        <v>90</v>
      </c>
      <c r="U235" t="b">
        <v>0</v>
      </c>
      <c r="V235" t="s">
        <v>571</v>
      </c>
      <c r="W235" s="1">
        <v>44782.677754629629</v>
      </c>
      <c r="X235">
        <v>39</v>
      </c>
      <c r="Y235">
        <v>0</v>
      </c>
      <c r="Z235">
        <v>0</v>
      </c>
      <c r="AA235">
        <v>0</v>
      </c>
      <c r="AB235">
        <v>37</v>
      </c>
      <c r="AC235">
        <v>0</v>
      </c>
      <c r="AD235">
        <v>44</v>
      </c>
      <c r="AE235">
        <v>0</v>
      </c>
      <c r="AF235">
        <v>0</v>
      </c>
      <c r="AG235">
        <v>0</v>
      </c>
      <c r="AH235" t="s">
        <v>108</v>
      </c>
      <c r="AI235" s="1">
        <v>44782.778611111113</v>
      </c>
      <c r="AJ235">
        <v>28</v>
      </c>
      <c r="AK235">
        <v>0</v>
      </c>
      <c r="AL235">
        <v>0</v>
      </c>
      <c r="AM235">
        <v>0</v>
      </c>
      <c r="AN235">
        <v>37</v>
      </c>
      <c r="AO235">
        <v>0</v>
      </c>
      <c r="AP235">
        <v>44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495</v>
      </c>
      <c r="BG235">
        <v>225</v>
      </c>
      <c r="BH235" t="s">
        <v>93</v>
      </c>
    </row>
    <row r="236" spans="1:60">
      <c r="A236" t="s">
        <v>607</v>
      </c>
      <c r="B236" t="s">
        <v>82</v>
      </c>
      <c r="C236" t="s">
        <v>608</v>
      </c>
      <c r="D236" t="s">
        <v>84</v>
      </c>
      <c r="E236" s="2">
        <f>HYPERLINK("capsilon://?command=openfolder&amp;siteaddress=FAM.docvelocity-na8.net&amp;folderid=FX79DD326B-0032-35A6-A2C2-D88981F90294","FX22082504")</f>
        <v>0</v>
      </c>
      <c r="F236" t="s">
        <v>19</v>
      </c>
      <c r="G236" t="s">
        <v>19</v>
      </c>
      <c r="H236" t="s">
        <v>85</v>
      </c>
      <c r="I236" t="s">
        <v>609</v>
      </c>
      <c r="J236">
        <v>279</v>
      </c>
      <c r="K236" t="s">
        <v>87</v>
      </c>
      <c r="L236" t="s">
        <v>88</v>
      </c>
      <c r="M236" t="s">
        <v>89</v>
      </c>
      <c r="N236">
        <v>1</v>
      </c>
      <c r="O236" s="1">
        <v>44782.624502314815</v>
      </c>
      <c r="P236" s="1">
        <v>44782.657569444447</v>
      </c>
      <c r="Q236">
        <v>2426</v>
      </c>
      <c r="R236">
        <v>431</v>
      </c>
      <c r="S236" t="b">
        <v>0</v>
      </c>
      <c r="T236" t="s">
        <v>90</v>
      </c>
      <c r="U236" t="b">
        <v>0</v>
      </c>
      <c r="V236" t="s">
        <v>567</v>
      </c>
      <c r="W236" s="1">
        <v>44782.657569444447</v>
      </c>
      <c r="X236">
        <v>387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279</v>
      </c>
      <c r="AE236">
        <v>272</v>
      </c>
      <c r="AF236">
        <v>0</v>
      </c>
      <c r="AG236">
        <v>8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495</v>
      </c>
      <c r="BG236">
        <v>47</v>
      </c>
      <c r="BH236" t="s">
        <v>93</v>
      </c>
    </row>
    <row r="237" spans="1:60">
      <c r="A237" t="s">
        <v>610</v>
      </c>
      <c r="B237" t="s">
        <v>82</v>
      </c>
      <c r="C237" t="s">
        <v>611</v>
      </c>
      <c r="D237" t="s">
        <v>84</v>
      </c>
      <c r="E237" s="2">
        <f>HYPERLINK("capsilon://?command=openfolder&amp;siteaddress=FAM.docvelocity-na8.net&amp;folderid=FX2EA39461-847F-EC58-04B3-1A7FCF6AB228","FX22082022")</f>
        <v>0</v>
      </c>
      <c r="F237" t="s">
        <v>19</v>
      </c>
      <c r="G237" t="s">
        <v>19</v>
      </c>
      <c r="H237" t="s">
        <v>85</v>
      </c>
      <c r="I237" t="s">
        <v>612</v>
      </c>
      <c r="J237">
        <v>29</v>
      </c>
      <c r="K237" t="s">
        <v>87</v>
      </c>
      <c r="L237" t="s">
        <v>88</v>
      </c>
      <c r="M237" t="s">
        <v>89</v>
      </c>
      <c r="N237">
        <v>1</v>
      </c>
      <c r="O237" s="1">
        <v>44782.643831018519</v>
      </c>
      <c r="P237" s="1">
        <v>44782.659039351849</v>
      </c>
      <c r="Q237">
        <v>1164</v>
      </c>
      <c r="R237">
        <v>150</v>
      </c>
      <c r="S237" t="b">
        <v>0</v>
      </c>
      <c r="T237" t="s">
        <v>90</v>
      </c>
      <c r="U237" t="b">
        <v>0</v>
      </c>
      <c r="V237" t="s">
        <v>567</v>
      </c>
      <c r="W237" s="1">
        <v>44782.659039351849</v>
      </c>
      <c r="X237">
        <v>126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29</v>
      </c>
      <c r="AE237">
        <v>21</v>
      </c>
      <c r="AF237">
        <v>0</v>
      </c>
      <c r="AG237">
        <v>2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 t="s">
        <v>90</v>
      </c>
      <c r="AR237" t="s">
        <v>90</v>
      </c>
      <c r="AS237" t="s">
        <v>90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495</v>
      </c>
      <c r="BG237">
        <v>21</v>
      </c>
      <c r="BH237" t="s">
        <v>93</v>
      </c>
    </row>
    <row r="238" spans="1:60">
      <c r="A238" t="s">
        <v>613</v>
      </c>
      <c r="B238" t="s">
        <v>82</v>
      </c>
      <c r="C238" t="s">
        <v>611</v>
      </c>
      <c r="D238" t="s">
        <v>84</v>
      </c>
      <c r="E238" s="2">
        <f>HYPERLINK("capsilon://?command=openfolder&amp;siteaddress=FAM.docvelocity-na8.net&amp;folderid=FX2EA39461-847F-EC58-04B3-1A7FCF6AB228","FX22082022")</f>
        <v>0</v>
      </c>
      <c r="F238" t="s">
        <v>19</v>
      </c>
      <c r="G238" t="s">
        <v>19</v>
      </c>
      <c r="H238" t="s">
        <v>85</v>
      </c>
      <c r="I238" t="s">
        <v>614</v>
      </c>
      <c r="J238">
        <v>233</v>
      </c>
      <c r="K238" t="s">
        <v>87</v>
      </c>
      <c r="L238" t="s">
        <v>88</v>
      </c>
      <c r="M238" t="s">
        <v>89</v>
      </c>
      <c r="N238">
        <v>1</v>
      </c>
      <c r="O238" s="1">
        <v>44782.644513888888</v>
      </c>
      <c r="P238" s="1">
        <v>44782.659780092596</v>
      </c>
      <c r="Q238">
        <v>1226</v>
      </c>
      <c r="R238">
        <v>93</v>
      </c>
      <c r="S238" t="b">
        <v>0</v>
      </c>
      <c r="T238" t="s">
        <v>90</v>
      </c>
      <c r="U238" t="b">
        <v>0</v>
      </c>
      <c r="V238" t="s">
        <v>567</v>
      </c>
      <c r="W238" s="1">
        <v>44782.659780092596</v>
      </c>
      <c r="X238">
        <v>63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233</v>
      </c>
      <c r="AE238">
        <v>233</v>
      </c>
      <c r="AF238">
        <v>0</v>
      </c>
      <c r="AG238">
        <v>3</v>
      </c>
      <c r="AH238" t="s">
        <v>90</v>
      </c>
      <c r="AI238" t="s">
        <v>90</v>
      </c>
      <c r="AJ238" t="s">
        <v>90</v>
      </c>
      <c r="AK238" t="s">
        <v>90</v>
      </c>
      <c r="AL238" t="s">
        <v>90</v>
      </c>
      <c r="AM238" t="s">
        <v>90</v>
      </c>
      <c r="AN238" t="s">
        <v>90</v>
      </c>
      <c r="AO238" t="s">
        <v>90</v>
      </c>
      <c r="AP238" t="s">
        <v>90</v>
      </c>
      <c r="AQ238" t="s">
        <v>90</v>
      </c>
      <c r="AR238" t="s">
        <v>90</v>
      </c>
      <c r="AS238" t="s">
        <v>90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495</v>
      </c>
      <c r="BG238">
        <v>21</v>
      </c>
      <c r="BH238" t="s">
        <v>93</v>
      </c>
    </row>
    <row r="239" spans="1:60">
      <c r="A239" t="s">
        <v>615</v>
      </c>
      <c r="B239" t="s">
        <v>82</v>
      </c>
      <c r="C239" t="s">
        <v>616</v>
      </c>
      <c r="D239" t="s">
        <v>84</v>
      </c>
      <c r="E239" s="2">
        <f>HYPERLINK("capsilon://?command=openfolder&amp;siteaddress=FAM.docvelocity-na8.net&amp;folderid=FX55419F4C-870A-93AE-DF88-ECB3176D2D57","FX22082511")</f>
        <v>0</v>
      </c>
      <c r="F239" t="s">
        <v>19</v>
      </c>
      <c r="G239" t="s">
        <v>19</v>
      </c>
      <c r="H239" t="s">
        <v>85</v>
      </c>
      <c r="I239" t="s">
        <v>617</v>
      </c>
      <c r="J239">
        <v>28</v>
      </c>
      <c r="K239" t="s">
        <v>87</v>
      </c>
      <c r="L239" t="s">
        <v>88</v>
      </c>
      <c r="M239" t="s">
        <v>89</v>
      </c>
      <c r="N239">
        <v>2</v>
      </c>
      <c r="O239" s="1">
        <v>44782.64472222222</v>
      </c>
      <c r="P239" s="1">
        <v>44782.779965277776</v>
      </c>
      <c r="Q239">
        <v>10796</v>
      </c>
      <c r="R239">
        <v>889</v>
      </c>
      <c r="S239" t="b">
        <v>0</v>
      </c>
      <c r="T239" t="s">
        <v>90</v>
      </c>
      <c r="U239" t="b">
        <v>0</v>
      </c>
      <c r="V239" t="s">
        <v>131</v>
      </c>
      <c r="W239" s="1">
        <v>44782.654108796298</v>
      </c>
      <c r="X239">
        <v>773</v>
      </c>
      <c r="Y239">
        <v>21</v>
      </c>
      <c r="Z239">
        <v>0</v>
      </c>
      <c r="AA239">
        <v>21</v>
      </c>
      <c r="AB239">
        <v>0</v>
      </c>
      <c r="AC239">
        <v>18</v>
      </c>
      <c r="AD239">
        <v>7</v>
      </c>
      <c r="AE239">
        <v>0</v>
      </c>
      <c r="AF239">
        <v>0</v>
      </c>
      <c r="AG239">
        <v>0</v>
      </c>
      <c r="AH239" t="s">
        <v>108</v>
      </c>
      <c r="AI239" s="1">
        <v>44782.779965277776</v>
      </c>
      <c r="AJ239">
        <v>116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495</v>
      </c>
      <c r="BG239">
        <v>194</v>
      </c>
      <c r="BH239" t="s">
        <v>93</v>
      </c>
    </row>
    <row r="240" spans="1:60">
      <c r="A240" t="s">
        <v>618</v>
      </c>
      <c r="B240" t="s">
        <v>82</v>
      </c>
      <c r="C240" t="s">
        <v>616</v>
      </c>
      <c r="D240" t="s">
        <v>84</v>
      </c>
      <c r="E240" s="2">
        <f>HYPERLINK("capsilon://?command=openfolder&amp;siteaddress=FAM.docvelocity-na8.net&amp;folderid=FX55419F4C-870A-93AE-DF88-ECB3176D2D57","FX22082511")</f>
        <v>0</v>
      </c>
      <c r="F240" t="s">
        <v>19</v>
      </c>
      <c r="G240" t="s">
        <v>19</v>
      </c>
      <c r="H240" t="s">
        <v>85</v>
      </c>
      <c r="I240" t="s">
        <v>619</v>
      </c>
      <c r="J240">
        <v>55</v>
      </c>
      <c r="K240" t="s">
        <v>87</v>
      </c>
      <c r="L240" t="s">
        <v>88</v>
      </c>
      <c r="M240" t="s">
        <v>89</v>
      </c>
      <c r="N240">
        <v>2</v>
      </c>
      <c r="O240" s="1">
        <v>44782.644965277781</v>
      </c>
      <c r="P240" s="1">
        <v>44782.780324074076</v>
      </c>
      <c r="Q240">
        <v>11614</v>
      </c>
      <c r="R240">
        <v>81</v>
      </c>
      <c r="S240" t="b">
        <v>0</v>
      </c>
      <c r="T240" t="s">
        <v>90</v>
      </c>
      <c r="U240" t="b">
        <v>0</v>
      </c>
      <c r="V240" t="s">
        <v>571</v>
      </c>
      <c r="W240" s="1">
        <v>44782.678287037037</v>
      </c>
      <c r="X240">
        <v>45</v>
      </c>
      <c r="Y240">
        <v>0</v>
      </c>
      <c r="Z240">
        <v>0</v>
      </c>
      <c r="AA240">
        <v>0</v>
      </c>
      <c r="AB240">
        <v>55</v>
      </c>
      <c r="AC240">
        <v>0</v>
      </c>
      <c r="AD240">
        <v>55</v>
      </c>
      <c r="AE240">
        <v>0</v>
      </c>
      <c r="AF240">
        <v>0</v>
      </c>
      <c r="AG240">
        <v>0</v>
      </c>
      <c r="AH240" t="s">
        <v>108</v>
      </c>
      <c r="AI240" s="1">
        <v>44782.780324074076</v>
      </c>
      <c r="AJ240">
        <v>30</v>
      </c>
      <c r="AK240">
        <v>0</v>
      </c>
      <c r="AL240">
        <v>0</v>
      </c>
      <c r="AM240">
        <v>0</v>
      </c>
      <c r="AN240">
        <v>55</v>
      </c>
      <c r="AO240">
        <v>0</v>
      </c>
      <c r="AP240">
        <v>55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495</v>
      </c>
      <c r="BG240">
        <v>194</v>
      </c>
      <c r="BH240" t="s">
        <v>93</v>
      </c>
    </row>
    <row r="241" spans="1:60">
      <c r="A241" t="s">
        <v>620</v>
      </c>
      <c r="B241" t="s">
        <v>82</v>
      </c>
      <c r="C241" t="s">
        <v>621</v>
      </c>
      <c r="D241" t="s">
        <v>84</v>
      </c>
      <c r="E241" s="2">
        <f>HYPERLINK("capsilon://?command=openfolder&amp;siteaddress=FAM.docvelocity-na8.net&amp;folderid=FX9643FACA-43CF-8E6D-AB30-4F16B91A71C8","FX22082335")</f>
        <v>0</v>
      </c>
      <c r="F241" t="s">
        <v>19</v>
      </c>
      <c r="G241" t="s">
        <v>19</v>
      </c>
      <c r="H241" t="s">
        <v>85</v>
      </c>
      <c r="I241" t="s">
        <v>622</v>
      </c>
      <c r="J241">
        <v>141</v>
      </c>
      <c r="K241" t="s">
        <v>87</v>
      </c>
      <c r="L241" t="s">
        <v>88</v>
      </c>
      <c r="M241" t="s">
        <v>89</v>
      </c>
      <c r="N241">
        <v>1</v>
      </c>
      <c r="O241" s="1">
        <v>44782.646909722222</v>
      </c>
      <c r="P241" s="1">
        <v>44782.661319444444</v>
      </c>
      <c r="Q241">
        <v>1139</v>
      </c>
      <c r="R241">
        <v>106</v>
      </c>
      <c r="S241" t="b">
        <v>0</v>
      </c>
      <c r="T241" t="s">
        <v>90</v>
      </c>
      <c r="U241" t="b">
        <v>0</v>
      </c>
      <c r="V241" t="s">
        <v>567</v>
      </c>
      <c r="W241" s="1">
        <v>44782.661319444444</v>
      </c>
      <c r="X241">
        <v>106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141</v>
      </c>
      <c r="AE241">
        <v>132</v>
      </c>
      <c r="AF241">
        <v>0</v>
      </c>
      <c r="AG241">
        <v>7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 t="s">
        <v>90</v>
      </c>
      <c r="AR241" t="s">
        <v>90</v>
      </c>
      <c r="AS241" t="s">
        <v>90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495</v>
      </c>
      <c r="BG241">
        <v>20</v>
      </c>
      <c r="BH241" t="s">
        <v>93</v>
      </c>
    </row>
    <row r="242" spans="1:60">
      <c r="A242" t="s">
        <v>623</v>
      </c>
      <c r="B242" t="s">
        <v>82</v>
      </c>
      <c r="C242" t="s">
        <v>624</v>
      </c>
      <c r="D242" t="s">
        <v>84</v>
      </c>
      <c r="E242" s="2">
        <f>HYPERLINK("capsilon://?command=openfolder&amp;siteaddress=FAM.docvelocity-na8.net&amp;folderid=FXDD3F45ED-2BE5-AA3F-3EAA-D93CE0C717A4","FX22081095")</f>
        <v>0</v>
      </c>
      <c r="F242" t="s">
        <v>19</v>
      </c>
      <c r="G242" t="s">
        <v>19</v>
      </c>
      <c r="H242" t="s">
        <v>85</v>
      </c>
      <c r="I242" t="s">
        <v>625</v>
      </c>
      <c r="J242">
        <v>67</v>
      </c>
      <c r="K242" t="s">
        <v>87</v>
      </c>
      <c r="L242" t="s">
        <v>88</v>
      </c>
      <c r="M242" t="s">
        <v>89</v>
      </c>
      <c r="N242">
        <v>2</v>
      </c>
      <c r="O242" s="1">
        <v>44782.64744212963</v>
      </c>
      <c r="P242" s="1">
        <v>44782.785879629628</v>
      </c>
      <c r="Q242">
        <v>11396</v>
      </c>
      <c r="R242">
        <v>565</v>
      </c>
      <c r="S242" t="b">
        <v>0</v>
      </c>
      <c r="T242" t="s">
        <v>90</v>
      </c>
      <c r="U242" t="b">
        <v>0</v>
      </c>
      <c r="V242" t="s">
        <v>571</v>
      </c>
      <c r="W242" s="1">
        <v>44782.682916666665</v>
      </c>
      <c r="X242">
        <v>381</v>
      </c>
      <c r="Y242">
        <v>52</v>
      </c>
      <c r="Z242">
        <v>0</v>
      </c>
      <c r="AA242">
        <v>52</v>
      </c>
      <c r="AB242">
        <v>0</v>
      </c>
      <c r="AC242">
        <v>16</v>
      </c>
      <c r="AD242">
        <v>15</v>
      </c>
      <c r="AE242">
        <v>0</v>
      </c>
      <c r="AF242">
        <v>0</v>
      </c>
      <c r="AG242">
        <v>0</v>
      </c>
      <c r="AH242" t="s">
        <v>108</v>
      </c>
      <c r="AI242" s="1">
        <v>44782.785879629628</v>
      </c>
      <c r="AJ242">
        <v>171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15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495</v>
      </c>
      <c r="BG242">
        <v>199</v>
      </c>
      <c r="BH242" t="s">
        <v>93</v>
      </c>
    </row>
    <row r="243" spans="1:60">
      <c r="A243" t="s">
        <v>626</v>
      </c>
      <c r="B243" t="s">
        <v>82</v>
      </c>
      <c r="C243" t="s">
        <v>218</v>
      </c>
      <c r="D243" t="s">
        <v>84</v>
      </c>
      <c r="E243" s="2">
        <f>HYPERLINK("capsilon://?command=openfolder&amp;siteaddress=FAM.docvelocity-na8.net&amp;folderid=FX028AE706-138A-7413-20DE-6A2DDBAE68AB","FX2208535")</f>
        <v>0</v>
      </c>
      <c r="F243" t="s">
        <v>19</v>
      </c>
      <c r="G243" t="s">
        <v>19</v>
      </c>
      <c r="H243" t="s">
        <v>85</v>
      </c>
      <c r="I243" t="s">
        <v>575</v>
      </c>
      <c r="J243">
        <v>44</v>
      </c>
      <c r="K243" t="s">
        <v>87</v>
      </c>
      <c r="L243" t="s">
        <v>88</v>
      </c>
      <c r="M243" t="s">
        <v>89</v>
      </c>
      <c r="N243">
        <v>2</v>
      </c>
      <c r="O243" s="1">
        <v>44782.651643518519</v>
      </c>
      <c r="P243" s="1">
        <v>44782.676898148151</v>
      </c>
      <c r="Q243">
        <v>921</v>
      </c>
      <c r="R243">
        <v>1261</v>
      </c>
      <c r="S243" t="b">
        <v>0</v>
      </c>
      <c r="T243" t="s">
        <v>90</v>
      </c>
      <c r="U243" t="b">
        <v>1</v>
      </c>
      <c r="V243" t="s">
        <v>131</v>
      </c>
      <c r="W243" s="1">
        <v>44782.665162037039</v>
      </c>
      <c r="X243">
        <v>955</v>
      </c>
      <c r="Y243">
        <v>37</v>
      </c>
      <c r="Z243">
        <v>0</v>
      </c>
      <c r="AA243">
        <v>37</v>
      </c>
      <c r="AB243">
        <v>0</v>
      </c>
      <c r="AC243">
        <v>16</v>
      </c>
      <c r="AD243">
        <v>7</v>
      </c>
      <c r="AE243">
        <v>0</v>
      </c>
      <c r="AF243">
        <v>0</v>
      </c>
      <c r="AG243">
        <v>0</v>
      </c>
      <c r="AH243" t="s">
        <v>96</v>
      </c>
      <c r="AI243" s="1">
        <v>44782.676898148151</v>
      </c>
      <c r="AJ243">
        <v>297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495</v>
      </c>
      <c r="BG243">
        <v>36</v>
      </c>
      <c r="BH243" t="s">
        <v>93</v>
      </c>
    </row>
    <row r="244" spans="1:60">
      <c r="A244" t="s">
        <v>627</v>
      </c>
      <c r="B244" t="s">
        <v>82</v>
      </c>
      <c r="C244" t="s">
        <v>608</v>
      </c>
      <c r="D244" t="s">
        <v>84</v>
      </c>
      <c r="E244" s="2">
        <f>HYPERLINK("capsilon://?command=openfolder&amp;siteaddress=FAM.docvelocity-na8.net&amp;folderid=FX79DD326B-0032-35A6-A2C2-D88981F90294","FX22082504")</f>
        <v>0</v>
      </c>
      <c r="F244" t="s">
        <v>19</v>
      </c>
      <c r="G244" t="s">
        <v>19</v>
      </c>
      <c r="H244" t="s">
        <v>85</v>
      </c>
      <c r="I244" t="s">
        <v>609</v>
      </c>
      <c r="J244">
        <v>435</v>
      </c>
      <c r="K244" t="s">
        <v>87</v>
      </c>
      <c r="L244" t="s">
        <v>88</v>
      </c>
      <c r="M244" t="s">
        <v>89</v>
      </c>
      <c r="N244">
        <v>2</v>
      </c>
      <c r="O244" s="1">
        <v>44782.659050925926</v>
      </c>
      <c r="P244" s="1">
        <v>44782.698287037034</v>
      </c>
      <c r="Q244">
        <v>799</v>
      </c>
      <c r="R244">
        <v>2591</v>
      </c>
      <c r="S244" t="b">
        <v>0</v>
      </c>
      <c r="T244" t="s">
        <v>90</v>
      </c>
      <c r="U244" t="b">
        <v>1</v>
      </c>
      <c r="V244" t="s">
        <v>131</v>
      </c>
      <c r="W244" s="1">
        <v>44782.687939814816</v>
      </c>
      <c r="X244">
        <v>1931</v>
      </c>
      <c r="Y244">
        <v>351</v>
      </c>
      <c r="Z244">
        <v>0</v>
      </c>
      <c r="AA244">
        <v>351</v>
      </c>
      <c r="AB244">
        <v>21</v>
      </c>
      <c r="AC244">
        <v>57</v>
      </c>
      <c r="AD244">
        <v>84</v>
      </c>
      <c r="AE244">
        <v>0</v>
      </c>
      <c r="AF244">
        <v>0</v>
      </c>
      <c r="AG244">
        <v>0</v>
      </c>
      <c r="AH244" t="s">
        <v>96</v>
      </c>
      <c r="AI244" s="1">
        <v>44782.698287037034</v>
      </c>
      <c r="AJ244">
        <v>625</v>
      </c>
      <c r="AK244">
        <v>0</v>
      </c>
      <c r="AL244">
        <v>0</v>
      </c>
      <c r="AM244">
        <v>0</v>
      </c>
      <c r="AN244">
        <v>21</v>
      </c>
      <c r="AO244">
        <v>0</v>
      </c>
      <c r="AP244">
        <v>84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495</v>
      </c>
      <c r="BG244">
        <v>56</v>
      </c>
      <c r="BH244" t="s">
        <v>93</v>
      </c>
    </row>
    <row r="245" spans="1:60">
      <c r="A245" t="s">
        <v>628</v>
      </c>
      <c r="B245" t="s">
        <v>82</v>
      </c>
      <c r="C245" t="s">
        <v>611</v>
      </c>
      <c r="D245" t="s">
        <v>84</v>
      </c>
      <c r="E245" s="2">
        <f>HYPERLINK("capsilon://?command=openfolder&amp;siteaddress=FAM.docvelocity-na8.net&amp;folderid=FX2EA39461-847F-EC58-04B3-1A7FCF6AB228","FX22082022")</f>
        <v>0</v>
      </c>
      <c r="F245" t="s">
        <v>19</v>
      </c>
      <c r="G245" t="s">
        <v>19</v>
      </c>
      <c r="H245" t="s">
        <v>85</v>
      </c>
      <c r="I245" t="s">
        <v>612</v>
      </c>
      <c r="J245">
        <v>56</v>
      </c>
      <c r="K245" t="s">
        <v>87</v>
      </c>
      <c r="L245" t="s">
        <v>88</v>
      </c>
      <c r="M245" t="s">
        <v>89</v>
      </c>
      <c r="N245">
        <v>2</v>
      </c>
      <c r="O245" s="1">
        <v>44782.660300925927</v>
      </c>
      <c r="P245" s="1">
        <v>44782.680590277778</v>
      </c>
      <c r="Q245">
        <v>1196</v>
      </c>
      <c r="R245">
        <v>557</v>
      </c>
      <c r="S245" t="b">
        <v>0</v>
      </c>
      <c r="T245" t="s">
        <v>90</v>
      </c>
      <c r="U245" t="b">
        <v>1</v>
      </c>
      <c r="V245" t="s">
        <v>571</v>
      </c>
      <c r="W245" s="1">
        <v>44782.669085648151</v>
      </c>
      <c r="X245">
        <v>234</v>
      </c>
      <c r="Y245">
        <v>42</v>
      </c>
      <c r="Z245">
        <v>0</v>
      </c>
      <c r="AA245">
        <v>42</v>
      </c>
      <c r="AB245">
        <v>0</v>
      </c>
      <c r="AC245">
        <v>6</v>
      </c>
      <c r="AD245">
        <v>14</v>
      </c>
      <c r="AE245">
        <v>0</v>
      </c>
      <c r="AF245">
        <v>0</v>
      </c>
      <c r="AG245">
        <v>0</v>
      </c>
      <c r="AH245" t="s">
        <v>96</v>
      </c>
      <c r="AI245" s="1">
        <v>44782.680590277778</v>
      </c>
      <c r="AJ245">
        <v>318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14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495</v>
      </c>
      <c r="BG245">
        <v>29</v>
      </c>
      <c r="BH245" t="s">
        <v>93</v>
      </c>
    </row>
    <row r="246" spans="1:60">
      <c r="A246" t="s">
        <v>629</v>
      </c>
      <c r="B246" t="s">
        <v>82</v>
      </c>
      <c r="C246" t="s">
        <v>611</v>
      </c>
      <c r="D246" t="s">
        <v>84</v>
      </c>
      <c r="E246" s="2">
        <f>HYPERLINK("capsilon://?command=openfolder&amp;siteaddress=FAM.docvelocity-na8.net&amp;folderid=FX2EA39461-847F-EC58-04B3-1A7FCF6AB228","FX22082022")</f>
        <v>0</v>
      </c>
      <c r="F246" t="s">
        <v>19</v>
      </c>
      <c r="G246" t="s">
        <v>19</v>
      </c>
      <c r="H246" t="s">
        <v>85</v>
      </c>
      <c r="I246" t="s">
        <v>614</v>
      </c>
      <c r="J246">
        <v>281</v>
      </c>
      <c r="K246" t="s">
        <v>87</v>
      </c>
      <c r="L246" t="s">
        <v>88</v>
      </c>
      <c r="M246" t="s">
        <v>89</v>
      </c>
      <c r="N246">
        <v>2</v>
      </c>
      <c r="O246" s="1">
        <v>44782.662222222221</v>
      </c>
      <c r="P246" s="1">
        <v>44782.749745370369</v>
      </c>
      <c r="Q246">
        <v>6482</v>
      </c>
      <c r="R246">
        <v>1080</v>
      </c>
      <c r="S246" t="b">
        <v>0</v>
      </c>
      <c r="T246" t="s">
        <v>90</v>
      </c>
      <c r="U246" t="b">
        <v>1</v>
      </c>
      <c r="V246" t="s">
        <v>571</v>
      </c>
      <c r="W246" s="1">
        <v>44782.677291666667</v>
      </c>
      <c r="X246">
        <v>708</v>
      </c>
      <c r="Y246">
        <v>78</v>
      </c>
      <c r="Z246">
        <v>0</v>
      </c>
      <c r="AA246">
        <v>78</v>
      </c>
      <c r="AB246">
        <v>172</v>
      </c>
      <c r="AC246">
        <v>33</v>
      </c>
      <c r="AD246">
        <v>203</v>
      </c>
      <c r="AE246">
        <v>0</v>
      </c>
      <c r="AF246">
        <v>0</v>
      </c>
      <c r="AG246">
        <v>0</v>
      </c>
      <c r="AH246" t="s">
        <v>108</v>
      </c>
      <c r="AI246" s="1">
        <v>44782.749745370369</v>
      </c>
      <c r="AJ246">
        <v>317</v>
      </c>
      <c r="AK246">
        <v>0</v>
      </c>
      <c r="AL246">
        <v>0</v>
      </c>
      <c r="AM246">
        <v>0</v>
      </c>
      <c r="AN246">
        <v>172</v>
      </c>
      <c r="AO246">
        <v>0</v>
      </c>
      <c r="AP246">
        <v>203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495</v>
      </c>
      <c r="BG246">
        <v>126</v>
      </c>
      <c r="BH246" t="s">
        <v>93</v>
      </c>
    </row>
    <row r="247" spans="1:60">
      <c r="A247" t="s">
        <v>630</v>
      </c>
      <c r="B247" t="s">
        <v>82</v>
      </c>
      <c r="C247" t="s">
        <v>621</v>
      </c>
      <c r="D247" t="s">
        <v>84</v>
      </c>
      <c r="E247" s="2">
        <f>HYPERLINK("capsilon://?command=openfolder&amp;siteaddress=FAM.docvelocity-na8.net&amp;folderid=FX9643FACA-43CF-8E6D-AB30-4F16B91A71C8","FX22082335")</f>
        <v>0</v>
      </c>
      <c r="F247" t="s">
        <v>19</v>
      </c>
      <c r="G247" t="s">
        <v>19</v>
      </c>
      <c r="H247" t="s">
        <v>85</v>
      </c>
      <c r="I247" t="s">
        <v>622</v>
      </c>
      <c r="J247">
        <v>271</v>
      </c>
      <c r="K247" t="s">
        <v>87</v>
      </c>
      <c r="L247" t="s">
        <v>88</v>
      </c>
      <c r="M247" t="s">
        <v>89</v>
      </c>
      <c r="N247">
        <v>2</v>
      </c>
      <c r="O247" s="1">
        <v>44782.662870370368</v>
      </c>
      <c r="P247" s="1">
        <v>44782.757997685185</v>
      </c>
      <c r="Q247">
        <v>2631</v>
      </c>
      <c r="R247">
        <v>5588</v>
      </c>
      <c r="S247" t="b">
        <v>0</v>
      </c>
      <c r="T247" t="s">
        <v>90</v>
      </c>
      <c r="U247" t="b">
        <v>1</v>
      </c>
      <c r="V247" t="s">
        <v>631</v>
      </c>
      <c r="W247" s="1">
        <v>44782.681111111109</v>
      </c>
      <c r="X247">
        <v>470</v>
      </c>
      <c r="Y247">
        <v>222</v>
      </c>
      <c r="Z247">
        <v>0</v>
      </c>
      <c r="AA247">
        <v>222</v>
      </c>
      <c r="AB247">
        <v>21</v>
      </c>
      <c r="AC247">
        <v>9</v>
      </c>
      <c r="AD247">
        <v>49</v>
      </c>
      <c r="AE247">
        <v>0</v>
      </c>
      <c r="AF247">
        <v>0</v>
      </c>
      <c r="AG247">
        <v>0</v>
      </c>
      <c r="AH247" t="s">
        <v>108</v>
      </c>
      <c r="AI247" s="1">
        <v>44782.757997685185</v>
      </c>
      <c r="AJ247">
        <v>712</v>
      </c>
      <c r="AK247">
        <v>5</v>
      </c>
      <c r="AL247">
        <v>0</v>
      </c>
      <c r="AM247">
        <v>5</v>
      </c>
      <c r="AN247">
        <v>21</v>
      </c>
      <c r="AO247">
        <v>5</v>
      </c>
      <c r="AP247">
        <v>44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495</v>
      </c>
      <c r="BG247">
        <v>136</v>
      </c>
      <c r="BH247" t="s">
        <v>93</v>
      </c>
    </row>
    <row r="248" spans="1:60">
      <c r="A248" t="s">
        <v>632</v>
      </c>
      <c r="B248" t="s">
        <v>82</v>
      </c>
      <c r="C248" t="s">
        <v>633</v>
      </c>
      <c r="D248" t="s">
        <v>84</v>
      </c>
      <c r="E248" s="2">
        <f>HYPERLINK("capsilon://?command=openfolder&amp;siteaddress=FAM.docvelocity-na8.net&amp;folderid=FX56C60C7C-116D-BF5B-2A06-FBF20F3C83A5","FX22082060")</f>
        <v>0</v>
      </c>
      <c r="F248" t="s">
        <v>19</v>
      </c>
      <c r="G248" t="s">
        <v>19</v>
      </c>
      <c r="H248" t="s">
        <v>85</v>
      </c>
      <c r="I248" t="s">
        <v>634</v>
      </c>
      <c r="J248">
        <v>360</v>
      </c>
      <c r="K248" t="s">
        <v>87</v>
      </c>
      <c r="L248" t="s">
        <v>88</v>
      </c>
      <c r="M248" t="s">
        <v>89</v>
      </c>
      <c r="N248">
        <v>1</v>
      </c>
      <c r="O248" s="1">
        <v>44782.668495370373</v>
      </c>
      <c r="P248" s="1">
        <v>44782.724965277775</v>
      </c>
      <c r="Q248">
        <v>4230</v>
      </c>
      <c r="R248">
        <v>649</v>
      </c>
      <c r="S248" t="b">
        <v>0</v>
      </c>
      <c r="T248" t="s">
        <v>90</v>
      </c>
      <c r="U248" t="b">
        <v>0</v>
      </c>
      <c r="V248" t="s">
        <v>567</v>
      </c>
      <c r="W248" s="1">
        <v>44782.724965277775</v>
      </c>
      <c r="X248">
        <v>533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360</v>
      </c>
      <c r="AE248">
        <v>346</v>
      </c>
      <c r="AF248">
        <v>0</v>
      </c>
      <c r="AG248">
        <v>6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 t="s">
        <v>90</v>
      </c>
      <c r="AR248" t="s">
        <v>90</v>
      </c>
      <c r="AS248" t="s">
        <v>90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495</v>
      </c>
      <c r="BG248">
        <v>81</v>
      </c>
      <c r="BH248" t="s">
        <v>93</v>
      </c>
    </row>
    <row r="249" spans="1:60">
      <c r="A249" t="s">
        <v>635</v>
      </c>
      <c r="B249" t="s">
        <v>82</v>
      </c>
      <c r="C249" t="s">
        <v>636</v>
      </c>
      <c r="D249" t="s">
        <v>84</v>
      </c>
      <c r="E249" s="2">
        <f>HYPERLINK("capsilon://?command=openfolder&amp;siteaddress=FAM.docvelocity-na8.net&amp;folderid=FXFF45C785-D618-F368-FB33-CF08C5392CC3","FX2208714")</f>
        <v>0</v>
      </c>
      <c r="F249" t="s">
        <v>19</v>
      </c>
      <c r="G249" t="s">
        <v>19</v>
      </c>
      <c r="H249" t="s">
        <v>85</v>
      </c>
      <c r="I249" t="s">
        <v>637</v>
      </c>
      <c r="J249">
        <v>33</v>
      </c>
      <c r="K249" t="s">
        <v>87</v>
      </c>
      <c r="L249" t="s">
        <v>88</v>
      </c>
      <c r="M249" t="s">
        <v>89</v>
      </c>
      <c r="N249">
        <v>2</v>
      </c>
      <c r="O249" s="1">
        <v>44782.671157407407</v>
      </c>
      <c r="P249" s="1">
        <v>44782.804884259262</v>
      </c>
      <c r="Q249">
        <v>11321</v>
      </c>
      <c r="R249">
        <v>233</v>
      </c>
      <c r="S249" t="b">
        <v>0</v>
      </c>
      <c r="T249" t="s">
        <v>90</v>
      </c>
      <c r="U249" t="b">
        <v>0</v>
      </c>
      <c r="V249" t="s">
        <v>631</v>
      </c>
      <c r="W249" s="1">
        <v>44782.681840277779</v>
      </c>
      <c r="X249">
        <v>48</v>
      </c>
      <c r="Y249">
        <v>10</v>
      </c>
      <c r="Z249">
        <v>0</v>
      </c>
      <c r="AA249">
        <v>10</v>
      </c>
      <c r="AB249">
        <v>0</v>
      </c>
      <c r="AC249">
        <v>0</v>
      </c>
      <c r="AD249">
        <v>23</v>
      </c>
      <c r="AE249">
        <v>0</v>
      </c>
      <c r="AF249">
        <v>0</v>
      </c>
      <c r="AG249">
        <v>0</v>
      </c>
      <c r="AH249" t="s">
        <v>96</v>
      </c>
      <c r="AI249" s="1">
        <v>44782.804884259262</v>
      </c>
      <c r="AJ249">
        <v>185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23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495</v>
      </c>
      <c r="BG249">
        <v>192</v>
      </c>
      <c r="BH249" t="s">
        <v>93</v>
      </c>
    </row>
    <row r="250" spans="1:60">
      <c r="A250" t="s">
        <v>638</v>
      </c>
      <c r="B250" t="s">
        <v>82</v>
      </c>
      <c r="C250" t="s">
        <v>569</v>
      </c>
      <c r="D250" t="s">
        <v>84</v>
      </c>
      <c r="E250" s="2">
        <f>HYPERLINK("capsilon://?command=openfolder&amp;siteaddress=FAM.docvelocity-na8.net&amp;folderid=FX293B23D6-BBF3-9274-F8EB-5FA038349F67","FX22082377")</f>
        <v>0</v>
      </c>
      <c r="F250" t="s">
        <v>19</v>
      </c>
      <c r="G250" t="s">
        <v>19</v>
      </c>
      <c r="H250" t="s">
        <v>85</v>
      </c>
      <c r="I250" t="s">
        <v>639</v>
      </c>
      <c r="J250">
        <v>28</v>
      </c>
      <c r="K250" t="s">
        <v>87</v>
      </c>
      <c r="L250" t="s">
        <v>88</v>
      </c>
      <c r="M250" t="s">
        <v>89</v>
      </c>
      <c r="N250">
        <v>2</v>
      </c>
      <c r="O250" s="1">
        <v>44782.672719907408</v>
      </c>
      <c r="P250" s="1">
        <v>44782.807500000003</v>
      </c>
      <c r="Q250">
        <v>11364</v>
      </c>
      <c r="R250">
        <v>281</v>
      </c>
      <c r="S250" t="b">
        <v>0</v>
      </c>
      <c r="T250" t="s">
        <v>90</v>
      </c>
      <c r="U250" t="b">
        <v>0</v>
      </c>
      <c r="V250" t="s">
        <v>631</v>
      </c>
      <c r="W250" s="1">
        <v>44782.682754629626</v>
      </c>
      <c r="X250">
        <v>78</v>
      </c>
      <c r="Y250">
        <v>21</v>
      </c>
      <c r="Z250">
        <v>0</v>
      </c>
      <c r="AA250">
        <v>21</v>
      </c>
      <c r="AB250">
        <v>0</v>
      </c>
      <c r="AC250">
        <v>0</v>
      </c>
      <c r="AD250">
        <v>7</v>
      </c>
      <c r="AE250">
        <v>0</v>
      </c>
      <c r="AF250">
        <v>0</v>
      </c>
      <c r="AG250">
        <v>0</v>
      </c>
      <c r="AH250" t="s">
        <v>108</v>
      </c>
      <c r="AI250" s="1">
        <v>44782.807500000003</v>
      </c>
      <c r="AJ250">
        <v>197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6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495</v>
      </c>
      <c r="BG250">
        <v>194</v>
      </c>
      <c r="BH250" t="s">
        <v>93</v>
      </c>
    </row>
    <row r="251" spans="1:60">
      <c r="A251" t="s">
        <v>640</v>
      </c>
      <c r="B251" t="s">
        <v>82</v>
      </c>
      <c r="C251" t="s">
        <v>569</v>
      </c>
      <c r="D251" t="s">
        <v>84</v>
      </c>
      <c r="E251" s="2">
        <f>HYPERLINK("capsilon://?command=openfolder&amp;siteaddress=FAM.docvelocity-na8.net&amp;folderid=FX293B23D6-BBF3-9274-F8EB-5FA038349F67","FX22082377")</f>
        <v>0</v>
      </c>
      <c r="F251" t="s">
        <v>19</v>
      </c>
      <c r="G251" t="s">
        <v>19</v>
      </c>
      <c r="H251" t="s">
        <v>85</v>
      </c>
      <c r="I251" t="s">
        <v>641</v>
      </c>
      <c r="J251">
        <v>28</v>
      </c>
      <c r="K251" t="s">
        <v>87</v>
      </c>
      <c r="L251" t="s">
        <v>88</v>
      </c>
      <c r="M251" t="s">
        <v>89</v>
      </c>
      <c r="N251">
        <v>2</v>
      </c>
      <c r="O251" s="1">
        <v>44782.672824074078</v>
      </c>
      <c r="P251" s="1">
        <v>44782.808379629627</v>
      </c>
      <c r="Q251">
        <v>11575</v>
      </c>
      <c r="R251">
        <v>137</v>
      </c>
      <c r="S251" t="b">
        <v>0</v>
      </c>
      <c r="T251" t="s">
        <v>90</v>
      </c>
      <c r="U251" t="b">
        <v>0</v>
      </c>
      <c r="V251" t="s">
        <v>631</v>
      </c>
      <c r="W251" s="1">
        <v>44782.683483796296</v>
      </c>
      <c r="X251">
        <v>62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108</v>
      </c>
      <c r="AI251" s="1">
        <v>44782.808379629627</v>
      </c>
      <c r="AJ251">
        <v>75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495</v>
      </c>
      <c r="BG251">
        <v>195</v>
      </c>
      <c r="BH251" t="s">
        <v>93</v>
      </c>
    </row>
    <row r="252" spans="1:60">
      <c r="A252" t="s">
        <v>642</v>
      </c>
      <c r="B252" t="s">
        <v>82</v>
      </c>
      <c r="C252" t="s">
        <v>569</v>
      </c>
      <c r="D252" t="s">
        <v>84</v>
      </c>
      <c r="E252" s="2">
        <f>HYPERLINK("capsilon://?command=openfolder&amp;siteaddress=FAM.docvelocity-na8.net&amp;folderid=FX293B23D6-BBF3-9274-F8EB-5FA038349F67","FX22082377")</f>
        <v>0</v>
      </c>
      <c r="F252" t="s">
        <v>19</v>
      </c>
      <c r="G252" t="s">
        <v>19</v>
      </c>
      <c r="H252" t="s">
        <v>85</v>
      </c>
      <c r="I252" t="s">
        <v>643</v>
      </c>
      <c r="J252">
        <v>28</v>
      </c>
      <c r="K252" t="s">
        <v>87</v>
      </c>
      <c r="L252" t="s">
        <v>88</v>
      </c>
      <c r="M252" t="s">
        <v>89</v>
      </c>
      <c r="N252">
        <v>2</v>
      </c>
      <c r="O252" s="1">
        <v>44782.67328703704</v>
      </c>
      <c r="P252" s="1">
        <v>44782.809479166666</v>
      </c>
      <c r="Q252">
        <v>11529</v>
      </c>
      <c r="R252">
        <v>238</v>
      </c>
      <c r="S252" t="b">
        <v>0</v>
      </c>
      <c r="T252" t="s">
        <v>90</v>
      </c>
      <c r="U252" t="b">
        <v>0</v>
      </c>
      <c r="V252" t="s">
        <v>571</v>
      </c>
      <c r="W252" s="1">
        <v>44782.68476851852</v>
      </c>
      <c r="X252">
        <v>143</v>
      </c>
      <c r="Y252">
        <v>21</v>
      </c>
      <c r="Z252">
        <v>0</v>
      </c>
      <c r="AA252">
        <v>21</v>
      </c>
      <c r="AB252">
        <v>0</v>
      </c>
      <c r="AC252">
        <v>2</v>
      </c>
      <c r="AD252">
        <v>7</v>
      </c>
      <c r="AE252">
        <v>0</v>
      </c>
      <c r="AF252">
        <v>0</v>
      </c>
      <c r="AG252">
        <v>0</v>
      </c>
      <c r="AH252" t="s">
        <v>108</v>
      </c>
      <c r="AI252" s="1">
        <v>44782.809479166666</v>
      </c>
      <c r="AJ252">
        <v>95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7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495</v>
      </c>
      <c r="BG252">
        <v>196</v>
      </c>
      <c r="BH252" t="s">
        <v>93</v>
      </c>
    </row>
    <row r="253" spans="1:60">
      <c r="A253" t="s">
        <v>644</v>
      </c>
      <c r="B253" t="s">
        <v>82</v>
      </c>
      <c r="C253" t="s">
        <v>636</v>
      </c>
      <c r="D253" t="s">
        <v>84</v>
      </c>
      <c r="E253" s="2">
        <f>HYPERLINK("capsilon://?command=openfolder&amp;siteaddress=FAM.docvelocity-na8.net&amp;folderid=FXFF45C785-D618-F368-FB33-CF08C5392CC3","FX2208714")</f>
        <v>0</v>
      </c>
      <c r="F253" t="s">
        <v>19</v>
      </c>
      <c r="G253" t="s">
        <v>19</v>
      </c>
      <c r="H253" t="s">
        <v>85</v>
      </c>
      <c r="I253" t="s">
        <v>645</v>
      </c>
      <c r="J253">
        <v>464</v>
      </c>
      <c r="K253" t="s">
        <v>87</v>
      </c>
      <c r="L253" t="s">
        <v>88</v>
      </c>
      <c r="M253" t="s">
        <v>89</v>
      </c>
      <c r="N253">
        <v>1</v>
      </c>
      <c r="O253" s="1">
        <v>44782.675937499997</v>
      </c>
      <c r="P253" s="1">
        <v>44782.731631944444</v>
      </c>
      <c r="Q253">
        <v>4173</v>
      </c>
      <c r="R253">
        <v>639</v>
      </c>
      <c r="S253" t="b">
        <v>0</v>
      </c>
      <c r="T253" t="s">
        <v>90</v>
      </c>
      <c r="U253" t="b">
        <v>0</v>
      </c>
      <c r="V253" t="s">
        <v>567</v>
      </c>
      <c r="W253" s="1">
        <v>44782.731631944444</v>
      </c>
      <c r="X253">
        <v>575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464</v>
      </c>
      <c r="AE253">
        <v>449</v>
      </c>
      <c r="AF253">
        <v>0</v>
      </c>
      <c r="AG253">
        <v>13</v>
      </c>
      <c r="AH253" t="s">
        <v>90</v>
      </c>
      <c r="AI253" t="s">
        <v>90</v>
      </c>
      <c r="AJ253" t="s">
        <v>90</v>
      </c>
      <c r="AK253" t="s">
        <v>90</v>
      </c>
      <c r="AL253" t="s">
        <v>90</v>
      </c>
      <c r="AM253" t="s">
        <v>90</v>
      </c>
      <c r="AN253" t="s">
        <v>90</v>
      </c>
      <c r="AO253" t="s">
        <v>90</v>
      </c>
      <c r="AP253" t="s">
        <v>90</v>
      </c>
      <c r="AQ253" t="s">
        <v>90</v>
      </c>
      <c r="AR253" t="s">
        <v>90</v>
      </c>
      <c r="AS253" t="s">
        <v>90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495</v>
      </c>
      <c r="BG253">
        <v>80</v>
      </c>
      <c r="BH253" t="s">
        <v>93</v>
      </c>
    </row>
    <row r="254" spans="1:60">
      <c r="A254" t="s">
        <v>646</v>
      </c>
      <c r="B254" t="s">
        <v>82</v>
      </c>
      <c r="C254" t="s">
        <v>589</v>
      </c>
      <c r="D254" t="s">
        <v>84</v>
      </c>
      <c r="E254" s="2">
        <f>HYPERLINK("capsilon://?command=openfolder&amp;siteaddress=FAM.docvelocity-na8.net&amp;folderid=FXC55E0455-B5B6-70AB-CE7E-AEE815BC47CE","FX22075947")</f>
        <v>0</v>
      </c>
      <c r="F254" t="s">
        <v>19</v>
      </c>
      <c r="G254" t="s">
        <v>19</v>
      </c>
      <c r="H254" t="s">
        <v>85</v>
      </c>
      <c r="I254" t="s">
        <v>647</v>
      </c>
      <c r="J254">
        <v>28</v>
      </c>
      <c r="K254" t="s">
        <v>87</v>
      </c>
      <c r="L254" t="s">
        <v>88</v>
      </c>
      <c r="M254" t="s">
        <v>89</v>
      </c>
      <c r="N254">
        <v>2</v>
      </c>
      <c r="O254" s="1">
        <v>44782.677430555559</v>
      </c>
      <c r="P254" s="1">
        <v>44782.810787037037</v>
      </c>
      <c r="Q254">
        <v>11173</v>
      </c>
      <c r="R254">
        <v>349</v>
      </c>
      <c r="S254" t="b">
        <v>0</v>
      </c>
      <c r="T254" t="s">
        <v>90</v>
      </c>
      <c r="U254" t="b">
        <v>0</v>
      </c>
      <c r="V254" t="s">
        <v>631</v>
      </c>
      <c r="W254" s="1">
        <v>44782.686354166668</v>
      </c>
      <c r="X254">
        <v>237</v>
      </c>
      <c r="Y254">
        <v>21</v>
      </c>
      <c r="Z254">
        <v>0</v>
      </c>
      <c r="AA254">
        <v>21</v>
      </c>
      <c r="AB254">
        <v>0</v>
      </c>
      <c r="AC254">
        <v>11</v>
      </c>
      <c r="AD254">
        <v>7</v>
      </c>
      <c r="AE254">
        <v>0</v>
      </c>
      <c r="AF254">
        <v>0</v>
      </c>
      <c r="AG254">
        <v>0</v>
      </c>
      <c r="AH254" t="s">
        <v>108</v>
      </c>
      <c r="AI254" s="1">
        <v>44782.810787037037</v>
      </c>
      <c r="AJ254">
        <v>112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6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495</v>
      </c>
      <c r="BG254">
        <v>192</v>
      </c>
      <c r="BH254" t="s">
        <v>93</v>
      </c>
    </row>
    <row r="255" spans="1:60">
      <c r="A255" t="s">
        <v>648</v>
      </c>
      <c r="B255" t="s">
        <v>82</v>
      </c>
      <c r="C255" t="s">
        <v>649</v>
      </c>
      <c r="D255" t="s">
        <v>84</v>
      </c>
      <c r="E255" s="2">
        <f>HYPERLINK("capsilon://?command=openfolder&amp;siteaddress=FAM.docvelocity-na8.net&amp;folderid=FX711E5183-3376-8079-6719-E6441DBB6BAF","FX22081375")</f>
        <v>0</v>
      </c>
      <c r="F255" t="s">
        <v>19</v>
      </c>
      <c r="G255" t="s">
        <v>19</v>
      </c>
      <c r="H255" t="s">
        <v>85</v>
      </c>
      <c r="I255" t="s">
        <v>650</v>
      </c>
      <c r="J255">
        <v>128</v>
      </c>
      <c r="K255" t="s">
        <v>87</v>
      </c>
      <c r="L255" t="s">
        <v>88</v>
      </c>
      <c r="M255" t="s">
        <v>89</v>
      </c>
      <c r="N255">
        <v>1</v>
      </c>
      <c r="O255" s="1">
        <v>44782.679479166669</v>
      </c>
      <c r="P255" s="1">
        <v>44782.734756944446</v>
      </c>
      <c r="Q255">
        <v>4218</v>
      </c>
      <c r="R255">
        <v>558</v>
      </c>
      <c r="S255" t="b">
        <v>0</v>
      </c>
      <c r="T255" t="s">
        <v>90</v>
      </c>
      <c r="U255" t="b">
        <v>0</v>
      </c>
      <c r="V255" t="s">
        <v>567</v>
      </c>
      <c r="W255" s="1">
        <v>44782.734756944446</v>
      </c>
      <c r="X255">
        <v>262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128</v>
      </c>
      <c r="AE255">
        <v>114</v>
      </c>
      <c r="AF255">
        <v>0</v>
      </c>
      <c r="AG255">
        <v>5</v>
      </c>
      <c r="AH255" t="s">
        <v>90</v>
      </c>
      <c r="AI255" t="s">
        <v>90</v>
      </c>
      <c r="AJ255" t="s">
        <v>90</v>
      </c>
      <c r="AK255" t="s">
        <v>90</v>
      </c>
      <c r="AL255" t="s">
        <v>90</v>
      </c>
      <c r="AM255" t="s">
        <v>90</v>
      </c>
      <c r="AN255" t="s">
        <v>90</v>
      </c>
      <c r="AO255" t="s">
        <v>90</v>
      </c>
      <c r="AP255" t="s">
        <v>90</v>
      </c>
      <c r="AQ255" t="s">
        <v>90</v>
      </c>
      <c r="AR255" t="s">
        <v>90</v>
      </c>
      <c r="AS255" t="s">
        <v>90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495</v>
      </c>
      <c r="BG255">
        <v>79</v>
      </c>
      <c r="BH255" t="s">
        <v>93</v>
      </c>
    </row>
    <row r="256" spans="1:60">
      <c r="A256" t="s">
        <v>651</v>
      </c>
      <c r="B256" t="s">
        <v>82</v>
      </c>
      <c r="C256" t="s">
        <v>652</v>
      </c>
      <c r="D256" t="s">
        <v>84</v>
      </c>
      <c r="E256" s="2">
        <f>HYPERLINK("capsilon://?command=openfolder&amp;siteaddress=FAM.docvelocity-na8.net&amp;folderid=FXC6132216-8AE1-8213-5306-AC2D0ED64079","FX22074823")</f>
        <v>0</v>
      </c>
      <c r="F256" t="s">
        <v>19</v>
      </c>
      <c r="G256" t="s">
        <v>19</v>
      </c>
      <c r="H256" t="s">
        <v>85</v>
      </c>
      <c r="I256" t="s">
        <v>653</v>
      </c>
      <c r="J256">
        <v>151</v>
      </c>
      <c r="K256" t="s">
        <v>87</v>
      </c>
      <c r="L256" t="s">
        <v>88</v>
      </c>
      <c r="M256" t="s">
        <v>89</v>
      </c>
      <c r="N256">
        <v>1</v>
      </c>
      <c r="O256" s="1">
        <v>44782.68986111111</v>
      </c>
      <c r="P256" s="1">
        <v>44782.737719907411</v>
      </c>
      <c r="Q256">
        <v>3816</v>
      </c>
      <c r="R256">
        <v>319</v>
      </c>
      <c r="S256" t="b">
        <v>0</v>
      </c>
      <c r="T256" t="s">
        <v>90</v>
      </c>
      <c r="U256" t="b">
        <v>0</v>
      </c>
      <c r="V256" t="s">
        <v>567</v>
      </c>
      <c r="W256" s="1">
        <v>44782.737719907411</v>
      </c>
      <c r="X256">
        <v>242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151</v>
      </c>
      <c r="AE256">
        <v>143</v>
      </c>
      <c r="AF256">
        <v>0</v>
      </c>
      <c r="AG256">
        <v>6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 t="s">
        <v>90</v>
      </c>
      <c r="AR256" t="s">
        <v>90</v>
      </c>
      <c r="AS256" t="s">
        <v>90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495</v>
      </c>
      <c r="BG256">
        <v>68</v>
      </c>
      <c r="BH256" t="s">
        <v>93</v>
      </c>
    </row>
    <row r="257" spans="1:60">
      <c r="A257" t="s">
        <v>654</v>
      </c>
      <c r="B257" t="s">
        <v>82</v>
      </c>
      <c r="C257" t="s">
        <v>655</v>
      </c>
      <c r="D257" t="s">
        <v>84</v>
      </c>
      <c r="E257" s="2">
        <f>HYPERLINK("capsilon://?command=openfolder&amp;siteaddress=FAM.docvelocity-na8.net&amp;folderid=FXB9460A7F-2768-8E91-8754-5D6336892221","FX22081686")</f>
        <v>0</v>
      </c>
      <c r="F257" t="s">
        <v>19</v>
      </c>
      <c r="G257" t="s">
        <v>19</v>
      </c>
      <c r="H257" t="s">
        <v>85</v>
      </c>
      <c r="I257" t="s">
        <v>656</v>
      </c>
      <c r="J257">
        <v>30</v>
      </c>
      <c r="K257" t="s">
        <v>87</v>
      </c>
      <c r="L257" t="s">
        <v>88</v>
      </c>
      <c r="M257" t="s">
        <v>89</v>
      </c>
      <c r="N257">
        <v>2</v>
      </c>
      <c r="O257" s="1">
        <v>44782.695439814815</v>
      </c>
      <c r="P257" s="1">
        <v>44782.811412037037</v>
      </c>
      <c r="Q257">
        <v>9902</v>
      </c>
      <c r="R257">
        <v>118</v>
      </c>
      <c r="S257" t="b">
        <v>0</v>
      </c>
      <c r="T257" t="s">
        <v>90</v>
      </c>
      <c r="U257" t="b">
        <v>0</v>
      </c>
      <c r="V257" t="s">
        <v>631</v>
      </c>
      <c r="W257" s="1">
        <v>44782.698472222219</v>
      </c>
      <c r="X257">
        <v>65</v>
      </c>
      <c r="Y257">
        <v>10</v>
      </c>
      <c r="Z257">
        <v>0</v>
      </c>
      <c r="AA257">
        <v>10</v>
      </c>
      <c r="AB257">
        <v>0</v>
      </c>
      <c r="AC257">
        <v>1</v>
      </c>
      <c r="AD257">
        <v>20</v>
      </c>
      <c r="AE257">
        <v>0</v>
      </c>
      <c r="AF257">
        <v>0</v>
      </c>
      <c r="AG257">
        <v>0</v>
      </c>
      <c r="AH257" t="s">
        <v>108</v>
      </c>
      <c r="AI257" s="1">
        <v>44782.811412037037</v>
      </c>
      <c r="AJ257">
        <v>53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20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495</v>
      </c>
      <c r="BG257">
        <v>167</v>
      </c>
      <c r="BH257" t="s">
        <v>93</v>
      </c>
    </row>
    <row r="258" spans="1:60">
      <c r="A258" t="s">
        <v>657</v>
      </c>
      <c r="B258" t="s">
        <v>82</v>
      </c>
      <c r="C258" t="s">
        <v>658</v>
      </c>
      <c r="D258" t="s">
        <v>84</v>
      </c>
      <c r="E258" s="2">
        <f>HYPERLINK("capsilon://?command=openfolder&amp;siteaddress=FAM.docvelocity-na8.net&amp;folderid=FXBD973FF0-5BBD-DF85-BCDD-5204F6B5404A","FX22072680")</f>
        <v>0</v>
      </c>
      <c r="F258" t="s">
        <v>19</v>
      </c>
      <c r="G258" t="s">
        <v>19</v>
      </c>
      <c r="H258" t="s">
        <v>85</v>
      </c>
      <c r="I258" t="s">
        <v>659</v>
      </c>
      <c r="J258">
        <v>28</v>
      </c>
      <c r="K258" t="s">
        <v>87</v>
      </c>
      <c r="L258" t="s">
        <v>88</v>
      </c>
      <c r="M258" t="s">
        <v>89</v>
      </c>
      <c r="N258">
        <v>2</v>
      </c>
      <c r="O258" s="1">
        <v>44782.696018518516</v>
      </c>
      <c r="P258" s="1">
        <v>44782.812337962961</v>
      </c>
      <c r="Q258">
        <v>9766</v>
      </c>
      <c r="R258">
        <v>284</v>
      </c>
      <c r="S258" t="b">
        <v>0</v>
      </c>
      <c r="T258" t="s">
        <v>90</v>
      </c>
      <c r="U258" t="b">
        <v>0</v>
      </c>
      <c r="V258" t="s">
        <v>631</v>
      </c>
      <c r="W258" s="1">
        <v>44782.700844907406</v>
      </c>
      <c r="X258">
        <v>204</v>
      </c>
      <c r="Y258">
        <v>21</v>
      </c>
      <c r="Z258">
        <v>0</v>
      </c>
      <c r="AA258">
        <v>21</v>
      </c>
      <c r="AB258">
        <v>0</v>
      </c>
      <c r="AC258">
        <v>9</v>
      </c>
      <c r="AD258">
        <v>7</v>
      </c>
      <c r="AE258">
        <v>0</v>
      </c>
      <c r="AF258">
        <v>0</v>
      </c>
      <c r="AG258">
        <v>0</v>
      </c>
      <c r="AH258" t="s">
        <v>108</v>
      </c>
      <c r="AI258" s="1">
        <v>44782.812337962961</v>
      </c>
      <c r="AJ258">
        <v>80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495</v>
      </c>
      <c r="BG258">
        <v>167</v>
      </c>
      <c r="BH258" t="s">
        <v>93</v>
      </c>
    </row>
    <row r="259" spans="1:60">
      <c r="A259" t="s">
        <v>660</v>
      </c>
      <c r="B259" t="s">
        <v>82</v>
      </c>
      <c r="C259" t="s">
        <v>658</v>
      </c>
      <c r="D259" t="s">
        <v>84</v>
      </c>
      <c r="E259" s="2">
        <f>HYPERLINK("capsilon://?command=openfolder&amp;siteaddress=FAM.docvelocity-na8.net&amp;folderid=FXBD973FF0-5BBD-DF85-BCDD-5204F6B5404A","FX22072680")</f>
        <v>0</v>
      </c>
      <c r="F259" t="s">
        <v>19</v>
      </c>
      <c r="G259" t="s">
        <v>19</v>
      </c>
      <c r="H259" t="s">
        <v>85</v>
      </c>
      <c r="I259" t="s">
        <v>661</v>
      </c>
      <c r="J259">
        <v>28</v>
      </c>
      <c r="K259" t="s">
        <v>87</v>
      </c>
      <c r="L259" t="s">
        <v>88</v>
      </c>
      <c r="M259" t="s">
        <v>89</v>
      </c>
      <c r="N259">
        <v>2</v>
      </c>
      <c r="O259" s="1">
        <v>44782.696180555555</v>
      </c>
      <c r="P259" s="1">
        <v>44782.813321759262</v>
      </c>
      <c r="Q259">
        <v>9962</v>
      </c>
      <c r="R259">
        <v>159</v>
      </c>
      <c r="S259" t="b">
        <v>0</v>
      </c>
      <c r="T259" t="s">
        <v>90</v>
      </c>
      <c r="U259" t="b">
        <v>0</v>
      </c>
      <c r="V259" t="s">
        <v>662</v>
      </c>
      <c r="W259" s="1">
        <v>44782.69935185185</v>
      </c>
      <c r="X259">
        <v>75</v>
      </c>
      <c r="Y259">
        <v>21</v>
      </c>
      <c r="Z259">
        <v>0</v>
      </c>
      <c r="AA259">
        <v>21</v>
      </c>
      <c r="AB259">
        <v>0</v>
      </c>
      <c r="AC259">
        <v>0</v>
      </c>
      <c r="AD259">
        <v>7</v>
      </c>
      <c r="AE259">
        <v>0</v>
      </c>
      <c r="AF259">
        <v>0</v>
      </c>
      <c r="AG259">
        <v>0</v>
      </c>
      <c r="AH259" t="s">
        <v>108</v>
      </c>
      <c r="AI259" s="1">
        <v>44782.813321759262</v>
      </c>
      <c r="AJ259">
        <v>84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495</v>
      </c>
      <c r="BG259">
        <v>168</v>
      </c>
      <c r="BH259" t="s">
        <v>93</v>
      </c>
    </row>
    <row r="260" spans="1:60">
      <c r="A260" t="s">
        <v>663</v>
      </c>
      <c r="B260" t="s">
        <v>82</v>
      </c>
      <c r="C260" t="s">
        <v>664</v>
      </c>
      <c r="D260" t="s">
        <v>84</v>
      </c>
      <c r="E260" s="2">
        <f>HYPERLINK("capsilon://?command=openfolder&amp;siteaddress=FAM.docvelocity-na8.net&amp;folderid=FX1B41746C-1B34-58BA-D424-C77D71624322","FX22068545")</f>
        <v>0</v>
      </c>
      <c r="F260" t="s">
        <v>19</v>
      </c>
      <c r="G260" t="s">
        <v>19</v>
      </c>
      <c r="H260" t="s">
        <v>85</v>
      </c>
      <c r="I260" t="s">
        <v>665</v>
      </c>
      <c r="J260">
        <v>44</v>
      </c>
      <c r="K260" t="s">
        <v>87</v>
      </c>
      <c r="L260" t="s">
        <v>88</v>
      </c>
      <c r="M260" t="s">
        <v>89</v>
      </c>
      <c r="N260">
        <v>2</v>
      </c>
      <c r="O260" s="1">
        <v>44782.699513888889</v>
      </c>
      <c r="P260" s="1">
        <v>44782.813530092593</v>
      </c>
      <c r="Q260">
        <v>9812</v>
      </c>
      <c r="R260">
        <v>39</v>
      </c>
      <c r="S260" t="b">
        <v>0</v>
      </c>
      <c r="T260" t="s">
        <v>90</v>
      </c>
      <c r="U260" t="b">
        <v>0</v>
      </c>
      <c r="V260" t="s">
        <v>631</v>
      </c>
      <c r="W260" s="1">
        <v>44782.701006944444</v>
      </c>
      <c r="X260">
        <v>14</v>
      </c>
      <c r="Y260">
        <v>0</v>
      </c>
      <c r="Z260">
        <v>0</v>
      </c>
      <c r="AA260">
        <v>0</v>
      </c>
      <c r="AB260">
        <v>37</v>
      </c>
      <c r="AC260">
        <v>0</v>
      </c>
      <c r="AD260">
        <v>44</v>
      </c>
      <c r="AE260">
        <v>0</v>
      </c>
      <c r="AF260">
        <v>0</v>
      </c>
      <c r="AG260">
        <v>0</v>
      </c>
      <c r="AH260" t="s">
        <v>108</v>
      </c>
      <c r="AI260" s="1">
        <v>44782.813530092593</v>
      </c>
      <c r="AJ260">
        <v>17</v>
      </c>
      <c r="AK260">
        <v>0</v>
      </c>
      <c r="AL260">
        <v>0</v>
      </c>
      <c r="AM260">
        <v>0</v>
      </c>
      <c r="AN260">
        <v>37</v>
      </c>
      <c r="AO260">
        <v>0</v>
      </c>
      <c r="AP260">
        <v>44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495</v>
      </c>
      <c r="BG260">
        <v>164</v>
      </c>
      <c r="BH260" t="s">
        <v>93</v>
      </c>
    </row>
    <row r="261" spans="1:60">
      <c r="A261" t="s">
        <v>666</v>
      </c>
      <c r="B261" t="s">
        <v>82</v>
      </c>
      <c r="C261" t="s">
        <v>658</v>
      </c>
      <c r="D261" t="s">
        <v>84</v>
      </c>
      <c r="E261" s="2">
        <f>HYPERLINK("capsilon://?command=openfolder&amp;siteaddress=FAM.docvelocity-na8.net&amp;folderid=FXBD973FF0-5BBD-DF85-BCDD-5204F6B5404A","FX22072680")</f>
        <v>0</v>
      </c>
      <c r="F261" t="s">
        <v>19</v>
      </c>
      <c r="G261" t="s">
        <v>19</v>
      </c>
      <c r="H261" t="s">
        <v>85</v>
      </c>
      <c r="I261" t="s">
        <v>667</v>
      </c>
      <c r="J261">
        <v>28</v>
      </c>
      <c r="K261" t="s">
        <v>87</v>
      </c>
      <c r="L261" t="s">
        <v>88</v>
      </c>
      <c r="M261" t="s">
        <v>89</v>
      </c>
      <c r="N261">
        <v>2</v>
      </c>
      <c r="O261" s="1">
        <v>44782.721932870372</v>
      </c>
      <c r="P261" s="1">
        <v>44782.814479166664</v>
      </c>
      <c r="Q261">
        <v>7828</v>
      </c>
      <c r="R261">
        <v>168</v>
      </c>
      <c r="S261" t="b">
        <v>0</v>
      </c>
      <c r="T261" t="s">
        <v>90</v>
      </c>
      <c r="U261" t="b">
        <v>0</v>
      </c>
      <c r="V261" t="s">
        <v>571</v>
      </c>
      <c r="W261" s="1">
        <v>44782.723182870373</v>
      </c>
      <c r="X261">
        <v>87</v>
      </c>
      <c r="Y261">
        <v>21</v>
      </c>
      <c r="Z261">
        <v>0</v>
      </c>
      <c r="AA261">
        <v>21</v>
      </c>
      <c r="AB261">
        <v>0</v>
      </c>
      <c r="AC261">
        <v>0</v>
      </c>
      <c r="AD261">
        <v>7</v>
      </c>
      <c r="AE261">
        <v>0</v>
      </c>
      <c r="AF261">
        <v>0</v>
      </c>
      <c r="AG261">
        <v>0</v>
      </c>
      <c r="AH261" t="s">
        <v>108</v>
      </c>
      <c r="AI261" s="1">
        <v>44782.814479166664</v>
      </c>
      <c r="AJ261">
        <v>81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7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495</v>
      </c>
      <c r="BG261">
        <v>133</v>
      </c>
      <c r="BH261" t="s">
        <v>93</v>
      </c>
    </row>
    <row r="262" spans="1:60">
      <c r="A262" t="s">
        <v>668</v>
      </c>
      <c r="B262" t="s">
        <v>82</v>
      </c>
      <c r="C262" t="s">
        <v>658</v>
      </c>
      <c r="D262" t="s">
        <v>84</v>
      </c>
      <c r="E262" s="2">
        <f>HYPERLINK("capsilon://?command=openfolder&amp;siteaddress=FAM.docvelocity-na8.net&amp;folderid=FXBD973FF0-5BBD-DF85-BCDD-5204F6B5404A","FX22072680")</f>
        <v>0</v>
      </c>
      <c r="F262" t="s">
        <v>19</v>
      </c>
      <c r="G262" t="s">
        <v>19</v>
      </c>
      <c r="H262" t="s">
        <v>85</v>
      </c>
      <c r="I262" t="s">
        <v>669</v>
      </c>
      <c r="J262">
        <v>28</v>
      </c>
      <c r="K262" t="s">
        <v>87</v>
      </c>
      <c r="L262" t="s">
        <v>88</v>
      </c>
      <c r="M262" t="s">
        <v>89</v>
      </c>
      <c r="N262">
        <v>2</v>
      </c>
      <c r="O262" s="1">
        <v>44782.722650462965</v>
      </c>
      <c r="P262" s="1">
        <v>44782.81523148148</v>
      </c>
      <c r="Q262">
        <v>7726</v>
      </c>
      <c r="R262">
        <v>273</v>
      </c>
      <c r="S262" t="b">
        <v>0</v>
      </c>
      <c r="T262" t="s">
        <v>90</v>
      </c>
      <c r="U262" t="b">
        <v>0</v>
      </c>
      <c r="V262" t="s">
        <v>571</v>
      </c>
      <c r="W262" s="1">
        <v>44782.725613425922</v>
      </c>
      <c r="X262">
        <v>209</v>
      </c>
      <c r="Y262">
        <v>21</v>
      </c>
      <c r="Z262">
        <v>0</v>
      </c>
      <c r="AA262">
        <v>21</v>
      </c>
      <c r="AB262">
        <v>0</v>
      </c>
      <c r="AC262">
        <v>14</v>
      </c>
      <c r="AD262">
        <v>7</v>
      </c>
      <c r="AE262">
        <v>0</v>
      </c>
      <c r="AF262">
        <v>0</v>
      </c>
      <c r="AG262">
        <v>0</v>
      </c>
      <c r="AH262" t="s">
        <v>108</v>
      </c>
      <c r="AI262" s="1">
        <v>44782.81523148148</v>
      </c>
      <c r="AJ262">
        <v>64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495</v>
      </c>
      <c r="BG262">
        <v>133</v>
      </c>
      <c r="BH262" t="s">
        <v>93</v>
      </c>
    </row>
    <row r="263" spans="1:60">
      <c r="A263" t="s">
        <v>670</v>
      </c>
      <c r="B263" t="s">
        <v>82</v>
      </c>
      <c r="C263" t="s">
        <v>633</v>
      </c>
      <c r="D263" t="s">
        <v>84</v>
      </c>
      <c r="E263" s="2">
        <f>HYPERLINK("capsilon://?command=openfolder&amp;siteaddress=FAM.docvelocity-na8.net&amp;folderid=FX56C60C7C-116D-BF5B-2A06-FBF20F3C83A5","FX22082060")</f>
        <v>0</v>
      </c>
      <c r="F263" t="s">
        <v>19</v>
      </c>
      <c r="G263" t="s">
        <v>19</v>
      </c>
      <c r="H263" t="s">
        <v>85</v>
      </c>
      <c r="I263" t="s">
        <v>634</v>
      </c>
      <c r="J263">
        <v>408</v>
      </c>
      <c r="K263" t="s">
        <v>87</v>
      </c>
      <c r="L263" t="s">
        <v>88</v>
      </c>
      <c r="M263" t="s">
        <v>89</v>
      </c>
      <c r="N263">
        <v>2</v>
      </c>
      <c r="O263" s="1">
        <v>44782.726481481484</v>
      </c>
      <c r="P263" s="1">
        <v>44782.772858796299</v>
      </c>
      <c r="Q263">
        <v>1954</v>
      </c>
      <c r="R263">
        <v>2053</v>
      </c>
      <c r="S263" t="b">
        <v>0</v>
      </c>
      <c r="T263" t="s">
        <v>90</v>
      </c>
      <c r="U263" t="b">
        <v>1</v>
      </c>
      <c r="V263" t="s">
        <v>571</v>
      </c>
      <c r="W263" s="1">
        <v>44782.762685185182</v>
      </c>
      <c r="X263">
        <v>1297</v>
      </c>
      <c r="Y263">
        <v>254</v>
      </c>
      <c r="Z263">
        <v>0</v>
      </c>
      <c r="AA263">
        <v>254</v>
      </c>
      <c r="AB263">
        <v>0</v>
      </c>
      <c r="AC263">
        <v>58</v>
      </c>
      <c r="AD263">
        <v>154</v>
      </c>
      <c r="AE263">
        <v>0</v>
      </c>
      <c r="AF263">
        <v>0</v>
      </c>
      <c r="AG263">
        <v>0</v>
      </c>
      <c r="AH263" t="s">
        <v>108</v>
      </c>
      <c r="AI263" s="1">
        <v>44782.772858796299</v>
      </c>
      <c r="AJ263">
        <v>750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154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495</v>
      </c>
      <c r="BG263">
        <v>66</v>
      </c>
      <c r="BH263" t="s">
        <v>93</v>
      </c>
    </row>
    <row r="264" spans="1:60">
      <c r="A264" t="s">
        <v>671</v>
      </c>
      <c r="B264" t="s">
        <v>82</v>
      </c>
      <c r="C264" t="s">
        <v>636</v>
      </c>
      <c r="D264" t="s">
        <v>84</v>
      </c>
      <c r="E264" s="2">
        <f>HYPERLINK("capsilon://?command=openfolder&amp;siteaddress=FAM.docvelocity-na8.net&amp;folderid=FXFF45C785-D618-F368-FB33-CF08C5392CC3","FX2208714")</f>
        <v>0</v>
      </c>
      <c r="F264" t="s">
        <v>19</v>
      </c>
      <c r="G264" t="s">
        <v>19</v>
      </c>
      <c r="H264" t="s">
        <v>85</v>
      </c>
      <c r="I264" t="s">
        <v>645</v>
      </c>
      <c r="J264">
        <v>1063</v>
      </c>
      <c r="K264" t="s">
        <v>87</v>
      </c>
      <c r="L264" t="s">
        <v>88</v>
      </c>
      <c r="M264" t="s">
        <v>89</v>
      </c>
      <c r="N264">
        <v>2</v>
      </c>
      <c r="O264" s="1">
        <v>44782.733842592592</v>
      </c>
      <c r="P264" s="1">
        <v>44782.802731481483</v>
      </c>
      <c r="Q264">
        <v>3356</v>
      </c>
      <c r="R264">
        <v>2596</v>
      </c>
      <c r="S264" t="b">
        <v>0</v>
      </c>
      <c r="T264" t="s">
        <v>90</v>
      </c>
      <c r="U264" t="b">
        <v>1</v>
      </c>
      <c r="V264" t="s">
        <v>571</v>
      </c>
      <c r="W264" s="1">
        <v>44782.791087962964</v>
      </c>
      <c r="X264">
        <v>1641</v>
      </c>
      <c r="Y264">
        <v>326</v>
      </c>
      <c r="Z264">
        <v>0</v>
      </c>
      <c r="AA264">
        <v>326</v>
      </c>
      <c r="AB264">
        <v>718</v>
      </c>
      <c r="AC264">
        <v>61</v>
      </c>
      <c r="AD264">
        <v>737</v>
      </c>
      <c r="AE264">
        <v>0</v>
      </c>
      <c r="AF264">
        <v>0</v>
      </c>
      <c r="AG264">
        <v>0</v>
      </c>
      <c r="AH264" t="s">
        <v>96</v>
      </c>
      <c r="AI264" s="1">
        <v>44782.802731481483</v>
      </c>
      <c r="AJ264">
        <v>847</v>
      </c>
      <c r="AK264">
        <v>0</v>
      </c>
      <c r="AL264">
        <v>0</v>
      </c>
      <c r="AM264">
        <v>0</v>
      </c>
      <c r="AN264">
        <v>718</v>
      </c>
      <c r="AO264">
        <v>0</v>
      </c>
      <c r="AP264">
        <v>737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495</v>
      </c>
      <c r="BG264">
        <v>99</v>
      </c>
      <c r="BH264" t="s">
        <v>93</v>
      </c>
    </row>
    <row r="265" spans="1:60">
      <c r="A265" t="s">
        <v>672</v>
      </c>
      <c r="B265" t="s">
        <v>82</v>
      </c>
      <c r="C265" t="s">
        <v>649</v>
      </c>
      <c r="D265" t="s">
        <v>84</v>
      </c>
      <c r="E265" s="2">
        <f>HYPERLINK("capsilon://?command=openfolder&amp;siteaddress=FAM.docvelocity-na8.net&amp;folderid=FX711E5183-3376-8079-6719-E6441DBB6BAF","FX22081375")</f>
        <v>0</v>
      </c>
      <c r="F265" t="s">
        <v>19</v>
      </c>
      <c r="G265" t="s">
        <v>19</v>
      </c>
      <c r="H265" t="s">
        <v>85</v>
      </c>
      <c r="I265" t="s">
        <v>650</v>
      </c>
      <c r="J265">
        <v>184</v>
      </c>
      <c r="K265" t="s">
        <v>87</v>
      </c>
      <c r="L265" t="s">
        <v>88</v>
      </c>
      <c r="M265" t="s">
        <v>89</v>
      </c>
      <c r="N265">
        <v>2</v>
      </c>
      <c r="O265" s="1">
        <v>44782.736145833333</v>
      </c>
      <c r="P265" s="1">
        <v>44782.84002314815</v>
      </c>
      <c r="Q265">
        <v>7621</v>
      </c>
      <c r="R265">
        <v>1354</v>
      </c>
      <c r="S265" t="b">
        <v>0</v>
      </c>
      <c r="T265" t="s">
        <v>90</v>
      </c>
      <c r="U265" t="b">
        <v>1</v>
      </c>
      <c r="V265" t="s">
        <v>135</v>
      </c>
      <c r="W265" s="1">
        <v>44782.832002314812</v>
      </c>
      <c r="X265">
        <v>640</v>
      </c>
      <c r="Y265">
        <v>156</v>
      </c>
      <c r="Z265">
        <v>0</v>
      </c>
      <c r="AA265">
        <v>156</v>
      </c>
      <c r="AB265">
        <v>0</v>
      </c>
      <c r="AC265">
        <v>5</v>
      </c>
      <c r="AD265">
        <v>28</v>
      </c>
      <c r="AE265">
        <v>0</v>
      </c>
      <c r="AF265">
        <v>0</v>
      </c>
      <c r="AG265">
        <v>0</v>
      </c>
      <c r="AH265" t="s">
        <v>412</v>
      </c>
      <c r="AI265" s="1">
        <v>44782.84002314815</v>
      </c>
      <c r="AJ265">
        <v>689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27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495</v>
      </c>
      <c r="BG265">
        <v>149</v>
      </c>
      <c r="BH265" t="s">
        <v>93</v>
      </c>
    </row>
    <row r="266" spans="1:60">
      <c r="A266" t="s">
        <v>673</v>
      </c>
      <c r="B266" t="s">
        <v>82</v>
      </c>
      <c r="C266" t="s">
        <v>652</v>
      </c>
      <c r="D266" t="s">
        <v>84</v>
      </c>
      <c r="E266" s="2">
        <f>HYPERLINK("capsilon://?command=openfolder&amp;siteaddress=FAM.docvelocity-na8.net&amp;folderid=FXC6132216-8AE1-8213-5306-AC2D0ED64079","FX22074823")</f>
        <v>0</v>
      </c>
      <c r="F266" t="s">
        <v>19</v>
      </c>
      <c r="G266" t="s">
        <v>19</v>
      </c>
      <c r="H266" t="s">
        <v>85</v>
      </c>
      <c r="I266" t="s">
        <v>653</v>
      </c>
      <c r="J266">
        <v>258</v>
      </c>
      <c r="K266" t="s">
        <v>87</v>
      </c>
      <c r="L266" t="s">
        <v>88</v>
      </c>
      <c r="M266" t="s">
        <v>89</v>
      </c>
      <c r="N266">
        <v>2</v>
      </c>
      <c r="O266" s="1">
        <v>44782.738969907405</v>
      </c>
      <c r="P266" s="1">
        <v>44782.846145833333</v>
      </c>
      <c r="Q266">
        <v>7795</v>
      </c>
      <c r="R266">
        <v>1465</v>
      </c>
      <c r="S266" t="b">
        <v>0</v>
      </c>
      <c r="T266" t="s">
        <v>90</v>
      </c>
      <c r="U266" t="b">
        <v>1</v>
      </c>
      <c r="V266" t="s">
        <v>162</v>
      </c>
      <c r="W266" s="1">
        <v>44782.836539351854</v>
      </c>
      <c r="X266">
        <v>919</v>
      </c>
      <c r="Y266">
        <v>188</v>
      </c>
      <c r="Z266">
        <v>0</v>
      </c>
      <c r="AA266">
        <v>188</v>
      </c>
      <c r="AB266">
        <v>42</v>
      </c>
      <c r="AC266">
        <v>4</v>
      </c>
      <c r="AD266">
        <v>70</v>
      </c>
      <c r="AE266">
        <v>0</v>
      </c>
      <c r="AF266">
        <v>0</v>
      </c>
      <c r="AG266">
        <v>0</v>
      </c>
      <c r="AH266" t="s">
        <v>412</v>
      </c>
      <c r="AI266" s="1">
        <v>44782.846145833333</v>
      </c>
      <c r="AJ266">
        <v>528</v>
      </c>
      <c r="AK266">
        <v>0</v>
      </c>
      <c r="AL266">
        <v>0</v>
      </c>
      <c r="AM266">
        <v>0</v>
      </c>
      <c r="AN266">
        <v>42</v>
      </c>
      <c r="AO266">
        <v>0</v>
      </c>
      <c r="AP266">
        <v>70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495</v>
      </c>
      <c r="BG266">
        <v>154</v>
      </c>
      <c r="BH266" t="s">
        <v>93</v>
      </c>
    </row>
    <row r="267" spans="1:60">
      <c r="A267" t="s">
        <v>674</v>
      </c>
      <c r="B267" t="s">
        <v>82</v>
      </c>
      <c r="C267" t="s">
        <v>400</v>
      </c>
      <c r="D267" t="s">
        <v>84</v>
      </c>
      <c r="E267" s="2">
        <f>HYPERLINK("capsilon://?command=openfolder&amp;siteaddress=FAM.docvelocity-na8.net&amp;folderid=FXE2100307-B0E5-B6F3-D159-DC341CDD3B7C","FX22082098")</f>
        <v>0</v>
      </c>
      <c r="F267" t="s">
        <v>19</v>
      </c>
      <c r="G267" t="s">
        <v>19</v>
      </c>
      <c r="H267" t="s">
        <v>85</v>
      </c>
      <c r="I267" t="s">
        <v>675</v>
      </c>
      <c r="J267">
        <v>30</v>
      </c>
      <c r="K267" t="s">
        <v>87</v>
      </c>
      <c r="L267" t="s">
        <v>88</v>
      </c>
      <c r="M267" t="s">
        <v>89</v>
      </c>
      <c r="N267">
        <v>2</v>
      </c>
      <c r="O267" s="1">
        <v>44782.747465277775</v>
      </c>
      <c r="P267" s="1">
        <v>44782.847175925926</v>
      </c>
      <c r="Q267">
        <v>8382</v>
      </c>
      <c r="R267">
        <v>233</v>
      </c>
      <c r="S267" t="b">
        <v>0</v>
      </c>
      <c r="T267" t="s">
        <v>90</v>
      </c>
      <c r="U267" t="b">
        <v>0</v>
      </c>
      <c r="V267" t="s">
        <v>162</v>
      </c>
      <c r="W267" s="1">
        <v>44782.838148148148</v>
      </c>
      <c r="X267">
        <v>138</v>
      </c>
      <c r="Y267">
        <v>10</v>
      </c>
      <c r="Z267">
        <v>0</v>
      </c>
      <c r="AA267">
        <v>10</v>
      </c>
      <c r="AB267">
        <v>0</v>
      </c>
      <c r="AC267">
        <v>1</v>
      </c>
      <c r="AD267">
        <v>20</v>
      </c>
      <c r="AE267">
        <v>0</v>
      </c>
      <c r="AF267">
        <v>0</v>
      </c>
      <c r="AG267">
        <v>0</v>
      </c>
      <c r="AH267" t="s">
        <v>412</v>
      </c>
      <c r="AI267" s="1">
        <v>44782.847175925926</v>
      </c>
      <c r="AJ267">
        <v>88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20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495</v>
      </c>
      <c r="BG267">
        <v>143</v>
      </c>
      <c r="BH267" t="s">
        <v>93</v>
      </c>
    </row>
    <row r="268" spans="1:60">
      <c r="A268" t="s">
        <v>676</v>
      </c>
      <c r="B268" t="s">
        <v>82</v>
      </c>
      <c r="C268" t="s">
        <v>677</v>
      </c>
      <c r="D268" t="s">
        <v>84</v>
      </c>
      <c r="E268" s="2">
        <f>HYPERLINK("capsilon://?command=openfolder&amp;siteaddress=FAM.docvelocity-na8.net&amp;folderid=FX1F7B457A-02B6-3D4A-FDFC-9844EB29F5C4","FX22082178")</f>
        <v>0</v>
      </c>
      <c r="F268" t="s">
        <v>19</v>
      </c>
      <c r="G268" t="s">
        <v>19</v>
      </c>
      <c r="H268" t="s">
        <v>85</v>
      </c>
      <c r="I268" t="s">
        <v>678</v>
      </c>
      <c r="J268">
        <v>373</v>
      </c>
      <c r="K268" t="s">
        <v>87</v>
      </c>
      <c r="L268" t="s">
        <v>88</v>
      </c>
      <c r="M268" t="s">
        <v>89</v>
      </c>
      <c r="N268">
        <v>1</v>
      </c>
      <c r="O268" s="1">
        <v>44782.750775462962</v>
      </c>
      <c r="P268" s="1">
        <v>44782.793738425928</v>
      </c>
      <c r="Q268">
        <v>3321</v>
      </c>
      <c r="R268">
        <v>391</v>
      </c>
      <c r="S268" t="b">
        <v>0</v>
      </c>
      <c r="T268" t="s">
        <v>90</v>
      </c>
      <c r="U268" t="b">
        <v>0</v>
      </c>
      <c r="V268" t="s">
        <v>567</v>
      </c>
      <c r="W268" s="1">
        <v>44782.793738425928</v>
      </c>
      <c r="X268">
        <v>391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373</v>
      </c>
      <c r="AE268">
        <v>359</v>
      </c>
      <c r="AF268">
        <v>0</v>
      </c>
      <c r="AG268">
        <v>10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495</v>
      </c>
      <c r="BG268">
        <v>61</v>
      </c>
      <c r="BH268" t="s">
        <v>93</v>
      </c>
    </row>
    <row r="269" spans="1:60">
      <c r="A269" t="s">
        <v>679</v>
      </c>
      <c r="B269" t="s">
        <v>82</v>
      </c>
      <c r="C269" t="s">
        <v>680</v>
      </c>
      <c r="D269" t="s">
        <v>84</v>
      </c>
      <c r="E269" s="2">
        <f>HYPERLINK("capsilon://?command=openfolder&amp;siteaddress=FAM.docvelocity-na8.net&amp;folderid=FXF1598398-14AF-2B04-E39C-2E355FA2A65B","FX22082370")</f>
        <v>0</v>
      </c>
      <c r="F269" t="s">
        <v>19</v>
      </c>
      <c r="G269" t="s">
        <v>19</v>
      </c>
      <c r="H269" t="s">
        <v>85</v>
      </c>
      <c r="I269" t="s">
        <v>681</v>
      </c>
      <c r="J269">
        <v>28</v>
      </c>
      <c r="K269" t="s">
        <v>87</v>
      </c>
      <c r="L269" t="s">
        <v>88</v>
      </c>
      <c r="M269" t="s">
        <v>89</v>
      </c>
      <c r="N269">
        <v>2</v>
      </c>
      <c r="O269" s="1">
        <v>44782.757627314815</v>
      </c>
      <c r="P269" s="1">
        <v>44782.848541666666</v>
      </c>
      <c r="Q269">
        <v>7599</v>
      </c>
      <c r="R269">
        <v>256</v>
      </c>
      <c r="S269" t="b">
        <v>0</v>
      </c>
      <c r="T269" t="s">
        <v>90</v>
      </c>
      <c r="U269" t="b">
        <v>0</v>
      </c>
      <c r="V269" t="s">
        <v>162</v>
      </c>
      <c r="W269" s="1">
        <v>44782.839687500003</v>
      </c>
      <c r="X269">
        <v>132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412</v>
      </c>
      <c r="AI269" s="1">
        <v>44782.848541666666</v>
      </c>
      <c r="AJ269">
        <v>117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495</v>
      </c>
      <c r="BG269">
        <v>130</v>
      </c>
      <c r="BH269" t="s">
        <v>93</v>
      </c>
    </row>
    <row r="270" spans="1:60">
      <c r="A270" t="s">
        <v>682</v>
      </c>
      <c r="B270" t="s">
        <v>82</v>
      </c>
      <c r="C270" t="s">
        <v>680</v>
      </c>
      <c r="D270" t="s">
        <v>84</v>
      </c>
      <c r="E270" s="2">
        <f>HYPERLINK("capsilon://?command=openfolder&amp;siteaddress=FAM.docvelocity-na8.net&amp;folderid=FXF1598398-14AF-2B04-E39C-2E355FA2A65B","FX22082370")</f>
        <v>0</v>
      </c>
      <c r="F270" t="s">
        <v>19</v>
      </c>
      <c r="G270" t="s">
        <v>19</v>
      </c>
      <c r="H270" t="s">
        <v>85</v>
      </c>
      <c r="I270" t="s">
        <v>683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44782.757731481484</v>
      </c>
      <c r="P270" s="1">
        <v>44782.881261574075</v>
      </c>
      <c r="Q270">
        <v>10209</v>
      </c>
      <c r="R270">
        <v>464</v>
      </c>
      <c r="S270" t="b">
        <v>0</v>
      </c>
      <c r="T270" t="s">
        <v>90</v>
      </c>
      <c r="U270" t="b">
        <v>0</v>
      </c>
      <c r="V270" t="s">
        <v>162</v>
      </c>
      <c r="W270" s="1">
        <v>44782.843124999999</v>
      </c>
      <c r="X270">
        <v>296</v>
      </c>
      <c r="Y270">
        <v>21</v>
      </c>
      <c r="Z270">
        <v>0</v>
      </c>
      <c r="AA270">
        <v>21</v>
      </c>
      <c r="AB270">
        <v>0</v>
      </c>
      <c r="AC270">
        <v>0</v>
      </c>
      <c r="AD270">
        <v>7</v>
      </c>
      <c r="AE270">
        <v>0</v>
      </c>
      <c r="AF270">
        <v>0</v>
      </c>
      <c r="AG270">
        <v>0</v>
      </c>
      <c r="AH270" t="s">
        <v>449</v>
      </c>
      <c r="AI270" s="1">
        <v>44782.881261574075</v>
      </c>
      <c r="AJ270">
        <v>168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495</v>
      </c>
      <c r="BG270">
        <v>177</v>
      </c>
      <c r="BH270" t="s">
        <v>93</v>
      </c>
    </row>
    <row r="271" spans="1:60">
      <c r="A271" t="s">
        <v>684</v>
      </c>
      <c r="B271" t="s">
        <v>82</v>
      </c>
      <c r="C271" t="s">
        <v>680</v>
      </c>
      <c r="D271" t="s">
        <v>84</v>
      </c>
      <c r="E271" s="2">
        <f>HYPERLINK("capsilon://?command=openfolder&amp;siteaddress=FAM.docvelocity-na8.net&amp;folderid=FXF1598398-14AF-2B04-E39C-2E355FA2A65B","FX22082370")</f>
        <v>0</v>
      </c>
      <c r="F271" t="s">
        <v>19</v>
      </c>
      <c r="G271" t="s">
        <v>19</v>
      </c>
      <c r="H271" t="s">
        <v>85</v>
      </c>
      <c r="I271" t="s">
        <v>685</v>
      </c>
      <c r="J271">
        <v>103</v>
      </c>
      <c r="K271" t="s">
        <v>87</v>
      </c>
      <c r="L271" t="s">
        <v>88</v>
      </c>
      <c r="M271" t="s">
        <v>89</v>
      </c>
      <c r="N271">
        <v>2</v>
      </c>
      <c r="O271" s="1">
        <v>44782.758136574077</v>
      </c>
      <c r="P271" s="1">
        <v>44782.884097222224</v>
      </c>
      <c r="Q271">
        <v>9923</v>
      </c>
      <c r="R271">
        <v>960</v>
      </c>
      <c r="S271" t="b">
        <v>0</v>
      </c>
      <c r="T271" t="s">
        <v>90</v>
      </c>
      <c r="U271" t="b">
        <v>0</v>
      </c>
      <c r="V271" t="s">
        <v>162</v>
      </c>
      <c r="W271" s="1">
        <v>44782.851423611108</v>
      </c>
      <c r="X271">
        <v>716</v>
      </c>
      <c r="Y271">
        <v>110</v>
      </c>
      <c r="Z271">
        <v>0</v>
      </c>
      <c r="AA271">
        <v>110</v>
      </c>
      <c r="AB271">
        <v>3</v>
      </c>
      <c r="AC271">
        <v>11</v>
      </c>
      <c r="AD271">
        <v>-7</v>
      </c>
      <c r="AE271">
        <v>0</v>
      </c>
      <c r="AF271">
        <v>0</v>
      </c>
      <c r="AG271">
        <v>0</v>
      </c>
      <c r="AH271" t="s">
        <v>449</v>
      </c>
      <c r="AI271" s="1">
        <v>44782.884097222224</v>
      </c>
      <c r="AJ271">
        <v>244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-7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495</v>
      </c>
      <c r="BG271">
        <v>181</v>
      </c>
      <c r="BH271" t="s">
        <v>93</v>
      </c>
    </row>
    <row r="272" spans="1:60">
      <c r="A272" t="s">
        <v>686</v>
      </c>
      <c r="B272" t="s">
        <v>82</v>
      </c>
      <c r="C272" t="s">
        <v>680</v>
      </c>
      <c r="D272" t="s">
        <v>84</v>
      </c>
      <c r="E272" s="2">
        <f>HYPERLINK("capsilon://?command=openfolder&amp;siteaddress=FAM.docvelocity-na8.net&amp;folderid=FXF1598398-14AF-2B04-E39C-2E355FA2A65B","FX22082370")</f>
        <v>0</v>
      </c>
      <c r="F272" t="s">
        <v>19</v>
      </c>
      <c r="G272" t="s">
        <v>19</v>
      </c>
      <c r="H272" t="s">
        <v>85</v>
      </c>
      <c r="I272" t="s">
        <v>687</v>
      </c>
      <c r="J272">
        <v>110</v>
      </c>
      <c r="K272" t="s">
        <v>87</v>
      </c>
      <c r="L272" t="s">
        <v>88</v>
      </c>
      <c r="M272" t="s">
        <v>89</v>
      </c>
      <c r="N272">
        <v>2</v>
      </c>
      <c r="O272" s="1">
        <v>44782.758148148147</v>
      </c>
      <c r="P272" s="1">
        <v>44782.887071759258</v>
      </c>
      <c r="Q272">
        <v>9993</v>
      </c>
      <c r="R272">
        <v>1146</v>
      </c>
      <c r="S272" t="b">
        <v>0</v>
      </c>
      <c r="T272" t="s">
        <v>90</v>
      </c>
      <c r="U272" t="b">
        <v>0</v>
      </c>
      <c r="V272" t="s">
        <v>135</v>
      </c>
      <c r="W272" s="1">
        <v>44782.858611111114</v>
      </c>
      <c r="X272">
        <v>890</v>
      </c>
      <c r="Y272">
        <v>110</v>
      </c>
      <c r="Z272">
        <v>0</v>
      </c>
      <c r="AA272">
        <v>110</v>
      </c>
      <c r="AB272">
        <v>0</v>
      </c>
      <c r="AC272">
        <v>5</v>
      </c>
      <c r="AD272">
        <v>0</v>
      </c>
      <c r="AE272">
        <v>0</v>
      </c>
      <c r="AF272">
        <v>0</v>
      </c>
      <c r="AG272">
        <v>0</v>
      </c>
      <c r="AH272" t="s">
        <v>449</v>
      </c>
      <c r="AI272" s="1">
        <v>44782.887071759258</v>
      </c>
      <c r="AJ272">
        <v>256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495</v>
      </c>
      <c r="BG272">
        <v>185</v>
      </c>
      <c r="BH272" t="s">
        <v>93</v>
      </c>
    </row>
    <row r="273" spans="1:60">
      <c r="A273" t="s">
        <v>688</v>
      </c>
      <c r="B273" t="s">
        <v>82</v>
      </c>
      <c r="C273" t="s">
        <v>689</v>
      </c>
      <c r="D273" t="s">
        <v>84</v>
      </c>
      <c r="E273" s="2">
        <f>HYPERLINK("capsilon://?command=openfolder&amp;siteaddress=FAM.docvelocity-na8.net&amp;folderid=FX37BA42C9-3899-A793-6213-D0D6256CDF4D","FX22081777")</f>
        <v>0</v>
      </c>
      <c r="F273" t="s">
        <v>19</v>
      </c>
      <c r="G273" t="s">
        <v>19</v>
      </c>
      <c r="H273" t="s">
        <v>85</v>
      </c>
      <c r="I273" t="s">
        <v>690</v>
      </c>
      <c r="J273">
        <v>445</v>
      </c>
      <c r="K273" t="s">
        <v>87</v>
      </c>
      <c r="L273" t="s">
        <v>88</v>
      </c>
      <c r="M273" t="s">
        <v>89</v>
      </c>
      <c r="N273">
        <v>1</v>
      </c>
      <c r="O273" s="1">
        <v>44782.765347222223</v>
      </c>
      <c r="P273" s="1">
        <v>44782.883136574077</v>
      </c>
      <c r="Q273">
        <v>7451</v>
      </c>
      <c r="R273">
        <v>2726</v>
      </c>
      <c r="S273" t="b">
        <v>0</v>
      </c>
      <c r="T273" t="s">
        <v>90</v>
      </c>
      <c r="U273" t="b">
        <v>0</v>
      </c>
      <c r="V273" t="s">
        <v>162</v>
      </c>
      <c r="W273" s="1">
        <v>44782.883136574077</v>
      </c>
      <c r="X273">
        <v>1290</v>
      </c>
      <c r="Y273">
        <v>340</v>
      </c>
      <c r="Z273">
        <v>0</v>
      </c>
      <c r="AA273">
        <v>340</v>
      </c>
      <c r="AB273">
        <v>0</v>
      </c>
      <c r="AC273">
        <v>12</v>
      </c>
      <c r="AD273">
        <v>105</v>
      </c>
      <c r="AE273">
        <v>169</v>
      </c>
      <c r="AF273">
        <v>1</v>
      </c>
      <c r="AG273">
        <v>3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495</v>
      </c>
      <c r="BG273">
        <v>169</v>
      </c>
      <c r="BH273" t="s">
        <v>93</v>
      </c>
    </row>
    <row r="274" spans="1:60">
      <c r="A274" t="s">
        <v>691</v>
      </c>
      <c r="B274" t="s">
        <v>82</v>
      </c>
      <c r="C274" t="s">
        <v>677</v>
      </c>
      <c r="D274" t="s">
        <v>84</v>
      </c>
      <c r="E274" s="2">
        <f>HYPERLINK("capsilon://?command=openfolder&amp;siteaddress=FAM.docvelocity-na8.net&amp;folderid=FX1F7B457A-02B6-3D4A-FDFC-9844EB29F5C4","FX22082178")</f>
        <v>0</v>
      </c>
      <c r="F274" t="s">
        <v>19</v>
      </c>
      <c r="G274" t="s">
        <v>19</v>
      </c>
      <c r="H274" t="s">
        <v>85</v>
      </c>
      <c r="I274" t="s">
        <v>678</v>
      </c>
      <c r="J274">
        <v>525</v>
      </c>
      <c r="K274" t="s">
        <v>87</v>
      </c>
      <c r="L274" t="s">
        <v>88</v>
      </c>
      <c r="M274" t="s">
        <v>89</v>
      </c>
      <c r="N274">
        <v>2</v>
      </c>
      <c r="O274" s="1">
        <v>44782.795335648145</v>
      </c>
      <c r="P274" s="1">
        <v>44782.895428240743</v>
      </c>
      <c r="Q274">
        <v>5468</v>
      </c>
      <c r="R274">
        <v>3180</v>
      </c>
      <c r="S274" t="b">
        <v>0</v>
      </c>
      <c r="T274" t="s">
        <v>90</v>
      </c>
      <c r="U274" t="b">
        <v>1</v>
      </c>
      <c r="V274" t="s">
        <v>135</v>
      </c>
      <c r="W274" s="1">
        <v>44782.848298611112</v>
      </c>
      <c r="X274">
        <v>1408</v>
      </c>
      <c r="Y274">
        <v>497</v>
      </c>
      <c r="Z274">
        <v>0</v>
      </c>
      <c r="AA274">
        <v>497</v>
      </c>
      <c r="AB274">
        <v>0</v>
      </c>
      <c r="AC274">
        <v>8</v>
      </c>
      <c r="AD274">
        <v>28</v>
      </c>
      <c r="AE274">
        <v>0</v>
      </c>
      <c r="AF274">
        <v>0</v>
      </c>
      <c r="AG274">
        <v>0</v>
      </c>
      <c r="AH274" t="s">
        <v>412</v>
      </c>
      <c r="AI274" s="1">
        <v>44782.895428240743</v>
      </c>
      <c r="AJ274">
        <v>1611</v>
      </c>
      <c r="AK274">
        <v>3</v>
      </c>
      <c r="AL274">
        <v>0</v>
      </c>
      <c r="AM274">
        <v>3</v>
      </c>
      <c r="AN274">
        <v>0</v>
      </c>
      <c r="AO274">
        <v>3</v>
      </c>
      <c r="AP274">
        <v>25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495</v>
      </c>
      <c r="BG274">
        <v>144</v>
      </c>
      <c r="BH274" t="s">
        <v>93</v>
      </c>
    </row>
    <row r="275" spans="1:60">
      <c r="A275" t="s">
        <v>692</v>
      </c>
      <c r="B275" t="s">
        <v>82</v>
      </c>
      <c r="C275" t="s">
        <v>693</v>
      </c>
      <c r="D275" t="s">
        <v>84</v>
      </c>
      <c r="E275" s="2">
        <f>HYPERLINK("capsilon://?command=openfolder&amp;siteaddress=FAM.docvelocity-na8.net&amp;folderid=FXAA86BF14-289E-CB41-2D5E-BF9C07A1325E","FX22082755")</f>
        <v>0</v>
      </c>
      <c r="F275" t="s">
        <v>19</v>
      </c>
      <c r="G275" t="s">
        <v>19</v>
      </c>
      <c r="H275" t="s">
        <v>85</v>
      </c>
      <c r="I275" t="s">
        <v>694</v>
      </c>
      <c r="J275">
        <v>295</v>
      </c>
      <c r="K275" t="s">
        <v>87</v>
      </c>
      <c r="L275" t="s">
        <v>88</v>
      </c>
      <c r="M275" t="s">
        <v>89</v>
      </c>
      <c r="N275">
        <v>1</v>
      </c>
      <c r="O275" s="1">
        <v>44782.813032407408</v>
      </c>
      <c r="P275" s="1">
        <v>44782.884386574071</v>
      </c>
      <c r="Q275">
        <v>6023</v>
      </c>
      <c r="R275">
        <v>142</v>
      </c>
      <c r="S275" t="b">
        <v>0</v>
      </c>
      <c r="T275" t="s">
        <v>90</v>
      </c>
      <c r="U275" t="b">
        <v>0</v>
      </c>
      <c r="V275" t="s">
        <v>162</v>
      </c>
      <c r="W275" s="1">
        <v>44782.884386574071</v>
      </c>
      <c r="X275">
        <v>82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295</v>
      </c>
      <c r="AE275">
        <v>295</v>
      </c>
      <c r="AF275">
        <v>0</v>
      </c>
      <c r="AG275">
        <v>3</v>
      </c>
      <c r="AH275" t="s">
        <v>90</v>
      </c>
      <c r="AI275" t="s">
        <v>90</v>
      </c>
      <c r="AJ275" t="s">
        <v>90</v>
      </c>
      <c r="AK275" t="s">
        <v>90</v>
      </c>
      <c r="AL275" t="s">
        <v>90</v>
      </c>
      <c r="AM275" t="s">
        <v>90</v>
      </c>
      <c r="AN275" t="s">
        <v>90</v>
      </c>
      <c r="AO275" t="s">
        <v>90</v>
      </c>
      <c r="AP275" t="s">
        <v>90</v>
      </c>
      <c r="AQ275" t="s">
        <v>90</v>
      </c>
      <c r="AR275" t="s">
        <v>90</v>
      </c>
      <c r="AS275" t="s">
        <v>90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495</v>
      </c>
      <c r="BG275">
        <v>102</v>
      </c>
      <c r="BH275" t="s">
        <v>93</v>
      </c>
    </row>
    <row r="276" spans="1:60">
      <c r="A276" t="s">
        <v>695</v>
      </c>
      <c r="B276" t="s">
        <v>82</v>
      </c>
      <c r="C276" t="s">
        <v>689</v>
      </c>
      <c r="D276" t="s">
        <v>84</v>
      </c>
      <c r="E276" s="2">
        <f>HYPERLINK("capsilon://?command=openfolder&amp;siteaddress=FAM.docvelocity-na8.net&amp;folderid=FX37BA42C9-3899-A793-6213-D0D6256CDF4D","FX22081777")</f>
        <v>0</v>
      </c>
      <c r="F276" t="s">
        <v>19</v>
      </c>
      <c r="G276" t="s">
        <v>19</v>
      </c>
      <c r="H276" t="s">
        <v>85</v>
      </c>
      <c r="I276" t="s">
        <v>690</v>
      </c>
      <c r="J276">
        <v>146</v>
      </c>
      <c r="K276" t="s">
        <v>87</v>
      </c>
      <c r="L276" t="s">
        <v>88</v>
      </c>
      <c r="M276" t="s">
        <v>89</v>
      </c>
      <c r="N276">
        <v>2</v>
      </c>
      <c r="O276" s="1">
        <v>44782.884375000001</v>
      </c>
      <c r="P276" s="1">
        <v>44782.909826388888</v>
      </c>
      <c r="Q276">
        <v>416</v>
      </c>
      <c r="R276">
        <v>1783</v>
      </c>
      <c r="S276" t="b">
        <v>0</v>
      </c>
      <c r="T276" t="s">
        <v>90</v>
      </c>
      <c r="U276" t="b">
        <v>1</v>
      </c>
      <c r="V276" t="s">
        <v>162</v>
      </c>
      <c r="W276" s="1">
        <v>44782.890636574077</v>
      </c>
      <c r="X276">
        <v>539</v>
      </c>
      <c r="Y276">
        <v>146</v>
      </c>
      <c r="Z276">
        <v>0</v>
      </c>
      <c r="AA276">
        <v>146</v>
      </c>
      <c r="AB276">
        <v>0</v>
      </c>
      <c r="AC276">
        <v>4</v>
      </c>
      <c r="AD276">
        <v>0</v>
      </c>
      <c r="AE276">
        <v>0</v>
      </c>
      <c r="AF276">
        <v>0</v>
      </c>
      <c r="AG276">
        <v>0</v>
      </c>
      <c r="AH276" t="s">
        <v>412</v>
      </c>
      <c r="AI276" s="1">
        <v>44782.909826388888</v>
      </c>
      <c r="AJ276">
        <v>1244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495</v>
      </c>
      <c r="BG276">
        <v>36</v>
      </c>
      <c r="BH276" t="s">
        <v>93</v>
      </c>
    </row>
    <row r="277" spans="1:60">
      <c r="A277" t="s">
        <v>696</v>
      </c>
      <c r="B277" t="s">
        <v>82</v>
      </c>
      <c r="C277" t="s">
        <v>693</v>
      </c>
      <c r="D277" t="s">
        <v>84</v>
      </c>
      <c r="E277" s="2">
        <f>HYPERLINK("capsilon://?command=openfolder&amp;siteaddress=FAM.docvelocity-na8.net&amp;folderid=FXAA86BF14-289E-CB41-2D5E-BF9C07A1325E","FX22082755")</f>
        <v>0</v>
      </c>
      <c r="F277" t="s">
        <v>19</v>
      </c>
      <c r="G277" t="s">
        <v>19</v>
      </c>
      <c r="H277" t="s">
        <v>85</v>
      </c>
      <c r="I277" t="s">
        <v>694</v>
      </c>
      <c r="J277">
        <v>343</v>
      </c>
      <c r="K277" t="s">
        <v>87</v>
      </c>
      <c r="L277" t="s">
        <v>88</v>
      </c>
      <c r="M277" t="s">
        <v>89</v>
      </c>
      <c r="N277">
        <v>2</v>
      </c>
      <c r="O277" s="1">
        <v>44782.885798611111</v>
      </c>
      <c r="P277" s="1">
        <v>44782.925775462965</v>
      </c>
      <c r="Q277">
        <v>1800</v>
      </c>
      <c r="R277">
        <v>1654</v>
      </c>
      <c r="S277" t="b">
        <v>0</v>
      </c>
      <c r="T277" t="s">
        <v>90</v>
      </c>
      <c r="U277" t="b">
        <v>1</v>
      </c>
      <c r="V277" t="s">
        <v>162</v>
      </c>
      <c r="W277" s="1">
        <v>44782.902881944443</v>
      </c>
      <c r="X277">
        <v>1057</v>
      </c>
      <c r="Y277">
        <v>250</v>
      </c>
      <c r="Z277">
        <v>0</v>
      </c>
      <c r="AA277">
        <v>250</v>
      </c>
      <c r="AB277">
        <v>0</v>
      </c>
      <c r="AC277">
        <v>5</v>
      </c>
      <c r="AD277">
        <v>93</v>
      </c>
      <c r="AE277">
        <v>0</v>
      </c>
      <c r="AF277">
        <v>0</v>
      </c>
      <c r="AG277">
        <v>0</v>
      </c>
      <c r="AH277" t="s">
        <v>412</v>
      </c>
      <c r="AI277" s="1">
        <v>44782.925775462965</v>
      </c>
      <c r="AJ277">
        <v>576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93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495</v>
      </c>
      <c r="BG277">
        <v>57</v>
      </c>
      <c r="BH277" t="s">
        <v>93</v>
      </c>
    </row>
    <row r="278" spans="1:60">
      <c r="A278" t="s">
        <v>697</v>
      </c>
      <c r="B278" t="s">
        <v>82</v>
      </c>
      <c r="C278" t="s">
        <v>698</v>
      </c>
      <c r="D278" t="s">
        <v>84</v>
      </c>
      <c r="E278" s="2">
        <f>HYPERLINK("capsilon://?command=openfolder&amp;siteaddress=FAM.docvelocity-na8.net&amp;folderid=FX7065861F-552A-5C23-0258-49AE5D1832DC","FX22077216")</f>
        <v>0</v>
      </c>
      <c r="F278" t="s">
        <v>19</v>
      </c>
      <c r="G278" t="s">
        <v>19</v>
      </c>
      <c r="H278" t="s">
        <v>85</v>
      </c>
      <c r="I278" t="s">
        <v>699</v>
      </c>
      <c r="J278">
        <v>122</v>
      </c>
      <c r="K278" t="s">
        <v>87</v>
      </c>
      <c r="L278" t="s">
        <v>88</v>
      </c>
      <c r="M278" t="s">
        <v>89</v>
      </c>
      <c r="N278">
        <v>1</v>
      </c>
      <c r="O278" s="1">
        <v>44783.410115740742</v>
      </c>
      <c r="P278" s="1">
        <v>44783.41511574074</v>
      </c>
      <c r="Q278">
        <v>193</v>
      </c>
      <c r="R278">
        <v>239</v>
      </c>
      <c r="S278" t="b">
        <v>0</v>
      </c>
      <c r="T278" t="s">
        <v>90</v>
      </c>
      <c r="U278" t="b">
        <v>0</v>
      </c>
      <c r="V278" t="s">
        <v>288</v>
      </c>
      <c r="W278" s="1">
        <v>44783.41511574074</v>
      </c>
      <c r="X278">
        <v>186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122</v>
      </c>
      <c r="AE278">
        <v>115</v>
      </c>
      <c r="AF278">
        <v>0</v>
      </c>
      <c r="AG278">
        <v>9</v>
      </c>
      <c r="AH278" t="s">
        <v>90</v>
      </c>
      <c r="AI278" t="s">
        <v>90</v>
      </c>
      <c r="AJ278" t="s">
        <v>90</v>
      </c>
      <c r="AK278" t="s">
        <v>90</v>
      </c>
      <c r="AL278" t="s">
        <v>90</v>
      </c>
      <c r="AM278" t="s">
        <v>90</v>
      </c>
      <c r="AN278" t="s">
        <v>90</v>
      </c>
      <c r="AO278" t="s">
        <v>90</v>
      </c>
      <c r="AP278" t="s">
        <v>90</v>
      </c>
      <c r="AQ278" t="s">
        <v>90</v>
      </c>
      <c r="AR278" t="s">
        <v>90</v>
      </c>
      <c r="AS278" t="s">
        <v>90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700</v>
      </c>
      <c r="BG278">
        <v>7</v>
      </c>
      <c r="BH278" t="s">
        <v>93</v>
      </c>
    </row>
    <row r="279" spans="1:60">
      <c r="A279" t="s">
        <v>701</v>
      </c>
      <c r="B279" t="s">
        <v>82</v>
      </c>
      <c r="C279" t="s">
        <v>569</v>
      </c>
      <c r="D279" t="s">
        <v>84</v>
      </c>
      <c r="E279" s="2">
        <f>HYPERLINK("capsilon://?command=openfolder&amp;siteaddress=FAM.docvelocity-na8.net&amp;folderid=FX293B23D6-BBF3-9274-F8EB-5FA038349F67","FX22082377")</f>
        <v>0</v>
      </c>
      <c r="F279" t="s">
        <v>19</v>
      </c>
      <c r="G279" t="s">
        <v>19</v>
      </c>
      <c r="H279" t="s">
        <v>85</v>
      </c>
      <c r="I279" t="s">
        <v>702</v>
      </c>
      <c r="J279">
        <v>33</v>
      </c>
      <c r="K279" t="s">
        <v>87</v>
      </c>
      <c r="L279" t="s">
        <v>88</v>
      </c>
      <c r="M279" t="s">
        <v>89</v>
      </c>
      <c r="N279">
        <v>2</v>
      </c>
      <c r="O279" s="1">
        <v>44783.413645833331</v>
      </c>
      <c r="P279" s="1">
        <v>44783.440740740742</v>
      </c>
      <c r="Q279">
        <v>2003</v>
      </c>
      <c r="R279">
        <v>338</v>
      </c>
      <c r="S279" t="b">
        <v>0</v>
      </c>
      <c r="T279" t="s">
        <v>90</v>
      </c>
      <c r="U279" t="b">
        <v>0</v>
      </c>
      <c r="V279" t="s">
        <v>703</v>
      </c>
      <c r="W279" s="1">
        <v>44783.415370370371</v>
      </c>
      <c r="X279">
        <v>145</v>
      </c>
      <c r="Y279">
        <v>10</v>
      </c>
      <c r="Z279">
        <v>0</v>
      </c>
      <c r="AA279">
        <v>10</v>
      </c>
      <c r="AB279">
        <v>0</v>
      </c>
      <c r="AC279">
        <v>0</v>
      </c>
      <c r="AD279">
        <v>23</v>
      </c>
      <c r="AE279">
        <v>0</v>
      </c>
      <c r="AF279">
        <v>0</v>
      </c>
      <c r="AG279">
        <v>0</v>
      </c>
      <c r="AH279" t="s">
        <v>704</v>
      </c>
      <c r="AI279" s="1">
        <v>44783.440740740742</v>
      </c>
      <c r="AJ279">
        <v>193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23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700</v>
      </c>
      <c r="BG279">
        <v>39</v>
      </c>
      <c r="BH279" t="s">
        <v>93</v>
      </c>
    </row>
    <row r="280" spans="1:60">
      <c r="A280" t="s">
        <v>705</v>
      </c>
      <c r="B280" t="s">
        <v>82</v>
      </c>
      <c r="C280" t="s">
        <v>698</v>
      </c>
      <c r="D280" t="s">
        <v>84</v>
      </c>
      <c r="E280" s="2">
        <f>HYPERLINK("capsilon://?command=openfolder&amp;siteaddress=FAM.docvelocity-na8.net&amp;folderid=FX7065861F-552A-5C23-0258-49AE5D1832DC","FX22077216")</f>
        <v>0</v>
      </c>
      <c r="F280" t="s">
        <v>19</v>
      </c>
      <c r="G280" t="s">
        <v>19</v>
      </c>
      <c r="H280" t="s">
        <v>85</v>
      </c>
      <c r="I280" t="s">
        <v>699</v>
      </c>
      <c r="J280">
        <v>310</v>
      </c>
      <c r="K280" t="s">
        <v>87</v>
      </c>
      <c r="L280" t="s">
        <v>88</v>
      </c>
      <c r="M280" t="s">
        <v>89</v>
      </c>
      <c r="N280">
        <v>2</v>
      </c>
      <c r="O280" s="1">
        <v>44783.416655092595</v>
      </c>
      <c r="P280" s="1">
        <v>44783.43849537037</v>
      </c>
      <c r="Q280">
        <v>322</v>
      </c>
      <c r="R280">
        <v>1565</v>
      </c>
      <c r="S280" t="b">
        <v>0</v>
      </c>
      <c r="T280" t="s">
        <v>90</v>
      </c>
      <c r="U280" t="b">
        <v>1</v>
      </c>
      <c r="V280" t="s">
        <v>706</v>
      </c>
      <c r="W280" s="1">
        <v>44783.424328703702</v>
      </c>
      <c r="X280">
        <v>662</v>
      </c>
      <c r="Y280">
        <v>179</v>
      </c>
      <c r="Z280">
        <v>0</v>
      </c>
      <c r="AA280">
        <v>179</v>
      </c>
      <c r="AB280">
        <v>84</v>
      </c>
      <c r="AC280">
        <v>8</v>
      </c>
      <c r="AD280">
        <v>131</v>
      </c>
      <c r="AE280">
        <v>0</v>
      </c>
      <c r="AF280">
        <v>0</v>
      </c>
      <c r="AG280">
        <v>0</v>
      </c>
      <c r="AH280" t="s">
        <v>704</v>
      </c>
      <c r="AI280" s="1">
        <v>44783.43849537037</v>
      </c>
      <c r="AJ280">
        <v>603</v>
      </c>
      <c r="AK280">
        <v>0</v>
      </c>
      <c r="AL280">
        <v>0</v>
      </c>
      <c r="AM280">
        <v>0</v>
      </c>
      <c r="AN280">
        <v>84</v>
      </c>
      <c r="AO280">
        <v>0</v>
      </c>
      <c r="AP280">
        <v>131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700</v>
      </c>
      <c r="BG280">
        <v>31</v>
      </c>
      <c r="BH280" t="s">
        <v>93</v>
      </c>
    </row>
    <row r="281" spans="1:60">
      <c r="A281" t="s">
        <v>707</v>
      </c>
      <c r="B281" t="s">
        <v>82</v>
      </c>
      <c r="C281" t="s">
        <v>292</v>
      </c>
      <c r="D281" t="s">
        <v>84</v>
      </c>
      <c r="E281" s="2">
        <f>HYPERLINK("capsilon://?command=openfolder&amp;siteaddress=FAM.docvelocity-na8.net&amp;folderid=FXA91C8909-2AC6-DBAB-E636-6C40E8F3B436","FX2208868")</f>
        <v>0</v>
      </c>
      <c r="F281" t="s">
        <v>19</v>
      </c>
      <c r="G281" t="s">
        <v>19</v>
      </c>
      <c r="H281" t="s">
        <v>85</v>
      </c>
      <c r="I281" t="s">
        <v>708</v>
      </c>
      <c r="J281">
        <v>28</v>
      </c>
      <c r="K281" t="s">
        <v>87</v>
      </c>
      <c r="L281" t="s">
        <v>88</v>
      </c>
      <c r="M281" t="s">
        <v>89</v>
      </c>
      <c r="N281">
        <v>2</v>
      </c>
      <c r="O281" s="1">
        <v>44783.427905092591</v>
      </c>
      <c r="P281" s="1">
        <v>44783.443124999998</v>
      </c>
      <c r="Q281">
        <v>850</v>
      </c>
      <c r="R281">
        <v>465</v>
      </c>
      <c r="S281" t="b">
        <v>0</v>
      </c>
      <c r="T281" t="s">
        <v>90</v>
      </c>
      <c r="U281" t="b">
        <v>0</v>
      </c>
      <c r="V281" t="s">
        <v>703</v>
      </c>
      <c r="W281" s="1">
        <v>44783.430983796294</v>
      </c>
      <c r="X281">
        <v>260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704</v>
      </c>
      <c r="AI281" s="1">
        <v>44783.443124999998</v>
      </c>
      <c r="AJ281">
        <v>205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700</v>
      </c>
      <c r="BG281">
        <v>21</v>
      </c>
      <c r="BH281" t="s">
        <v>93</v>
      </c>
    </row>
    <row r="282" spans="1:60">
      <c r="A282" t="s">
        <v>709</v>
      </c>
      <c r="B282" t="s">
        <v>82</v>
      </c>
      <c r="C282" t="s">
        <v>710</v>
      </c>
      <c r="D282" t="s">
        <v>84</v>
      </c>
      <c r="E282" s="2">
        <f>HYPERLINK("capsilon://?command=openfolder&amp;siteaddress=FAM.docvelocity-na8.net&amp;folderid=FXA464345B-65FF-E734-A41E-4B1B65A9AACD","FX22074744")</f>
        <v>0</v>
      </c>
      <c r="F282" t="s">
        <v>19</v>
      </c>
      <c r="G282" t="s">
        <v>19</v>
      </c>
      <c r="H282" t="s">
        <v>85</v>
      </c>
      <c r="I282" t="s">
        <v>711</v>
      </c>
      <c r="J282">
        <v>44</v>
      </c>
      <c r="K282" t="s">
        <v>87</v>
      </c>
      <c r="L282" t="s">
        <v>88</v>
      </c>
      <c r="M282" t="s">
        <v>89</v>
      </c>
      <c r="N282">
        <v>2</v>
      </c>
      <c r="O282" s="1">
        <v>44783.43167824074</v>
      </c>
      <c r="P282" s="1">
        <v>44783.447048611109</v>
      </c>
      <c r="Q282">
        <v>462</v>
      </c>
      <c r="R282">
        <v>866</v>
      </c>
      <c r="S282" t="b">
        <v>0</v>
      </c>
      <c r="T282" t="s">
        <v>90</v>
      </c>
      <c r="U282" t="b">
        <v>0</v>
      </c>
      <c r="V282" t="s">
        <v>706</v>
      </c>
      <c r="W282" s="1">
        <v>44783.44190972222</v>
      </c>
      <c r="X282">
        <v>471</v>
      </c>
      <c r="Y282">
        <v>0</v>
      </c>
      <c r="Z282">
        <v>0</v>
      </c>
      <c r="AA282">
        <v>0</v>
      </c>
      <c r="AB282">
        <v>37</v>
      </c>
      <c r="AC282">
        <v>5</v>
      </c>
      <c r="AD282">
        <v>44</v>
      </c>
      <c r="AE282">
        <v>0</v>
      </c>
      <c r="AF282">
        <v>0</v>
      </c>
      <c r="AG282">
        <v>0</v>
      </c>
      <c r="AH282" t="s">
        <v>704</v>
      </c>
      <c r="AI282" s="1">
        <v>44783.447048611109</v>
      </c>
      <c r="AJ282">
        <v>338</v>
      </c>
      <c r="AK282">
        <v>0</v>
      </c>
      <c r="AL282">
        <v>0</v>
      </c>
      <c r="AM282">
        <v>0</v>
      </c>
      <c r="AN282">
        <v>37</v>
      </c>
      <c r="AO282">
        <v>0</v>
      </c>
      <c r="AP282">
        <v>44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700</v>
      </c>
      <c r="BG282">
        <v>22</v>
      </c>
      <c r="BH282" t="s">
        <v>93</v>
      </c>
    </row>
    <row r="283" spans="1:60">
      <c r="A283" t="s">
        <v>712</v>
      </c>
      <c r="B283" t="s">
        <v>82</v>
      </c>
      <c r="C283" t="s">
        <v>713</v>
      </c>
      <c r="D283" t="s">
        <v>84</v>
      </c>
      <c r="E283" s="2">
        <f>HYPERLINK("capsilon://?command=openfolder&amp;siteaddress=FAM.docvelocity-na8.net&amp;folderid=FXFA69ED16-6429-C9A6-FD25-CECDCC5E0A58","FX22082317")</f>
        <v>0</v>
      </c>
      <c r="F283" t="s">
        <v>19</v>
      </c>
      <c r="G283" t="s">
        <v>19</v>
      </c>
      <c r="H283" t="s">
        <v>85</v>
      </c>
      <c r="I283" t="s">
        <v>714</v>
      </c>
      <c r="J283">
        <v>30</v>
      </c>
      <c r="K283" t="s">
        <v>87</v>
      </c>
      <c r="L283" t="s">
        <v>88</v>
      </c>
      <c r="M283" t="s">
        <v>89</v>
      </c>
      <c r="N283">
        <v>2</v>
      </c>
      <c r="O283" s="1">
        <v>44783.439432870371</v>
      </c>
      <c r="P283" s="1">
        <v>44783.44872685185</v>
      </c>
      <c r="Q283">
        <v>610</v>
      </c>
      <c r="R283">
        <v>193</v>
      </c>
      <c r="S283" t="b">
        <v>0</v>
      </c>
      <c r="T283" t="s">
        <v>90</v>
      </c>
      <c r="U283" t="b">
        <v>0</v>
      </c>
      <c r="V283" t="s">
        <v>288</v>
      </c>
      <c r="W283" s="1">
        <v>44783.442175925928</v>
      </c>
      <c r="X283">
        <v>49</v>
      </c>
      <c r="Y283">
        <v>10</v>
      </c>
      <c r="Z283">
        <v>0</v>
      </c>
      <c r="AA283">
        <v>10</v>
      </c>
      <c r="AB283">
        <v>0</v>
      </c>
      <c r="AC283">
        <v>1</v>
      </c>
      <c r="AD283">
        <v>20</v>
      </c>
      <c r="AE283">
        <v>0</v>
      </c>
      <c r="AF283">
        <v>0</v>
      </c>
      <c r="AG283">
        <v>0</v>
      </c>
      <c r="AH283" t="s">
        <v>704</v>
      </c>
      <c r="AI283" s="1">
        <v>44783.44872685185</v>
      </c>
      <c r="AJ283">
        <v>144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20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700</v>
      </c>
      <c r="BG283">
        <v>13</v>
      </c>
      <c r="BH283" t="s">
        <v>93</v>
      </c>
    </row>
    <row r="284" spans="1:60">
      <c r="A284" t="s">
        <v>715</v>
      </c>
      <c r="B284" t="s">
        <v>82</v>
      </c>
      <c r="C284" t="s">
        <v>713</v>
      </c>
      <c r="D284" t="s">
        <v>84</v>
      </c>
      <c r="E284" s="2">
        <f>HYPERLINK("capsilon://?command=openfolder&amp;siteaddress=FAM.docvelocity-na8.net&amp;folderid=FXFA69ED16-6429-C9A6-FD25-CECDCC5E0A58","FX22082317")</f>
        <v>0</v>
      </c>
      <c r="F284" t="s">
        <v>19</v>
      </c>
      <c r="G284" t="s">
        <v>19</v>
      </c>
      <c r="H284" t="s">
        <v>85</v>
      </c>
      <c r="I284" t="s">
        <v>716</v>
      </c>
      <c r="J284">
        <v>30</v>
      </c>
      <c r="K284" t="s">
        <v>87</v>
      </c>
      <c r="L284" t="s">
        <v>88</v>
      </c>
      <c r="M284" t="s">
        <v>89</v>
      </c>
      <c r="N284">
        <v>2</v>
      </c>
      <c r="O284" s="1">
        <v>44783.440833333334</v>
      </c>
      <c r="P284" s="1">
        <v>44783.449814814812</v>
      </c>
      <c r="Q284">
        <v>565</v>
      </c>
      <c r="R284">
        <v>211</v>
      </c>
      <c r="S284" t="b">
        <v>0</v>
      </c>
      <c r="T284" t="s">
        <v>90</v>
      </c>
      <c r="U284" t="b">
        <v>0</v>
      </c>
      <c r="V284" t="s">
        <v>706</v>
      </c>
      <c r="W284" s="1">
        <v>44783.443287037036</v>
      </c>
      <c r="X284">
        <v>118</v>
      </c>
      <c r="Y284">
        <v>10</v>
      </c>
      <c r="Z284">
        <v>0</v>
      </c>
      <c r="AA284">
        <v>10</v>
      </c>
      <c r="AB284">
        <v>0</v>
      </c>
      <c r="AC284">
        <v>0</v>
      </c>
      <c r="AD284">
        <v>20</v>
      </c>
      <c r="AE284">
        <v>0</v>
      </c>
      <c r="AF284">
        <v>0</v>
      </c>
      <c r="AG284">
        <v>0</v>
      </c>
      <c r="AH284" t="s">
        <v>704</v>
      </c>
      <c r="AI284" s="1">
        <v>44783.449814814812</v>
      </c>
      <c r="AJ284">
        <v>93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19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700</v>
      </c>
      <c r="BG284">
        <v>12</v>
      </c>
      <c r="BH284" t="s">
        <v>93</v>
      </c>
    </row>
    <row r="285" spans="1:60">
      <c r="A285" t="s">
        <v>717</v>
      </c>
      <c r="B285" t="s">
        <v>82</v>
      </c>
      <c r="C285" t="s">
        <v>718</v>
      </c>
      <c r="D285" t="s">
        <v>84</v>
      </c>
      <c r="E285" s="2">
        <f>HYPERLINK("capsilon://?command=openfolder&amp;siteaddress=FAM.docvelocity-na8.net&amp;folderid=FXC4985E22-36A8-C6DE-7AA5-35B594D33976","FX22078041")</f>
        <v>0</v>
      </c>
      <c r="F285" t="s">
        <v>19</v>
      </c>
      <c r="G285" t="s">
        <v>19</v>
      </c>
      <c r="H285" t="s">
        <v>85</v>
      </c>
      <c r="I285" t="s">
        <v>719</v>
      </c>
      <c r="J285">
        <v>142</v>
      </c>
      <c r="K285" t="s">
        <v>87</v>
      </c>
      <c r="L285" t="s">
        <v>88</v>
      </c>
      <c r="M285" t="s">
        <v>89</v>
      </c>
      <c r="N285">
        <v>1</v>
      </c>
      <c r="O285" s="1">
        <v>44783.446134259262</v>
      </c>
      <c r="P285" s="1">
        <v>44783.451921296299</v>
      </c>
      <c r="Q285">
        <v>202</v>
      </c>
      <c r="R285">
        <v>298</v>
      </c>
      <c r="S285" t="b">
        <v>0</v>
      </c>
      <c r="T285" t="s">
        <v>90</v>
      </c>
      <c r="U285" t="b">
        <v>0</v>
      </c>
      <c r="V285" t="s">
        <v>288</v>
      </c>
      <c r="W285" s="1">
        <v>44783.451921296299</v>
      </c>
      <c r="X285">
        <v>276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142</v>
      </c>
      <c r="AE285">
        <v>134</v>
      </c>
      <c r="AF285">
        <v>0</v>
      </c>
      <c r="AG285">
        <v>5</v>
      </c>
      <c r="AH285" t="s">
        <v>90</v>
      </c>
      <c r="AI285" t="s">
        <v>90</v>
      </c>
      <c r="AJ285" t="s">
        <v>90</v>
      </c>
      <c r="AK285" t="s">
        <v>90</v>
      </c>
      <c r="AL285" t="s">
        <v>90</v>
      </c>
      <c r="AM285" t="s">
        <v>90</v>
      </c>
      <c r="AN285" t="s">
        <v>90</v>
      </c>
      <c r="AO285" t="s">
        <v>90</v>
      </c>
      <c r="AP285" t="s">
        <v>90</v>
      </c>
      <c r="AQ285" t="s">
        <v>90</v>
      </c>
      <c r="AR285" t="s">
        <v>90</v>
      </c>
      <c r="AS285" t="s">
        <v>90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700</v>
      </c>
      <c r="BG285">
        <v>8</v>
      </c>
      <c r="BH285" t="s">
        <v>93</v>
      </c>
    </row>
    <row r="286" spans="1:60">
      <c r="A286" t="s">
        <v>720</v>
      </c>
      <c r="B286" t="s">
        <v>82</v>
      </c>
      <c r="C286" t="s">
        <v>721</v>
      </c>
      <c r="D286" t="s">
        <v>84</v>
      </c>
      <c r="E286" s="2">
        <f>HYPERLINK("capsilon://?command=openfolder&amp;siteaddress=FAM.docvelocity-na8.net&amp;folderid=FXECAE12F6-FD91-1655-42E9-6236C1C12725","FX22074842")</f>
        <v>0</v>
      </c>
      <c r="F286" t="s">
        <v>19</v>
      </c>
      <c r="G286" t="s">
        <v>19</v>
      </c>
      <c r="H286" t="s">
        <v>85</v>
      </c>
      <c r="I286" t="s">
        <v>722</v>
      </c>
      <c r="J286">
        <v>44</v>
      </c>
      <c r="K286" t="s">
        <v>87</v>
      </c>
      <c r="L286" t="s">
        <v>88</v>
      </c>
      <c r="M286" t="s">
        <v>89</v>
      </c>
      <c r="N286">
        <v>2</v>
      </c>
      <c r="O286" s="1">
        <v>44783.448912037034</v>
      </c>
      <c r="P286" s="1">
        <v>44783.466099537036</v>
      </c>
      <c r="Q286">
        <v>1359</v>
      </c>
      <c r="R286">
        <v>126</v>
      </c>
      <c r="S286" t="b">
        <v>0</v>
      </c>
      <c r="T286" t="s">
        <v>90</v>
      </c>
      <c r="U286" t="b">
        <v>0</v>
      </c>
      <c r="V286" t="s">
        <v>288</v>
      </c>
      <c r="W286" s="1">
        <v>44783.452847222223</v>
      </c>
      <c r="X286">
        <v>79</v>
      </c>
      <c r="Y286">
        <v>0</v>
      </c>
      <c r="Z286">
        <v>0</v>
      </c>
      <c r="AA286">
        <v>0</v>
      </c>
      <c r="AB286">
        <v>37</v>
      </c>
      <c r="AC286">
        <v>0</v>
      </c>
      <c r="AD286">
        <v>44</v>
      </c>
      <c r="AE286">
        <v>0</v>
      </c>
      <c r="AF286">
        <v>0</v>
      </c>
      <c r="AG286">
        <v>0</v>
      </c>
      <c r="AH286" t="s">
        <v>704</v>
      </c>
      <c r="AI286" s="1">
        <v>44783.466099537036</v>
      </c>
      <c r="AJ286">
        <v>24</v>
      </c>
      <c r="AK286">
        <v>0</v>
      </c>
      <c r="AL286">
        <v>0</v>
      </c>
      <c r="AM286">
        <v>0</v>
      </c>
      <c r="AN286">
        <v>37</v>
      </c>
      <c r="AO286">
        <v>0</v>
      </c>
      <c r="AP286">
        <v>44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700</v>
      </c>
      <c r="BG286">
        <v>24</v>
      </c>
      <c r="BH286" t="s">
        <v>93</v>
      </c>
    </row>
    <row r="287" spans="1:60">
      <c r="A287" t="s">
        <v>723</v>
      </c>
      <c r="B287" t="s">
        <v>82</v>
      </c>
      <c r="C287" t="s">
        <v>718</v>
      </c>
      <c r="D287" t="s">
        <v>84</v>
      </c>
      <c r="E287" s="2">
        <f>HYPERLINK("capsilon://?command=openfolder&amp;siteaddress=FAM.docvelocity-na8.net&amp;folderid=FXC4985E22-36A8-C6DE-7AA5-35B594D33976","FX22078041")</f>
        <v>0</v>
      </c>
      <c r="F287" t="s">
        <v>19</v>
      </c>
      <c r="G287" t="s">
        <v>19</v>
      </c>
      <c r="H287" t="s">
        <v>85</v>
      </c>
      <c r="I287" t="s">
        <v>719</v>
      </c>
      <c r="J287">
        <v>221</v>
      </c>
      <c r="K287" t="s">
        <v>87</v>
      </c>
      <c r="L287" t="s">
        <v>88</v>
      </c>
      <c r="M287" t="s">
        <v>89</v>
      </c>
      <c r="N287">
        <v>2</v>
      </c>
      <c r="O287" s="1">
        <v>44783.453206018516</v>
      </c>
      <c r="P287" s="1">
        <v>44783.506793981483</v>
      </c>
      <c r="Q287">
        <v>2768</v>
      </c>
      <c r="R287">
        <v>1862</v>
      </c>
      <c r="S287" t="b">
        <v>0</v>
      </c>
      <c r="T287" t="s">
        <v>90</v>
      </c>
      <c r="U287" t="b">
        <v>1</v>
      </c>
      <c r="V287" t="s">
        <v>703</v>
      </c>
      <c r="W287" s="1">
        <v>44783.467199074075</v>
      </c>
      <c r="X287">
        <v>1201</v>
      </c>
      <c r="Y287">
        <v>185</v>
      </c>
      <c r="Z287">
        <v>0</v>
      </c>
      <c r="AA287">
        <v>185</v>
      </c>
      <c r="AB287">
        <v>0</v>
      </c>
      <c r="AC287">
        <v>24</v>
      </c>
      <c r="AD287">
        <v>36</v>
      </c>
      <c r="AE287">
        <v>0</v>
      </c>
      <c r="AF287">
        <v>0</v>
      </c>
      <c r="AG287">
        <v>0</v>
      </c>
      <c r="AH287" t="s">
        <v>108</v>
      </c>
      <c r="AI287" s="1">
        <v>44783.506793981483</v>
      </c>
      <c r="AJ287">
        <v>600</v>
      </c>
      <c r="AK287">
        <v>2</v>
      </c>
      <c r="AL287">
        <v>0</v>
      </c>
      <c r="AM287">
        <v>2</v>
      </c>
      <c r="AN287">
        <v>0</v>
      </c>
      <c r="AO287">
        <v>2</v>
      </c>
      <c r="AP287">
        <v>34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700</v>
      </c>
      <c r="BG287">
        <v>77</v>
      </c>
      <c r="BH287" t="s">
        <v>93</v>
      </c>
    </row>
    <row r="288" spans="1:60">
      <c r="A288" t="s">
        <v>724</v>
      </c>
      <c r="B288" t="s">
        <v>82</v>
      </c>
      <c r="C288" t="s">
        <v>725</v>
      </c>
      <c r="D288" t="s">
        <v>84</v>
      </c>
      <c r="E288" s="2">
        <f>HYPERLINK("capsilon://?command=openfolder&amp;siteaddress=FAM.docvelocity-na8.net&amp;folderid=FX1FC863E0-FE75-43CE-4EBE-1DFF08676BE8","FX22078171")</f>
        <v>0</v>
      </c>
      <c r="F288" t="s">
        <v>19</v>
      </c>
      <c r="G288" t="s">
        <v>19</v>
      </c>
      <c r="H288" t="s">
        <v>85</v>
      </c>
      <c r="I288" t="s">
        <v>726</v>
      </c>
      <c r="J288">
        <v>454</v>
      </c>
      <c r="K288" t="s">
        <v>87</v>
      </c>
      <c r="L288" t="s">
        <v>88</v>
      </c>
      <c r="M288" t="s">
        <v>89</v>
      </c>
      <c r="N288">
        <v>1</v>
      </c>
      <c r="O288" s="1">
        <v>44774.637384259258</v>
      </c>
      <c r="P288" s="1">
        <v>44774.731886574074</v>
      </c>
      <c r="Q288">
        <v>7849</v>
      </c>
      <c r="R288">
        <v>316</v>
      </c>
      <c r="S288" t="b">
        <v>0</v>
      </c>
      <c r="T288" t="s">
        <v>90</v>
      </c>
      <c r="U288" t="b">
        <v>0</v>
      </c>
      <c r="V288" t="s">
        <v>567</v>
      </c>
      <c r="W288" s="1">
        <v>44774.731886574074</v>
      </c>
      <c r="X288">
        <v>193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454</v>
      </c>
      <c r="AE288">
        <v>444</v>
      </c>
      <c r="AF288">
        <v>0</v>
      </c>
      <c r="AG288">
        <v>8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170</v>
      </c>
      <c r="BG288">
        <v>136</v>
      </c>
      <c r="BH288" t="s">
        <v>93</v>
      </c>
    </row>
    <row r="289" spans="1:60">
      <c r="A289" t="s">
        <v>727</v>
      </c>
      <c r="B289" t="s">
        <v>82</v>
      </c>
      <c r="C289" t="s">
        <v>298</v>
      </c>
      <c r="D289" t="s">
        <v>84</v>
      </c>
      <c r="E289" s="2">
        <f>HYPERLINK("capsilon://?command=openfolder&amp;siteaddress=FAM.docvelocity-na8.net&amp;folderid=FX3A2516D0-5281-CD77-A1A8-D0EC6232E17B","FX2208131")</f>
        <v>0</v>
      </c>
      <c r="F289" t="s">
        <v>19</v>
      </c>
      <c r="G289" t="s">
        <v>19</v>
      </c>
      <c r="H289" t="s">
        <v>85</v>
      </c>
      <c r="I289" t="s">
        <v>299</v>
      </c>
      <c r="J289">
        <v>469</v>
      </c>
      <c r="K289" t="s">
        <v>87</v>
      </c>
      <c r="L289" t="s">
        <v>88</v>
      </c>
      <c r="M289" t="s">
        <v>89</v>
      </c>
      <c r="N289">
        <v>2</v>
      </c>
      <c r="O289" s="1">
        <v>44774.637546296297</v>
      </c>
      <c r="P289" s="1">
        <v>44774.732662037037</v>
      </c>
      <c r="Q289">
        <v>412</v>
      </c>
      <c r="R289">
        <v>7806</v>
      </c>
      <c r="S289" t="b">
        <v>0</v>
      </c>
      <c r="T289" t="s">
        <v>90</v>
      </c>
      <c r="U289" t="b">
        <v>1</v>
      </c>
      <c r="V289" t="s">
        <v>95</v>
      </c>
      <c r="W289" s="1">
        <v>44774.659050925926</v>
      </c>
      <c r="X289">
        <v>1844</v>
      </c>
      <c r="Y289">
        <v>335</v>
      </c>
      <c r="Z289">
        <v>0</v>
      </c>
      <c r="AA289">
        <v>335</v>
      </c>
      <c r="AB289">
        <v>0</v>
      </c>
      <c r="AC289">
        <v>79</v>
      </c>
      <c r="AD289">
        <v>134</v>
      </c>
      <c r="AE289">
        <v>0</v>
      </c>
      <c r="AF289">
        <v>0</v>
      </c>
      <c r="AG289">
        <v>0</v>
      </c>
      <c r="AH289" t="s">
        <v>108</v>
      </c>
      <c r="AI289" s="1">
        <v>44774.732662037037</v>
      </c>
      <c r="AJ289">
        <v>1221</v>
      </c>
      <c r="AK289">
        <v>13</v>
      </c>
      <c r="AL289">
        <v>0</v>
      </c>
      <c r="AM289">
        <v>13</v>
      </c>
      <c r="AN289">
        <v>0</v>
      </c>
      <c r="AO289">
        <v>12</v>
      </c>
      <c r="AP289">
        <v>121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170</v>
      </c>
      <c r="BG289">
        <v>136</v>
      </c>
      <c r="BH289" t="s">
        <v>93</v>
      </c>
    </row>
    <row r="290" spans="1:60">
      <c r="A290" t="s">
        <v>728</v>
      </c>
      <c r="B290" t="s">
        <v>82</v>
      </c>
      <c r="C290" t="s">
        <v>569</v>
      </c>
      <c r="D290" t="s">
        <v>84</v>
      </c>
      <c r="E290" s="2">
        <f>HYPERLINK("capsilon://?command=openfolder&amp;siteaddress=FAM.docvelocity-na8.net&amp;folderid=FX293B23D6-BBF3-9274-F8EB-5FA038349F67","FX22082377")</f>
        <v>0</v>
      </c>
      <c r="F290" t="s">
        <v>19</v>
      </c>
      <c r="G290" t="s">
        <v>19</v>
      </c>
      <c r="H290" t="s">
        <v>85</v>
      </c>
      <c r="I290" t="s">
        <v>729</v>
      </c>
      <c r="J290">
        <v>32</v>
      </c>
      <c r="K290" t="s">
        <v>87</v>
      </c>
      <c r="L290" t="s">
        <v>88</v>
      </c>
      <c r="M290" t="s">
        <v>89</v>
      </c>
      <c r="N290">
        <v>2</v>
      </c>
      <c r="O290" s="1">
        <v>44783.526967592596</v>
      </c>
      <c r="P290" s="1">
        <v>44783.542974537035</v>
      </c>
      <c r="Q290">
        <v>1251</v>
      </c>
      <c r="R290">
        <v>132</v>
      </c>
      <c r="S290" t="b">
        <v>0</v>
      </c>
      <c r="T290" t="s">
        <v>90</v>
      </c>
      <c r="U290" t="b">
        <v>0</v>
      </c>
      <c r="V290" t="s">
        <v>91</v>
      </c>
      <c r="W290" s="1">
        <v>44783.539456018516</v>
      </c>
      <c r="X290">
        <v>100</v>
      </c>
      <c r="Y290">
        <v>0</v>
      </c>
      <c r="Z290">
        <v>0</v>
      </c>
      <c r="AA290">
        <v>0</v>
      </c>
      <c r="AB290">
        <v>32</v>
      </c>
      <c r="AC290">
        <v>0</v>
      </c>
      <c r="AD290">
        <v>32</v>
      </c>
      <c r="AE290">
        <v>0</v>
      </c>
      <c r="AF290">
        <v>0</v>
      </c>
      <c r="AG290">
        <v>0</v>
      </c>
      <c r="AH290" t="s">
        <v>108</v>
      </c>
      <c r="AI290" s="1">
        <v>44783.542974537035</v>
      </c>
      <c r="AJ290">
        <v>32</v>
      </c>
      <c r="AK290">
        <v>0</v>
      </c>
      <c r="AL290">
        <v>0</v>
      </c>
      <c r="AM290">
        <v>0</v>
      </c>
      <c r="AN290">
        <v>32</v>
      </c>
      <c r="AO290">
        <v>0</v>
      </c>
      <c r="AP290">
        <v>32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700</v>
      </c>
      <c r="BG290">
        <v>23</v>
      </c>
      <c r="BH290" t="s">
        <v>93</v>
      </c>
    </row>
    <row r="291" spans="1:60">
      <c r="A291" t="s">
        <v>730</v>
      </c>
      <c r="B291" t="s">
        <v>82</v>
      </c>
      <c r="C291" t="s">
        <v>731</v>
      </c>
      <c r="D291" t="s">
        <v>84</v>
      </c>
      <c r="E291" s="2">
        <f>HYPERLINK("capsilon://?command=openfolder&amp;siteaddress=FAM.docvelocity-na8.net&amp;folderid=FX99BECA57-2023-DD55-5E34-B5B5AEB0C3AE","FX22082337")</f>
        <v>0</v>
      </c>
      <c r="F291" t="s">
        <v>19</v>
      </c>
      <c r="G291" t="s">
        <v>19</v>
      </c>
      <c r="H291" t="s">
        <v>85</v>
      </c>
      <c r="I291" t="s">
        <v>732</v>
      </c>
      <c r="J291">
        <v>141</v>
      </c>
      <c r="K291" t="s">
        <v>87</v>
      </c>
      <c r="L291" t="s">
        <v>88</v>
      </c>
      <c r="M291" t="s">
        <v>89</v>
      </c>
      <c r="N291">
        <v>1</v>
      </c>
      <c r="O291" s="1">
        <v>44783.528958333336</v>
      </c>
      <c r="P291" s="1">
        <v>44783.544189814813</v>
      </c>
      <c r="Q291">
        <v>908</v>
      </c>
      <c r="R291">
        <v>408</v>
      </c>
      <c r="S291" t="b">
        <v>0</v>
      </c>
      <c r="T291" t="s">
        <v>90</v>
      </c>
      <c r="U291" t="b">
        <v>0</v>
      </c>
      <c r="V291" t="s">
        <v>91</v>
      </c>
      <c r="W291" s="1">
        <v>44783.544189814813</v>
      </c>
      <c r="X291">
        <v>408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141</v>
      </c>
      <c r="AE291">
        <v>126</v>
      </c>
      <c r="AF291">
        <v>0</v>
      </c>
      <c r="AG291">
        <v>3</v>
      </c>
      <c r="AH291" t="s">
        <v>90</v>
      </c>
      <c r="AI291" t="s">
        <v>90</v>
      </c>
      <c r="AJ291" t="s">
        <v>90</v>
      </c>
      <c r="AK291" t="s">
        <v>90</v>
      </c>
      <c r="AL291" t="s">
        <v>90</v>
      </c>
      <c r="AM291" t="s">
        <v>90</v>
      </c>
      <c r="AN291" t="s">
        <v>90</v>
      </c>
      <c r="AO291" t="s">
        <v>90</v>
      </c>
      <c r="AP291" t="s">
        <v>90</v>
      </c>
      <c r="AQ291" t="s">
        <v>90</v>
      </c>
      <c r="AR291" t="s">
        <v>90</v>
      </c>
      <c r="AS291" t="s">
        <v>90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700</v>
      </c>
      <c r="BG291">
        <v>21</v>
      </c>
      <c r="BH291" t="s">
        <v>93</v>
      </c>
    </row>
    <row r="292" spans="1:60">
      <c r="A292" t="s">
        <v>733</v>
      </c>
      <c r="B292" t="s">
        <v>82</v>
      </c>
      <c r="C292" t="s">
        <v>734</v>
      </c>
      <c r="D292" t="s">
        <v>84</v>
      </c>
      <c r="E292" s="2">
        <f>HYPERLINK("capsilon://?command=openfolder&amp;siteaddress=FAM.docvelocity-na8.net&amp;folderid=FX3A325DA4-97FA-F1B3-EAF4-D84DC380A3BA","FX22076069")</f>
        <v>0</v>
      </c>
      <c r="F292" t="s">
        <v>19</v>
      </c>
      <c r="G292" t="s">
        <v>19</v>
      </c>
      <c r="H292" t="s">
        <v>85</v>
      </c>
      <c r="I292" t="s">
        <v>735</v>
      </c>
      <c r="J292">
        <v>44</v>
      </c>
      <c r="K292" t="s">
        <v>87</v>
      </c>
      <c r="L292" t="s">
        <v>88</v>
      </c>
      <c r="M292" t="s">
        <v>89</v>
      </c>
      <c r="N292">
        <v>2</v>
      </c>
      <c r="O292" s="1">
        <v>44783.530729166669</v>
      </c>
      <c r="P292" s="1">
        <v>44783.603379629632</v>
      </c>
      <c r="Q292">
        <v>5987</v>
      </c>
      <c r="R292">
        <v>290</v>
      </c>
      <c r="S292" t="b">
        <v>0</v>
      </c>
      <c r="T292" t="s">
        <v>90</v>
      </c>
      <c r="U292" t="b">
        <v>0</v>
      </c>
      <c r="V292" t="s">
        <v>91</v>
      </c>
      <c r="W292" s="1">
        <v>44783.545972222222</v>
      </c>
      <c r="X292">
        <v>153</v>
      </c>
      <c r="Y292">
        <v>37</v>
      </c>
      <c r="Z292">
        <v>0</v>
      </c>
      <c r="AA292">
        <v>37</v>
      </c>
      <c r="AB292">
        <v>0</v>
      </c>
      <c r="AC292">
        <v>6</v>
      </c>
      <c r="AD292">
        <v>7</v>
      </c>
      <c r="AE292">
        <v>0</v>
      </c>
      <c r="AF292">
        <v>0</v>
      </c>
      <c r="AG292">
        <v>0</v>
      </c>
      <c r="AH292" t="s">
        <v>108</v>
      </c>
      <c r="AI292" s="1">
        <v>44783.603379629632</v>
      </c>
      <c r="AJ292">
        <v>137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700</v>
      </c>
      <c r="BG292">
        <v>104</v>
      </c>
      <c r="BH292" t="s">
        <v>93</v>
      </c>
    </row>
    <row r="293" spans="1:60">
      <c r="A293" t="s">
        <v>736</v>
      </c>
      <c r="B293" t="s">
        <v>82</v>
      </c>
      <c r="C293" t="s">
        <v>737</v>
      </c>
      <c r="D293" t="s">
        <v>84</v>
      </c>
      <c r="E293" s="2">
        <f>HYPERLINK("capsilon://?command=openfolder&amp;siteaddress=FAM.docvelocity-na8.net&amp;folderid=FX8D82B675-3C3A-3ABD-4922-D5C551084E2A","FX22082833")</f>
        <v>0</v>
      </c>
      <c r="F293" t="s">
        <v>19</v>
      </c>
      <c r="G293" t="s">
        <v>19</v>
      </c>
      <c r="H293" t="s">
        <v>85</v>
      </c>
      <c r="I293" t="s">
        <v>738</v>
      </c>
      <c r="J293">
        <v>196</v>
      </c>
      <c r="K293" t="s">
        <v>87</v>
      </c>
      <c r="L293" t="s">
        <v>88</v>
      </c>
      <c r="M293" t="s">
        <v>89</v>
      </c>
      <c r="N293">
        <v>1</v>
      </c>
      <c r="O293" s="1">
        <v>44783.537199074075</v>
      </c>
      <c r="P293" s="1">
        <v>44783.555254629631</v>
      </c>
      <c r="Q293">
        <v>1020</v>
      </c>
      <c r="R293">
        <v>540</v>
      </c>
      <c r="S293" t="b">
        <v>0</v>
      </c>
      <c r="T293" t="s">
        <v>90</v>
      </c>
      <c r="U293" t="b">
        <v>0</v>
      </c>
      <c r="V293" t="s">
        <v>571</v>
      </c>
      <c r="W293" s="1">
        <v>44783.555254629631</v>
      </c>
      <c r="X293">
        <v>264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196</v>
      </c>
      <c r="AE293">
        <v>189</v>
      </c>
      <c r="AF293">
        <v>0</v>
      </c>
      <c r="AG293">
        <v>4</v>
      </c>
      <c r="AH293" t="s">
        <v>90</v>
      </c>
      <c r="AI293" t="s">
        <v>90</v>
      </c>
      <c r="AJ293" t="s">
        <v>90</v>
      </c>
      <c r="AK293" t="s">
        <v>90</v>
      </c>
      <c r="AL293" t="s">
        <v>90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700</v>
      </c>
      <c r="BG293">
        <v>26</v>
      </c>
      <c r="BH293" t="s">
        <v>93</v>
      </c>
    </row>
    <row r="294" spans="1:60">
      <c r="A294" t="s">
        <v>739</v>
      </c>
      <c r="B294" t="s">
        <v>82</v>
      </c>
      <c r="C294" t="s">
        <v>731</v>
      </c>
      <c r="D294" t="s">
        <v>84</v>
      </c>
      <c r="E294" s="2">
        <f>HYPERLINK("capsilon://?command=openfolder&amp;siteaddress=FAM.docvelocity-na8.net&amp;folderid=FX99BECA57-2023-DD55-5E34-B5B5AEB0C3AE","FX22082337")</f>
        <v>0</v>
      </c>
      <c r="F294" t="s">
        <v>19</v>
      </c>
      <c r="G294" t="s">
        <v>19</v>
      </c>
      <c r="H294" t="s">
        <v>85</v>
      </c>
      <c r="I294" t="s">
        <v>732</v>
      </c>
      <c r="J294">
        <v>165</v>
      </c>
      <c r="K294" t="s">
        <v>87</v>
      </c>
      <c r="L294" t="s">
        <v>88</v>
      </c>
      <c r="M294" t="s">
        <v>89</v>
      </c>
      <c r="N294">
        <v>2</v>
      </c>
      <c r="O294" s="1">
        <v>44783.545439814814</v>
      </c>
      <c r="P294" s="1">
        <v>44783.59547453704</v>
      </c>
      <c r="Q294">
        <v>3658</v>
      </c>
      <c r="R294">
        <v>665</v>
      </c>
      <c r="S294" t="b">
        <v>0</v>
      </c>
      <c r="T294" t="s">
        <v>90</v>
      </c>
      <c r="U294" t="b">
        <v>1</v>
      </c>
      <c r="V294" t="s">
        <v>91</v>
      </c>
      <c r="W294" s="1">
        <v>44783.548518518517</v>
      </c>
      <c r="X294">
        <v>219</v>
      </c>
      <c r="Y294">
        <v>98</v>
      </c>
      <c r="Z294">
        <v>0</v>
      </c>
      <c r="AA294">
        <v>98</v>
      </c>
      <c r="AB294">
        <v>52</v>
      </c>
      <c r="AC294">
        <v>2</v>
      </c>
      <c r="AD294">
        <v>67</v>
      </c>
      <c r="AE294">
        <v>0</v>
      </c>
      <c r="AF294">
        <v>0</v>
      </c>
      <c r="AG294">
        <v>0</v>
      </c>
      <c r="AH294" t="s">
        <v>108</v>
      </c>
      <c r="AI294" s="1">
        <v>44783.59547453704</v>
      </c>
      <c r="AJ294">
        <v>446</v>
      </c>
      <c r="AK294">
        <v>4</v>
      </c>
      <c r="AL294">
        <v>0</v>
      </c>
      <c r="AM294">
        <v>4</v>
      </c>
      <c r="AN294">
        <v>52</v>
      </c>
      <c r="AO294">
        <v>4</v>
      </c>
      <c r="AP294">
        <v>63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700</v>
      </c>
      <c r="BG294">
        <v>72</v>
      </c>
      <c r="BH294" t="s">
        <v>93</v>
      </c>
    </row>
    <row r="295" spans="1:60">
      <c r="A295" t="s">
        <v>740</v>
      </c>
      <c r="B295" t="s">
        <v>82</v>
      </c>
      <c r="C295" t="s">
        <v>718</v>
      </c>
      <c r="D295" t="s">
        <v>84</v>
      </c>
      <c r="E295" s="2">
        <f>HYPERLINK("capsilon://?command=openfolder&amp;siteaddress=FAM.docvelocity-na8.net&amp;folderid=FXC4985E22-36A8-C6DE-7AA5-35B594D33976","FX22078041")</f>
        <v>0</v>
      </c>
      <c r="F295" t="s">
        <v>19</v>
      </c>
      <c r="G295" t="s">
        <v>19</v>
      </c>
      <c r="H295" t="s">
        <v>85</v>
      </c>
      <c r="I295" t="s">
        <v>741</v>
      </c>
      <c r="J295">
        <v>30</v>
      </c>
      <c r="K295" t="s">
        <v>87</v>
      </c>
      <c r="L295" t="s">
        <v>88</v>
      </c>
      <c r="M295" t="s">
        <v>89</v>
      </c>
      <c r="N295">
        <v>2</v>
      </c>
      <c r="O295" s="1">
        <v>44783.553101851852</v>
      </c>
      <c r="P295" s="1">
        <v>44783.60428240741</v>
      </c>
      <c r="Q295">
        <v>4259</v>
      </c>
      <c r="R295">
        <v>163</v>
      </c>
      <c r="S295" t="b">
        <v>0</v>
      </c>
      <c r="T295" t="s">
        <v>90</v>
      </c>
      <c r="U295" t="b">
        <v>0</v>
      </c>
      <c r="V295" t="s">
        <v>571</v>
      </c>
      <c r="W295" s="1">
        <v>44783.556261574071</v>
      </c>
      <c r="X295">
        <v>86</v>
      </c>
      <c r="Y295">
        <v>10</v>
      </c>
      <c r="Z295">
        <v>0</v>
      </c>
      <c r="AA295">
        <v>10</v>
      </c>
      <c r="AB295">
        <v>0</v>
      </c>
      <c r="AC295">
        <v>1</v>
      </c>
      <c r="AD295">
        <v>20</v>
      </c>
      <c r="AE295">
        <v>0</v>
      </c>
      <c r="AF295">
        <v>0</v>
      </c>
      <c r="AG295">
        <v>0</v>
      </c>
      <c r="AH295" t="s">
        <v>108</v>
      </c>
      <c r="AI295" s="1">
        <v>44783.60428240741</v>
      </c>
      <c r="AJ295">
        <v>77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20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700</v>
      </c>
      <c r="BG295">
        <v>73</v>
      </c>
      <c r="BH295" t="s">
        <v>93</v>
      </c>
    </row>
    <row r="296" spans="1:60">
      <c r="A296" t="s">
        <v>742</v>
      </c>
      <c r="B296" t="s">
        <v>82</v>
      </c>
      <c r="C296" t="s">
        <v>737</v>
      </c>
      <c r="D296" t="s">
        <v>84</v>
      </c>
      <c r="E296" s="2">
        <f>HYPERLINK("capsilon://?command=openfolder&amp;siteaddress=FAM.docvelocity-na8.net&amp;folderid=FX8D82B675-3C3A-3ABD-4922-D5C551084E2A","FX22082833")</f>
        <v>0</v>
      </c>
      <c r="F296" t="s">
        <v>19</v>
      </c>
      <c r="G296" t="s">
        <v>19</v>
      </c>
      <c r="H296" t="s">
        <v>85</v>
      </c>
      <c r="I296" t="s">
        <v>738</v>
      </c>
      <c r="J296">
        <v>248</v>
      </c>
      <c r="K296" t="s">
        <v>87</v>
      </c>
      <c r="L296" t="s">
        <v>88</v>
      </c>
      <c r="M296" t="s">
        <v>89</v>
      </c>
      <c r="N296">
        <v>2</v>
      </c>
      <c r="O296" s="1">
        <v>44783.556643518517</v>
      </c>
      <c r="P296" s="1">
        <v>44783.601782407408</v>
      </c>
      <c r="Q296">
        <v>2729</v>
      </c>
      <c r="R296">
        <v>1171</v>
      </c>
      <c r="S296" t="b">
        <v>0</v>
      </c>
      <c r="T296" t="s">
        <v>90</v>
      </c>
      <c r="U296" t="b">
        <v>1</v>
      </c>
      <c r="V296" t="s">
        <v>571</v>
      </c>
      <c r="W296" s="1">
        <v>44783.56391203704</v>
      </c>
      <c r="X296">
        <v>627</v>
      </c>
      <c r="Y296">
        <v>174</v>
      </c>
      <c r="Z296">
        <v>0</v>
      </c>
      <c r="AA296">
        <v>174</v>
      </c>
      <c r="AB296">
        <v>0</v>
      </c>
      <c r="AC296">
        <v>21</v>
      </c>
      <c r="AD296">
        <v>74</v>
      </c>
      <c r="AE296">
        <v>0</v>
      </c>
      <c r="AF296">
        <v>0</v>
      </c>
      <c r="AG296">
        <v>0</v>
      </c>
      <c r="AH296" t="s">
        <v>108</v>
      </c>
      <c r="AI296" s="1">
        <v>44783.601782407408</v>
      </c>
      <c r="AJ296">
        <v>544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72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700</v>
      </c>
      <c r="BG296">
        <v>65</v>
      </c>
      <c r="BH296" t="s">
        <v>93</v>
      </c>
    </row>
    <row r="297" spans="1:60">
      <c r="A297" t="s">
        <v>743</v>
      </c>
      <c r="B297" t="s">
        <v>82</v>
      </c>
      <c r="C297" t="s">
        <v>744</v>
      </c>
      <c r="D297" t="s">
        <v>84</v>
      </c>
      <c r="E297" s="2">
        <f>HYPERLINK("capsilon://?command=openfolder&amp;siteaddress=FAM.docvelocity-na8.net&amp;folderid=FX46D358D9-C22C-21B6-E649-C68925505C0B","FX22082903")</f>
        <v>0</v>
      </c>
      <c r="F297" t="s">
        <v>19</v>
      </c>
      <c r="G297" t="s">
        <v>19</v>
      </c>
      <c r="H297" t="s">
        <v>85</v>
      </c>
      <c r="I297" t="s">
        <v>745</v>
      </c>
      <c r="J297">
        <v>433</v>
      </c>
      <c r="K297" t="s">
        <v>87</v>
      </c>
      <c r="L297" t="s">
        <v>88</v>
      </c>
      <c r="M297" t="s">
        <v>89</v>
      </c>
      <c r="N297">
        <v>1</v>
      </c>
      <c r="O297" s="1">
        <v>44783.575138888889</v>
      </c>
      <c r="P297" s="1">
        <v>44783.618854166663</v>
      </c>
      <c r="Q297">
        <v>2691</v>
      </c>
      <c r="R297">
        <v>1086</v>
      </c>
      <c r="S297" t="b">
        <v>0</v>
      </c>
      <c r="T297" t="s">
        <v>90</v>
      </c>
      <c r="U297" t="b">
        <v>0</v>
      </c>
      <c r="V297" t="s">
        <v>571</v>
      </c>
      <c r="W297" s="1">
        <v>44783.618854166663</v>
      </c>
      <c r="X297">
        <v>325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433</v>
      </c>
      <c r="AE297">
        <v>426</v>
      </c>
      <c r="AF297">
        <v>0</v>
      </c>
      <c r="AG297">
        <v>8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700</v>
      </c>
      <c r="BG297">
        <v>62</v>
      </c>
      <c r="BH297" t="s">
        <v>93</v>
      </c>
    </row>
    <row r="298" spans="1:60">
      <c r="A298" t="s">
        <v>746</v>
      </c>
      <c r="B298" t="s">
        <v>82</v>
      </c>
      <c r="C298" t="s">
        <v>747</v>
      </c>
      <c r="D298" t="s">
        <v>84</v>
      </c>
      <c r="E298" s="2">
        <f>HYPERLINK("capsilon://?command=openfolder&amp;siteaddress=FAM.docvelocity-na8.net&amp;folderid=FXB735F2BD-D0D2-CC3F-EAD0-BA2C84D32ACD","FX22082571")</f>
        <v>0</v>
      </c>
      <c r="F298" t="s">
        <v>19</v>
      </c>
      <c r="G298" t="s">
        <v>19</v>
      </c>
      <c r="H298" t="s">
        <v>85</v>
      </c>
      <c r="I298" t="s">
        <v>748</v>
      </c>
      <c r="J298">
        <v>54</v>
      </c>
      <c r="K298" t="s">
        <v>87</v>
      </c>
      <c r="L298" t="s">
        <v>88</v>
      </c>
      <c r="M298" t="s">
        <v>89</v>
      </c>
      <c r="N298">
        <v>2</v>
      </c>
      <c r="O298" s="1">
        <v>44783.585856481484</v>
      </c>
      <c r="P298" s="1">
        <v>44783.777592592596</v>
      </c>
      <c r="Q298">
        <v>14987</v>
      </c>
      <c r="R298">
        <v>1579</v>
      </c>
      <c r="S298" t="b">
        <v>0</v>
      </c>
      <c r="T298" t="s">
        <v>90</v>
      </c>
      <c r="U298" t="b">
        <v>0</v>
      </c>
      <c r="V298" t="s">
        <v>571</v>
      </c>
      <c r="W298" s="1">
        <v>44783.615081018521</v>
      </c>
      <c r="X298">
        <v>225</v>
      </c>
      <c r="Y298">
        <v>51</v>
      </c>
      <c r="Z298">
        <v>0</v>
      </c>
      <c r="AA298">
        <v>51</v>
      </c>
      <c r="AB298">
        <v>0</v>
      </c>
      <c r="AC298">
        <v>10</v>
      </c>
      <c r="AD298">
        <v>3</v>
      </c>
      <c r="AE298">
        <v>0</v>
      </c>
      <c r="AF298">
        <v>0</v>
      </c>
      <c r="AG298">
        <v>0</v>
      </c>
      <c r="AH298" t="s">
        <v>749</v>
      </c>
      <c r="AI298" s="1">
        <v>44783.777592592596</v>
      </c>
      <c r="AJ298">
        <v>1349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2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700</v>
      </c>
      <c r="BG298">
        <v>276</v>
      </c>
      <c r="BH298" t="s">
        <v>93</v>
      </c>
    </row>
    <row r="299" spans="1:60">
      <c r="A299" t="s">
        <v>750</v>
      </c>
      <c r="B299" t="s">
        <v>82</v>
      </c>
      <c r="C299" t="s">
        <v>747</v>
      </c>
      <c r="D299" t="s">
        <v>84</v>
      </c>
      <c r="E299" s="2">
        <f>HYPERLINK("capsilon://?command=openfolder&amp;siteaddress=FAM.docvelocity-na8.net&amp;folderid=FXB735F2BD-D0D2-CC3F-EAD0-BA2C84D32ACD","FX22082571")</f>
        <v>0</v>
      </c>
      <c r="F299" t="s">
        <v>19</v>
      </c>
      <c r="G299" t="s">
        <v>19</v>
      </c>
      <c r="H299" t="s">
        <v>85</v>
      </c>
      <c r="I299" t="s">
        <v>751</v>
      </c>
      <c r="J299">
        <v>54</v>
      </c>
      <c r="K299" t="s">
        <v>87</v>
      </c>
      <c r="L299" t="s">
        <v>88</v>
      </c>
      <c r="M299" t="s">
        <v>89</v>
      </c>
      <c r="N299">
        <v>2</v>
      </c>
      <c r="O299" s="1">
        <v>44783.585995370369</v>
      </c>
      <c r="P299" s="1">
        <v>44783.772662037038</v>
      </c>
      <c r="Q299">
        <v>15755</v>
      </c>
      <c r="R299">
        <v>373</v>
      </c>
      <c r="S299" t="b">
        <v>0</v>
      </c>
      <c r="T299" t="s">
        <v>90</v>
      </c>
      <c r="U299" t="b">
        <v>0</v>
      </c>
      <c r="V299" t="s">
        <v>91</v>
      </c>
      <c r="W299" s="1">
        <v>44783.615358796298</v>
      </c>
      <c r="X299">
        <v>187</v>
      </c>
      <c r="Y299">
        <v>51</v>
      </c>
      <c r="Z299">
        <v>0</v>
      </c>
      <c r="AA299">
        <v>51</v>
      </c>
      <c r="AB299">
        <v>0</v>
      </c>
      <c r="AC299">
        <v>10</v>
      </c>
      <c r="AD299">
        <v>3</v>
      </c>
      <c r="AE299">
        <v>0</v>
      </c>
      <c r="AF299">
        <v>0</v>
      </c>
      <c r="AG299">
        <v>0</v>
      </c>
      <c r="AH299" t="s">
        <v>108</v>
      </c>
      <c r="AI299" s="1">
        <v>44783.772662037038</v>
      </c>
      <c r="AJ299">
        <v>186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3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700</v>
      </c>
      <c r="BG299">
        <v>268</v>
      </c>
      <c r="BH299" t="s">
        <v>93</v>
      </c>
    </row>
    <row r="300" spans="1:60">
      <c r="A300" t="s">
        <v>752</v>
      </c>
      <c r="B300" t="s">
        <v>82</v>
      </c>
      <c r="C300" t="s">
        <v>747</v>
      </c>
      <c r="D300" t="s">
        <v>84</v>
      </c>
      <c r="E300" s="2">
        <f>HYPERLINK("capsilon://?command=openfolder&amp;siteaddress=FAM.docvelocity-na8.net&amp;folderid=FXB735F2BD-D0D2-CC3F-EAD0-BA2C84D32ACD","FX22082571")</f>
        <v>0</v>
      </c>
      <c r="F300" t="s">
        <v>19</v>
      </c>
      <c r="G300" t="s">
        <v>19</v>
      </c>
      <c r="H300" t="s">
        <v>85</v>
      </c>
      <c r="I300" t="s">
        <v>753</v>
      </c>
      <c r="J300">
        <v>67</v>
      </c>
      <c r="K300" t="s">
        <v>87</v>
      </c>
      <c r="L300" t="s">
        <v>88</v>
      </c>
      <c r="M300" t="s">
        <v>89</v>
      </c>
      <c r="N300">
        <v>2</v>
      </c>
      <c r="O300" s="1">
        <v>44783.586562500001</v>
      </c>
      <c r="P300" s="1">
        <v>44783.777037037034</v>
      </c>
      <c r="Q300">
        <v>15675</v>
      </c>
      <c r="R300">
        <v>782</v>
      </c>
      <c r="S300" t="b">
        <v>0</v>
      </c>
      <c r="T300" t="s">
        <v>90</v>
      </c>
      <c r="U300" t="b">
        <v>0</v>
      </c>
      <c r="V300" t="s">
        <v>91</v>
      </c>
      <c r="W300" s="1">
        <v>44783.620046296295</v>
      </c>
      <c r="X300">
        <v>404</v>
      </c>
      <c r="Y300">
        <v>52</v>
      </c>
      <c r="Z300">
        <v>0</v>
      </c>
      <c r="AA300">
        <v>52</v>
      </c>
      <c r="AB300">
        <v>0</v>
      </c>
      <c r="AC300">
        <v>19</v>
      </c>
      <c r="AD300">
        <v>15</v>
      </c>
      <c r="AE300">
        <v>0</v>
      </c>
      <c r="AF300">
        <v>0</v>
      </c>
      <c r="AG300">
        <v>0</v>
      </c>
      <c r="AH300" t="s">
        <v>108</v>
      </c>
      <c r="AI300" s="1">
        <v>44783.777037037034</v>
      </c>
      <c r="AJ300">
        <v>378</v>
      </c>
      <c r="AK300">
        <v>2</v>
      </c>
      <c r="AL300">
        <v>0</v>
      </c>
      <c r="AM300">
        <v>2</v>
      </c>
      <c r="AN300">
        <v>0</v>
      </c>
      <c r="AO300">
        <v>2</v>
      </c>
      <c r="AP300">
        <v>13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700</v>
      </c>
      <c r="BG300">
        <v>274</v>
      </c>
      <c r="BH300" t="s">
        <v>93</v>
      </c>
    </row>
    <row r="301" spans="1:60">
      <c r="A301" t="s">
        <v>754</v>
      </c>
      <c r="B301" t="s">
        <v>82</v>
      </c>
      <c r="C301" t="s">
        <v>747</v>
      </c>
      <c r="D301" t="s">
        <v>84</v>
      </c>
      <c r="E301" s="2">
        <f>HYPERLINK("capsilon://?command=openfolder&amp;siteaddress=FAM.docvelocity-na8.net&amp;folderid=FXB735F2BD-D0D2-CC3F-EAD0-BA2C84D32ACD","FX22082571")</f>
        <v>0</v>
      </c>
      <c r="F301" t="s">
        <v>19</v>
      </c>
      <c r="G301" t="s">
        <v>19</v>
      </c>
      <c r="H301" t="s">
        <v>85</v>
      </c>
      <c r="I301" t="s">
        <v>755</v>
      </c>
      <c r="J301">
        <v>28</v>
      </c>
      <c r="K301" t="s">
        <v>87</v>
      </c>
      <c r="L301" t="s">
        <v>88</v>
      </c>
      <c r="M301" t="s">
        <v>89</v>
      </c>
      <c r="N301">
        <v>2</v>
      </c>
      <c r="O301" s="1">
        <v>44783.586643518516</v>
      </c>
      <c r="P301" s="1">
        <v>44783.778067129628</v>
      </c>
      <c r="Q301">
        <v>16373</v>
      </c>
      <c r="R301">
        <v>166</v>
      </c>
      <c r="S301" t="b">
        <v>0</v>
      </c>
      <c r="T301" t="s">
        <v>90</v>
      </c>
      <c r="U301" t="b">
        <v>0</v>
      </c>
      <c r="V301" t="s">
        <v>571</v>
      </c>
      <c r="W301" s="1">
        <v>44783.619768518518</v>
      </c>
      <c r="X301">
        <v>78</v>
      </c>
      <c r="Y301">
        <v>21</v>
      </c>
      <c r="Z301">
        <v>0</v>
      </c>
      <c r="AA301">
        <v>21</v>
      </c>
      <c r="AB301">
        <v>0</v>
      </c>
      <c r="AC301">
        <v>1</v>
      </c>
      <c r="AD301">
        <v>7</v>
      </c>
      <c r="AE301">
        <v>0</v>
      </c>
      <c r="AF301">
        <v>0</v>
      </c>
      <c r="AG301">
        <v>0</v>
      </c>
      <c r="AH301" t="s">
        <v>108</v>
      </c>
      <c r="AI301" s="1">
        <v>44783.778067129628</v>
      </c>
      <c r="AJ301">
        <v>88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700</v>
      </c>
      <c r="BG301">
        <v>275</v>
      </c>
      <c r="BH301" t="s">
        <v>93</v>
      </c>
    </row>
    <row r="302" spans="1:60">
      <c r="A302" t="s">
        <v>756</v>
      </c>
      <c r="B302" t="s">
        <v>82</v>
      </c>
      <c r="C302" t="s">
        <v>747</v>
      </c>
      <c r="D302" t="s">
        <v>84</v>
      </c>
      <c r="E302" s="2">
        <f>HYPERLINK("capsilon://?command=openfolder&amp;siteaddress=FAM.docvelocity-na8.net&amp;folderid=FXB735F2BD-D0D2-CC3F-EAD0-BA2C84D32ACD","FX22082571")</f>
        <v>0</v>
      </c>
      <c r="F302" t="s">
        <v>19</v>
      </c>
      <c r="G302" t="s">
        <v>19</v>
      </c>
      <c r="H302" t="s">
        <v>85</v>
      </c>
      <c r="I302" t="s">
        <v>757</v>
      </c>
      <c r="J302">
        <v>28</v>
      </c>
      <c r="K302" t="s">
        <v>87</v>
      </c>
      <c r="L302" t="s">
        <v>88</v>
      </c>
      <c r="M302" t="s">
        <v>89</v>
      </c>
      <c r="N302">
        <v>2</v>
      </c>
      <c r="O302" s="1">
        <v>44783.587199074071</v>
      </c>
      <c r="P302" s="1">
        <v>44783.779143518521</v>
      </c>
      <c r="Q302">
        <v>16383</v>
      </c>
      <c r="R302">
        <v>201</v>
      </c>
      <c r="S302" t="b">
        <v>0</v>
      </c>
      <c r="T302" t="s">
        <v>90</v>
      </c>
      <c r="U302" t="b">
        <v>0</v>
      </c>
      <c r="V302" t="s">
        <v>571</v>
      </c>
      <c r="W302" s="1">
        <v>44783.620567129627</v>
      </c>
      <c r="X302">
        <v>68</v>
      </c>
      <c r="Y302">
        <v>21</v>
      </c>
      <c r="Z302">
        <v>0</v>
      </c>
      <c r="AA302">
        <v>21</v>
      </c>
      <c r="AB302">
        <v>0</v>
      </c>
      <c r="AC302">
        <v>0</v>
      </c>
      <c r="AD302">
        <v>7</v>
      </c>
      <c r="AE302">
        <v>0</v>
      </c>
      <c r="AF302">
        <v>0</v>
      </c>
      <c r="AG302">
        <v>0</v>
      </c>
      <c r="AH302" t="s">
        <v>749</v>
      </c>
      <c r="AI302" s="1">
        <v>44783.779143518521</v>
      </c>
      <c r="AJ302">
        <v>133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700</v>
      </c>
      <c r="BG302">
        <v>276</v>
      </c>
      <c r="BH302" t="s">
        <v>93</v>
      </c>
    </row>
    <row r="303" spans="1:60">
      <c r="A303" t="s">
        <v>758</v>
      </c>
      <c r="B303" t="s">
        <v>82</v>
      </c>
      <c r="C303" t="s">
        <v>744</v>
      </c>
      <c r="D303" t="s">
        <v>84</v>
      </c>
      <c r="E303" s="2">
        <f>HYPERLINK("capsilon://?command=openfolder&amp;siteaddress=FAM.docvelocity-na8.net&amp;folderid=FX46D358D9-C22C-21B6-E649-C68925505C0B","FX22082903")</f>
        <v>0</v>
      </c>
      <c r="F303" t="s">
        <v>19</v>
      </c>
      <c r="G303" t="s">
        <v>19</v>
      </c>
      <c r="H303" t="s">
        <v>85</v>
      </c>
      <c r="I303" t="s">
        <v>745</v>
      </c>
      <c r="J303">
        <v>581</v>
      </c>
      <c r="K303" t="s">
        <v>87</v>
      </c>
      <c r="L303" t="s">
        <v>88</v>
      </c>
      <c r="M303" t="s">
        <v>89</v>
      </c>
      <c r="N303">
        <v>2</v>
      </c>
      <c r="O303" s="1">
        <v>44783.620451388888</v>
      </c>
      <c r="P303" s="1">
        <v>44783.686203703706</v>
      </c>
      <c r="Q303">
        <v>3420</v>
      </c>
      <c r="R303">
        <v>2261</v>
      </c>
      <c r="S303" t="b">
        <v>0</v>
      </c>
      <c r="T303" t="s">
        <v>90</v>
      </c>
      <c r="U303" t="b">
        <v>1</v>
      </c>
      <c r="V303" t="s">
        <v>571</v>
      </c>
      <c r="W303" s="1">
        <v>44783.632974537039</v>
      </c>
      <c r="X303">
        <v>1046</v>
      </c>
      <c r="Y303">
        <v>274</v>
      </c>
      <c r="Z303">
        <v>0</v>
      </c>
      <c r="AA303">
        <v>274</v>
      </c>
      <c r="AB303">
        <v>173</v>
      </c>
      <c r="AC303">
        <v>26</v>
      </c>
      <c r="AD303">
        <v>307</v>
      </c>
      <c r="AE303">
        <v>0</v>
      </c>
      <c r="AF303">
        <v>0</v>
      </c>
      <c r="AG303">
        <v>0</v>
      </c>
      <c r="AH303" t="s">
        <v>108</v>
      </c>
      <c r="AI303" s="1">
        <v>44783.686203703706</v>
      </c>
      <c r="AJ303">
        <v>1182</v>
      </c>
      <c r="AK303">
        <v>4</v>
      </c>
      <c r="AL303">
        <v>0</v>
      </c>
      <c r="AM303">
        <v>4</v>
      </c>
      <c r="AN303">
        <v>173</v>
      </c>
      <c r="AO303">
        <v>5</v>
      </c>
      <c r="AP303">
        <v>303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700</v>
      </c>
      <c r="BG303">
        <v>94</v>
      </c>
      <c r="BH303" t="s">
        <v>93</v>
      </c>
    </row>
    <row r="304" spans="1:60">
      <c r="A304" t="s">
        <v>759</v>
      </c>
      <c r="B304" t="s">
        <v>82</v>
      </c>
      <c r="C304" t="s">
        <v>760</v>
      </c>
      <c r="D304" t="s">
        <v>84</v>
      </c>
      <c r="E304" s="2">
        <f>HYPERLINK("capsilon://?command=openfolder&amp;siteaddress=FAM.docvelocity-na8.net&amp;folderid=FXF536B50E-0B52-1BF3-B638-B28A54D9C4E6","FX22082997")</f>
        <v>0</v>
      </c>
      <c r="F304" t="s">
        <v>19</v>
      </c>
      <c r="G304" t="s">
        <v>19</v>
      </c>
      <c r="H304" t="s">
        <v>85</v>
      </c>
      <c r="I304" t="s">
        <v>761</v>
      </c>
      <c r="J304">
        <v>439</v>
      </c>
      <c r="K304" t="s">
        <v>87</v>
      </c>
      <c r="L304" t="s">
        <v>88</v>
      </c>
      <c r="M304" t="s">
        <v>89</v>
      </c>
      <c r="N304">
        <v>1</v>
      </c>
      <c r="O304" s="1">
        <v>44783.623032407406</v>
      </c>
      <c r="P304" s="1">
        <v>44783.638020833336</v>
      </c>
      <c r="Q304">
        <v>533</v>
      </c>
      <c r="R304">
        <v>762</v>
      </c>
      <c r="S304" t="b">
        <v>0</v>
      </c>
      <c r="T304" t="s">
        <v>90</v>
      </c>
      <c r="U304" t="b">
        <v>0</v>
      </c>
      <c r="V304" t="s">
        <v>571</v>
      </c>
      <c r="W304" s="1">
        <v>44783.638020833336</v>
      </c>
      <c r="X304">
        <v>435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439</v>
      </c>
      <c r="AE304">
        <v>431</v>
      </c>
      <c r="AF304">
        <v>0</v>
      </c>
      <c r="AG304">
        <v>7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700</v>
      </c>
      <c r="BG304">
        <v>21</v>
      </c>
      <c r="BH304" t="s">
        <v>93</v>
      </c>
    </row>
    <row r="305" spans="1:60">
      <c r="A305" t="s">
        <v>762</v>
      </c>
      <c r="B305" t="s">
        <v>82</v>
      </c>
      <c r="C305" t="s">
        <v>760</v>
      </c>
      <c r="D305" t="s">
        <v>84</v>
      </c>
      <c r="E305" s="2">
        <f>HYPERLINK("capsilon://?command=openfolder&amp;siteaddress=FAM.docvelocity-na8.net&amp;folderid=FXF536B50E-0B52-1BF3-B638-B28A54D9C4E6","FX22082997")</f>
        <v>0</v>
      </c>
      <c r="F305" t="s">
        <v>19</v>
      </c>
      <c r="G305" t="s">
        <v>19</v>
      </c>
      <c r="H305" t="s">
        <v>85</v>
      </c>
      <c r="I305" t="s">
        <v>761</v>
      </c>
      <c r="J305">
        <v>511</v>
      </c>
      <c r="K305" t="s">
        <v>87</v>
      </c>
      <c r="L305" t="s">
        <v>88</v>
      </c>
      <c r="M305" t="s">
        <v>89</v>
      </c>
      <c r="N305">
        <v>2</v>
      </c>
      <c r="O305" s="1">
        <v>44783.63994212963</v>
      </c>
      <c r="P305" s="1">
        <v>44783.770497685182</v>
      </c>
      <c r="Q305">
        <v>1808</v>
      </c>
      <c r="R305">
        <v>9472</v>
      </c>
      <c r="S305" t="b">
        <v>0</v>
      </c>
      <c r="T305" t="s">
        <v>90</v>
      </c>
      <c r="U305" t="b">
        <v>1</v>
      </c>
      <c r="V305" t="s">
        <v>571</v>
      </c>
      <c r="W305" s="1">
        <v>44783.679375</v>
      </c>
      <c r="X305">
        <v>3375</v>
      </c>
      <c r="Y305">
        <v>338</v>
      </c>
      <c r="Z305">
        <v>0</v>
      </c>
      <c r="AA305">
        <v>338</v>
      </c>
      <c r="AB305">
        <v>67</v>
      </c>
      <c r="AC305">
        <v>64</v>
      </c>
      <c r="AD305">
        <v>173</v>
      </c>
      <c r="AE305">
        <v>0</v>
      </c>
      <c r="AF305">
        <v>0</v>
      </c>
      <c r="AG305">
        <v>0</v>
      </c>
      <c r="AH305" t="s">
        <v>108</v>
      </c>
      <c r="AI305" s="1">
        <v>44783.770497685182</v>
      </c>
      <c r="AJ305">
        <v>2098</v>
      </c>
      <c r="AK305">
        <v>4</v>
      </c>
      <c r="AL305">
        <v>0</v>
      </c>
      <c r="AM305">
        <v>4</v>
      </c>
      <c r="AN305">
        <v>67</v>
      </c>
      <c r="AO305">
        <v>4</v>
      </c>
      <c r="AP305">
        <v>169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700</v>
      </c>
      <c r="BG305">
        <v>188</v>
      </c>
      <c r="BH305" t="s">
        <v>93</v>
      </c>
    </row>
    <row r="306" spans="1:60">
      <c r="A306" t="s">
        <v>763</v>
      </c>
      <c r="B306" t="s">
        <v>82</v>
      </c>
      <c r="C306" t="s">
        <v>764</v>
      </c>
      <c r="D306" t="s">
        <v>84</v>
      </c>
      <c r="E306" s="2">
        <f>HYPERLINK("capsilon://?command=openfolder&amp;siteaddress=FAM.docvelocity-na8.net&amp;folderid=FXCC0979AC-777C-B4E5-D9E7-AE5639C7EFFE","FX22082923")</f>
        <v>0</v>
      </c>
      <c r="F306" t="s">
        <v>19</v>
      </c>
      <c r="G306" t="s">
        <v>19</v>
      </c>
      <c r="H306" t="s">
        <v>85</v>
      </c>
      <c r="I306" t="s">
        <v>765</v>
      </c>
      <c r="J306">
        <v>189</v>
      </c>
      <c r="K306" t="s">
        <v>87</v>
      </c>
      <c r="L306" t="s">
        <v>88</v>
      </c>
      <c r="M306" t="s">
        <v>89</v>
      </c>
      <c r="N306">
        <v>2</v>
      </c>
      <c r="O306" s="1">
        <v>44783.641793981478</v>
      </c>
      <c r="P306" s="1">
        <v>44783.783958333333</v>
      </c>
      <c r="Q306">
        <v>10533</v>
      </c>
      <c r="R306">
        <v>1750</v>
      </c>
      <c r="S306" t="b">
        <v>0</v>
      </c>
      <c r="T306" t="s">
        <v>90</v>
      </c>
      <c r="U306" t="b">
        <v>0</v>
      </c>
      <c r="V306" t="s">
        <v>91</v>
      </c>
      <c r="W306" s="1">
        <v>44783.667129629626</v>
      </c>
      <c r="X306">
        <v>1242</v>
      </c>
      <c r="Y306">
        <v>168</v>
      </c>
      <c r="Z306">
        <v>0</v>
      </c>
      <c r="AA306">
        <v>168</v>
      </c>
      <c r="AB306">
        <v>0</v>
      </c>
      <c r="AC306">
        <v>11</v>
      </c>
      <c r="AD306">
        <v>21</v>
      </c>
      <c r="AE306">
        <v>0</v>
      </c>
      <c r="AF306">
        <v>0</v>
      </c>
      <c r="AG306">
        <v>0</v>
      </c>
      <c r="AH306" t="s">
        <v>108</v>
      </c>
      <c r="AI306" s="1">
        <v>44783.783958333333</v>
      </c>
      <c r="AJ306">
        <v>508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21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700</v>
      </c>
      <c r="BG306">
        <v>204</v>
      </c>
      <c r="BH306" t="s">
        <v>93</v>
      </c>
    </row>
    <row r="307" spans="1:60">
      <c r="A307" t="s">
        <v>766</v>
      </c>
      <c r="B307" t="s">
        <v>82</v>
      </c>
      <c r="C307" t="s">
        <v>767</v>
      </c>
      <c r="D307" t="s">
        <v>84</v>
      </c>
      <c r="E307" s="2">
        <f>HYPERLINK("capsilon://?command=openfolder&amp;siteaddress=FAM.docvelocity-na8.net&amp;folderid=FXD2371326-7202-44C2-D562-11886B9A2432","FX2208638")</f>
        <v>0</v>
      </c>
      <c r="F307" t="s">
        <v>19</v>
      </c>
      <c r="G307" t="s">
        <v>19</v>
      </c>
      <c r="H307" t="s">
        <v>85</v>
      </c>
      <c r="I307" t="s">
        <v>768</v>
      </c>
      <c r="J307">
        <v>274</v>
      </c>
      <c r="K307" t="s">
        <v>87</v>
      </c>
      <c r="L307" t="s">
        <v>88</v>
      </c>
      <c r="M307" t="s">
        <v>89</v>
      </c>
      <c r="N307">
        <v>1</v>
      </c>
      <c r="O307" s="1">
        <v>44783.647326388891</v>
      </c>
      <c r="P307" s="1">
        <v>44783.701377314814</v>
      </c>
      <c r="Q307">
        <v>4481</v>
      </c>
      <c r="R307">
        <v>189</v>
      </c>
      <c r="S307" t="b">
        <v>0</v>
      </c>
      <c r="T307" t="s">
        <v>90</v>
      </c>
      <c r="U307" t="b">
        <v>0</v>
      </c>
      <c r="V307" t="s">
        <v>571</v>
      </c>
      <c r="W307" s="1">
        <v>44783.701377314814</v>
      </c>
      <c r="X307">
        <v>157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274</v>
      </c>
      <c r="AE307">
        <v>251</v>
      </c>
      <c r="AF307">
        <v>0</v>
      </c>
      <c r="AG307">
        <v>5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700</v>
      </c>
      <c r="BG307">
        <v>77</v>
      </c>
      <c r="BH307" t="s">
        <v>93</v>
      </c>
    </row>
    <row r="308" spans="1:60">
      <c r="A308" t="s">
        <v>769</v>
      </c>
      <c r="B308" t="s">
        <v>82</v>
      </c>
      <c r="C308" t="s">
        <v>770</v>
      </c>
      <c r="D308" t="s">
        <v>84</v>
      </c>
      <c r="E308" s="2">
        <f>HYPERLINK("capsilon://?command=openfolder&amp;siteaddress=FAM.docvelocity-na8.net&amp;folderid=FX84E0CE3A-8D09-52D1-3CA6-2822B4DA96A8","FX22082659")</f>
        <v>0</v>
      </c>
      <c r="F308" t="s">
        <v>19</v>
      </c>
      <c r="G308" t="s">
        <v>19</v>
      </c>
      <c r="H308" t="s">
        <v>85</v>
      </c>
      <c r="I308" t="s">
        <v>771</v>
      </c>
      <c r="J308">
        <v>106</v>
      </c>
      <c r="K308" t="s">
        <v>87</v>
      </c>
      <c r="L308" t="s">
        <v>88</v>
      </c>
      <c r="M308" t="s">
        <v>89</v>
      </c>
      <c r="N308">
        <v>1</v>
      </c>
      <c r="O308" s="1">
        <v>44783.648796296293</v>
      </c>
      <c r="P308" s="1">
        <v>44783.676018518519</v>
      </c>
      <c r="Q308">
        <v>1617</v>
      </c>
      <c r="R308">
        <v>735</v>
      </c>
      <c r="S308" t="b">
        <v>0</v>
      </c>
      <c r="T308" t="s">
        <v>90</v>
      </c>
      <c r="U308" t="b">
        <v>0</v>
      </c>
      <c r="V308" t="s">
        <v>91</v>
      </c>
      <c r="W308" s="1">
        <v>44783.676018518519</v>
      </c>
      <c r="X308">
        <v>735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106</v>
      </c>
      <c r="AE308">
        <v>98</v>
      </c>
      <c r="AF308">
        <v>0</v>
      </c>
      <c r="AG308">
        <v>3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700</v>
      </c>
      <c r="BG308">
        <v>39</v>
      </c>
      <c r="BH308" t="s">
        <v>93</v>
      </c>
    </row>
    <row r="309" spans="1:60">
      <c r="A309" t="s">
        <v>772</v>
      </c>
      <c r="B309" t="s">
        <v>82</v>
      </c>
      <c r="C309" t="s">
        <v>773</v>
      </c>
      <c r="D309" t="s">
        <v>84</v>
      </c>
      <c r="E309" s="2">
        <f>HYPERLINK("capsilon://?command=openfolder&amp;siteaddress=FAM.docvelocity-na8.net&amp;folderid=FX6B36BBEE-C092-3B23-E2B3-7C07B3AB55A9","FX220895")</f>
        <v>0</v>
      </c>
      <c r="F309" t="s">
        <v>19</v>
      </c>
      <c r="G309" t="s">
        <v>19</v>
      </c>
      <c r="H309" t="s">
        <v>85</v>
      </c>
      <c r="I309" t="s">
        <v>774</v>
      </c>
      <c r="J309">
        <v>28</v>
      </c>
      <c r="K309" t="s">
        <v>87</v>
      </c>
      <c r="L309" t="s">
        <v>88</v>
      </c>
      <c r="M309" t="s">
        <v>89</v>
      </c>
      <c r="N309">
        <v>2</v>
      </c>
      <c r="O309" s="1">
        <v>44783.655243055553</v>
      </c>
      <c r="P309" s="1">
        <v>44783.780034722222</v>
      </c>
      <c r="Q309">
        <v>10342</v>
      </c>
      <c r="R309">
        <v>440</v>
      </c>
      <c r="S309" t="b">
        <v>0</v>
      </c>
      <c r="T309" t="s">
        <v>90</v>
      </c>
      <c r="U309" t="b">
        <v>0</v>
      </c>
      <c r="V309" t="s">
        <v>91</v>
      </c>
      <c r="W309" s="1">
        <v>44783.680243055554</v>
      </c>
      <c r="X309">
        <v>364</v>
      </c>
      <c r="Y309">
        <v>21</v>
      </c>
      <c r="Z309">
        <v>0</v>
      </c>
      <c r="AA309">
        <v>21</v>
      </c>
      <c r="AB309">
        <v>0</v>
      </c>
      <c r="AC309">
        <v>0</v>
      </c>
      <c r="AD309">
        <v>7</v>
      </c>
      <c r="AE309">
        <v>0</v>
      </c>
      <c r="AF309">
        <v>0</v>
      </c>
      <c r="AG309">
        <v>0</v>
      </c>
      <c r="AH309" t="s">
        <v>749</v>
      </c>
      <c r="AI309" s="1">
        <v>44783.780034722222</v>
      </c>
      <c r="AJ309">
        <v>76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700</v>
      </c>
      <c r="BG309">
        <v>179</v>
      </c>
      <c r="BH309" t="s">
        <v>93</v>
      </c>
    </row>
    <row r="310" spans="1:60">
      <c r="A310" t="s">
        <v>775</v>
      </c>
      <c r="B310" t="s">
        <v>82</v>
      </c>
      <c r="C310" t="s">
        <v>773</v>
      </c>
      <c r="D310" t="s">
        <v>84</v>
      </c>
      <c r="E310" s="2">
        <f>HYPERLINK("capsilon://?command=openfolder&amp;siteaddress=FAM.docvelocity-na8.net&amp;folderid=FX6B36BBEE-C092-3B23-E2B3-7C07B3AB55A9","FX220895")</f>
        <v>0</v>
      </c>
      <c r="F310" t="s">
        <v>19</v>
      </c>
      <c r="G310" t="s">
        <v>19</v>
      </c>
      <c r="H310" t="s">
        <v>85</v>
      </c>
      <c r="I310" t="s">
        <v>776</v>
      </c>
      <c r="J310">
        <v>67</v>
      </c>
      <c r="K310" t="s">
        <v>87</v>
      </c>
      <c r="L310" t="s">
        <v>88</v>
      </c>
      <c r="M310" t="s">
        <v>89</v>
      </c>
      <c r="N310">
        <v>2</v>
      </c>
      <c r="O310" s="1">
        <v>44783.655358796299</v>
      </c>
      <c r="P310" s="1">
        <v>44783.781886574077</v>
      </c>
      <c r="Q310">
        <v>10481</v>
      </c>
      <c r="R310">
        <v>451</v>
      </c>
      <c r="S310" t="b">
        <v>0</v>
      </c>
      <c r="T310" t="s">
        <v>90</v>
      </c>
      <c r="U310" t="b">
        <v>0</v>
      </c>
      <c r="V310" t="s">
        <v>91</v>
      </c>
      <c r="W310" s="1">
        <v>44783.683599537035</v>
      </c>
      <c r="X310">
        <v>289</v>
      </c>
      <c r="Y310">
        <v>52</v>
      </c>
      <c r="Z310">
        <v>0</v>
      </c>
      <c r="AA310">
        <v>52</v>
      </c>
      <c r="AB310">
        <v>0</v>
      </c>
      <c r="AC310">
        <v>10</v>
      </c>
      <c r="AD310">
        <v>15</v>
      </c>
      <c r="AE310">
        <v>0</v>
      </c>
      <c r="AF310">
        <v>0</v>
      </c>
      <c r="AG310">
        <v>0</v>
      </c>
      <c r="AH310" t="s">
        <v>749</v>
      </c>
      <c r="AI310" s="1">
        <v>44783.781886574077</v>
      </c>
      <c r="AJ310">
        <v>159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14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700</v>
      </c>
      <c r="BG310">
        <v>182</v>
      </c>
      <c r="BH310" t="s">
        <v>93</v>
      </c>
    </row>
    <row r="311" spans="1:60">
      <c r="A311" t="s">
        <v>777</v>
      </c>
      <c r="B311" t="s">
        <v>82</v>
      </c>
      <c r="C311" t="s">
        <v>589</v>
      </c>
      <c r="D311" t="s">
        <v>84</v>
      </c>
      <c r="E311" s="2">
        <f>HYPERLINK("capsilon://?command=openfolder&amp;siteaddress=FAM.docvelocity-na8.net&amp;folderid=FXC55E0455-B5B6-70AB-CE7E-AEE815BC47CE","FX22075947")</f>
        <v>0</v>
      </c>
      <c r="F311" t="s">
        <v>19</v>
      </c>
      <c r="G311" t="s">
        <v>19</v>
      </c>
      <c r="H311" t="s">
        <v>85</v>
      </c>
      <c r="I311" t="s">
        <v>778</v>
      </c>
      <c r="J311">
        <v>28</v>
      </c>
      <c r="K311" t="s">
        <v>87</v>
      </c>
      <c r="L311" t="s">
        <v>88</v>
      </c>
      <c r="M311" t="s">
        <v>89</v>
      </c>
      <c r="N311">
        <v>1</v>
      </c>
      <c r="O311" s="1">
        <v>44783.657442129632</v>
      </c>
      <c r="P311" s="1">
        <v>44783.687708333331</v>
      </c>
      <c r="Q311">
        <v>2261</v>
      </c>
      <c r="R311">
        <v>354</v>
      </c>
      <c r="S311" t="b">
        <v>0</v>
      </c>
      <c r="T311" t="s">
        <v>90</v>
      </c>
      <c r="U311" t="b">
        <v>0</v>
      </c>
      <c r="V311" t="s">
        <v>91</v>
      </c>
      <c r="W311" s="1">
        <v>44783.687708333331</v>
      </c>
      <c r="X311">
        <v>354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28</v>
      </c>
      <c r="AE311">
        <v>21</v>
      </c>
      <c r="AF311">
        <v>0</v>
      </c>
      <c r="AG311">
        <v>2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 t="s">
        <v>90</v>
      </c>
      <c r="AR311" t="s">
        <v>90</v>
      </c>
      <c r="AS311" t="s">
        <v>90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700</v>
      </c>
      <c r="BG311">
        <v>43</v>
      </c>
      <c r="BH311" t="s">
        <v>93</v>
      </c>
    </row>
    <row r="312" spans="1:60">
      <c r="A312" t="s">
        <v>779</v>
      </c>
      <c r="B312" t="s">
        <v>82</v>
      </c>
      <c r="C312" t="s">
        <v>589</v>
      </c>
      <c r="D312" t="s">
        <v>84</v>
      </c>
      <c r="E312" s="2">
        <f>HYPERLINK("capsilon://?command=openfolder&amp;siteaddress=FAM.docvelocity-na8.net&amp;folderid=FXC55E0455-B5B6-70AB-CE7E-AEE815BC47CE","FX22075947")</f>
        <v>0</v>
      </c>
      <c r="F312" t="s">
        <v>19</v>
      </c>
      <c r="G312" t="s">
        <v>19</v>
      </c>
      <c r="H312" t="s">
        <v>85</v>
      </c>
      <c r="I312" t="s">
        <v>780</v>
      </c>
      <c r="J312">
        <v>28</v>
      </c>
      <c r="K312" t="s">
        <v>87</v>
      </c>
      <c r="L312" t="s">
        <v>88</v>
      </c>
      <c r="M312" t="s">
        <v>89</v>
      </c>
      <c r="N312">
        <v>1</v>
      </c>
      <c r="O312" s="1">
        <v>44783.657453703701</v>
      </c>
      <c r="P312" s="1">
        <v>44783.689513888887</v>
      </c>
      <c r="Q312">
        <v>2614</v>
      </c>
      <c r="R312">
        <v>156</v>
      </c>
      <c r="S312" t="b">
        <v>0</v>
      </c>
      <c r="T312" t="s">
        <v>90</v>
      </c>
      <c r="U312" t="b">
        <v>0</v>
      </c>
      <c r="V312" t="s">
        <v>91</v>
      </c>
      <c r="W312" s="1">
        <v>44783.689513888887</v>
      </c>
      <c r="X312">
        <v>156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28</v>
      </c>
      <c r="AE312">
        <v>21</v>
      </c>
      <c r="AF312">
        <v>0</v>
      </c>
      <c r="AG312">
        <v>2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700</v>
      </c>
      <c r="BG312">
        <v>46</v>
      </c>
      <c r="BH312" t="s">
        <v>93</v>
      </c>
    </row>
    <row r="313" spans="1:60">
      <c r="A313" t="s">
        <v>781</v>
      </c>
      <c r="B313" t="s">
        <v>82</v>
      </c>
      <c r="C313" t="s">
        <v>782</v>
      </c>
      <c r="D313" t="s">
        <v>84</v>
      </c>
      <c r="E313" s="2">
        <f>HYPERLINK("capsilon://?command=openfolder&amp;siteaddress=FAM.docvelocity-na8.net&amp;folderid=FX1DA4E541-AAD4-6AE5-D6B8-8B1ABBBA3D8B","FX22082920")</f>
        <v>0</v>
      </c>
      <c r="F313" t="s">
        <v>19</v>
      </c>
      <c r="G313" t="s">
        <v>19</v>
      </c>
      <c r="H313" t="s">
        <v>85</v>
      </c>
      <c r="I313" t="s">
        <v>783</v>
      </c>
      <c r="J313">
        <v>222</v>
      </c>
      <c r="K313" t="s">
        <v>87</v>
      </c>
      <c r="L313" t="s">
        <v>88</v>
      </c>
      <c r="M313" t="s">
        <v>89</v>
      </c>
      <c r="N313">
        <v>1</v>
      </c>
      <c r="O313" s="1">
        <v>44783.667638888888</v>
      </c>
      <c r="P313" s="1">
        <v>44783.69903935185</v>
      </c>
      <c r="Q313">
        <v>2425</v>
      </c>
      <c r="R313">
        <v>288</v>
      </c>
      <c r="S313" t="b">
        <v>0</v>
      </c>
      <c r="T313" t="s">
        <v>90</v>
      </c>
      <c r="U313" t="b">
        <v>0</v>
      </c>
      <c r="V313" t="s">
        <v>91</v>
      </c>
      <c r="W313" s="1">
        <v>44783.69903935185</v>
      </c>
      <c r="X313">
        <v>288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222</v>
      </c>
      <c r="AE313">
        <v>215</v>
      </c>
      <c r="AF313">
        <v>0</v>
      </c>
      <c r="AG313">
        <v>4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700</v>
      </c>
      <c r="BG313">
        <v>45</v>
      </c>
      <c r="BH313" t="s">
        <v>93</v>
      </c>
    </row>
    <row r="314" spans="1:60">
      <c r="A314" t="s">
        <v>784</v>
      </c>
      <c r="B314" t="s">
        <v>82</v>
      </c>
      <c r="C314" t="s">
        <v>785</v>
      </c>
      <c r="D314" t="s">
        <v>84</v>
      </c>
      <c r="E314" s="2">
        <f>HYPERLINK("capsilon://?command=openfolder&amp;siteaddress=FAM.docvelocity-na8.net&amp;folderid=FX6AE7DCFF-1CF1-D54B-170A-F3ED11C423AE","FX22077757")</f>
        <v>0</v>
      </c>
      <c r="F314" t="s">
        <v>19</v>
      </c>
      <c r="G314" t="s">
        <v>19</v>
      </c>
      <c r="H314" t="s">
        <v>85</v>
      </c>
      <c r="I314" t="s">
        <v>786</v>
      </c>
      <c r="J314">
        <v>234</v>
      </c>
      <c r="K314" t="s">
        <v>87</v>
      </c>
      <c r="L314" t="s">
        <v>88</v>
      </c>
      <c r="M314" t="s">
        <v>89</v>
      </c>
      <c r="N314">
        <v>2</v>
      </c>
      <c r="O314" s="1">
        <v>44783.676412037035</v>
      </c>
      <c r="P314" s="1">
        <v>44783.784189814818</v>
      </c>
      <c r="Q314">
        <v>8838</v>
      </c>
      <c r="R314">
        <v>474</v>
      </c>
      <c r="S314" t="b">
        <v>0</v>
      </c>
      <c r="T314" t="s">
        <v>90</v>
      </c>
      <c r="U314" t="b">
        <v>0</v>
      </c>
      <c r="V314" t="s">
        <v>91</v>
      </c>
      <c r="W314" s="1">
        <v>44783.702245370368</v>
      </c>
      <c r="X314">
        <v>276</v>
      </c>
      <c r="Y314">
        <v>154</v>
      </c>
      <c r="Z314">
        <v>0</v>
      </c>
      <c r="AA314">
        <v>154</v>
      </c>
      <c r="AB314">
        <v>0</v>
      </c>
      <c r="AC314">
        <v>2</v>
      </c>
      <c r="AD314">
        <v>80</v>
      </c>
      <c r="AE314">
        <v>0</v>
      </c>
      <c r="AF314">
        <v>0</v>
      </c>
      <c r="AG314">
        <v>0</v>
      </c>
      <c r="AH314" t="s">
        <v>749</v>
      </c>
      <c r="AI314" s="1">
        <v>44783.784189814818</v>
      </c>
      <c r="AJ314">
        <v>198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80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700</v>
      </c>
      <c r="BG314">
        <v>155</v>
      </c>
      <c r="BH314" t="s">
        <v>93</v>
      </c>
    </row>
    <row r="315" spans="1:60">
      <c r="A315" t="s">
        <v>787</v>
      </c>
      <c r="B315" t="s">
        <v>82</v>
      </c>
      <c r="C315" t="s">
        <v>770</v>
      </c>
      <c r="D315" t="s">
        <v>84</v>
      </c>
      <c r="E315" s="2">
        <f>HYPERLINK("capsilon://?command=openfolder&amp;siteaddress=FAM.docvelocity-na8.net&amp;folderid=FX84E0CE3A-8D09-52D1-3CA6-2822B4DA96A8","FX22082659")</f>
        <v>0</v>
      </c>
      <c r="F315" t="s">
        <v>19</v>
      </c>
      <c r="G315" t="s">
        <v>19</v>
      </c>
      <c r="H315" t="s">
        <v>85</v>
      </c>
      <c r="I315" t="s">
        <v>771</v>
      </c>
      <c r="J315">
        <v>100</v>
      </c>
      <c r="K315" t="s">
        <v>87</v>
      </c>
      <c r="L315" t="s">
        <v>88</v>
      </c>
      <c r="M315" t="s">
        <v>89</v>
      </c>
      <c r="N315">
        <v>2</v>
      </c>
      <c r="O315" s="1">
        <v>44783.67759259259</v>
      </c>
      <c r="P315" s="1">
        <v>44783.729907407411</v>
      </c>
      <c r="Q315">
        <v>2971</v>
      </c>
      <c r="R315">
        <v>1549</v>
      </c>
      <c r="S315" t="b">
        <v>0</v>
      </c>
      <c r="T315" t="s">
        <v>90</v>
      </c>
      <c r="U315" t="b">
        <v>1</v>
      </c>
      <c r="V315" t="s">
        <v>571</v>
      </c>
      <c r="W315" s="1">
        <v>44783.692430555559</v>
      </c>
      <c r="X315">
        <v>1128</v>
      </c>
      <c r="Y315">
        <v>79</v>
      </c>
      <c r="Z315">
        <v>0</v>
      </c>
      <c r="AA315">
        <v>79</v>
      </c>
      <c r="AB315">
        <v>0</v>
      </c>
      <c r="AC315">
        <v>35</v>
      </c>
      <c r="AD315">
        <v>21</v>
      </c>
      <c r="AE315">
        <v>0</v>
      </c>
      <c r="AF315">
        <v>0</v>
      </c>
      <c r="AG315">
        <v>0</v>
      </c>
      <c r="AH315" t="s">
        <v>108</v>
      </c>
      <c r="AI315" s="1">
        <v>44783.729907407411</v>
      </c>
      <c r="AJ315">
        <v>421</v>
      </c>
      <c r="AK315">
        <v>4</v>
      </c>
      <c r="AL315">
        <v>0</v>
      </c>
      <c r="AM315">
        <v>4</v>
      </c>
      <c r="AN315">
        <v>0</v>
      </c>
      <c r="AO315">
        <v>4</v>
      </c>
      <c r="AP315">
        <v>17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700</v>
      </c>
      <c r="BG315">
        <v>75</v>
      </c>
      <c r="BH315" t="s">
        <v>93</v>
      </c>
    </row>
    <row r="316" spans="1:60">
      <c r="A316" t="s">
        <v>788</v>
      </c>
      <c r="B316" t="s">
        <v>82</v>
      </c>
      <c r="C316" t="s">
        <v>789</v>
      </c>
      <c r="D316" t="s">
        <v>84</v>
      </c>
      <c r="E316" s="2">
        <f>HYPERLINK("capsilon://?command=openfolder&amp;siteaddress=FAM.docvelocity-na8.net&amp;folderid=FX02BC8FB6-3AF2-819C-DBAD-6D8D1569B37A","FX22082193")</f>
        <v>0</v>
      </c>
      <c r="F316" t="s">
        <v>19</v>
      </c>
      <c r="G316" t="s">
        <v>19</v>
      </c>
      <c r="H316" t="s">
        <v>85</v>
      </c>
      <c r="I316" t="s">
        <v>790</v>
      </c>
      <c r="J316">
        <v>28</v>
      </c>
      <c r="K316" t="s">
        <v>87</v>
      </c>
      <c r="L316" t="s">
        <v>88</v>
      </c>
      <c r="M316" t="s">
        <v>89</v>
      </c>
      <c r="N316">
        <v>1</v>
      </c>
      <c r="O316" s="1">
        <v>44783.680509259262</v>
      </c>
      <c r="P316" s="1">
        <v>44783.71565972222</v>
      </c>
      <c r="Q316">
        <v>2935</v>
      </c>
      <c r="R316">
        <v>102</v>
      </c>
      <c r="S316" t="b">
        <v>0</v>
      </c>
      <c r="T316" t="s">
        <v>90</v>
      </c>
      <c r="U316" t="b">
        <v>0</v>
      </c>
      <c r="V316" t="s">
        <v>567</v>
      </c>
      <c r="W316" s="1">
        <v>44783.71565972222</v>
      </c>
      <c r="X316">
        <v>87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28</v>
      </c>
      <c r="AE316">
        <v>21</v>
      </c>
      <c r="AF316">
        <v>0</v>
      </c>
      <c r="AG316">
        <v>2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700</v>
      </c>
      <c r="BG316">
        <v>50</v>
      </c>
      <c r="BH316" t="s">
        <v>93</v>
      </c>
    </row>
    <row r="317" spans="1:60">
      <c r="A317" t="s">
        <v>791</v>
      </c>
      <c r="B317" t="s">
        <v>82</v>
      </c>
      <c r="C317" t="s">
        <v>789</v>
      </c>
      <c r="D317" t="s">
        <v>84</v>
      </c>
      <c r="E317" s="2">
        <f>HYPERLINK("capsilon://?command=openfolder&amp;siteaddress=FAM.docvelocity-na8.net&amp;folderid=FX02BC8FB6-3AF2-819C-DBAD-6D8D1569B37A","FX22082193")</f>
        <v>0</v>
      </c>
      <c r="F317" t="s">
        <v>19</v>
      </c>
      <c r="G317" t="s">
        <v>19</v>
      </c>
      <c r="H317" t="s">
        <v>85</v>
      </c>
      <c r="I317" t="s">
        <v>792</v>
      </c>
      <c r="J317">
        <v>28</v>
      </c>
      <c r="K317" t="s">
        <v>87</v>
      </c>
      <c r="L317" t="s">
        <v>88</v>
      </c>
      <c r="M317" t="s">
        <v>89</v>
      </c>
      <c r="N317">
        <v>1</v>
      </c>
      <c r="O317" s="1">
        <v>44783.680578703701</v>
      </c>
      <c r="P317" s="1">
        <v>44783.71634259259</v>
      </c>
      <c r="Q317">
        <v>3023</v>
      </c>
      <c r="R317">
        <v>67</v>
      </c>
      <c r="S317" t="b">
        <v>0</v>
      </c>
      <c r="T317" t="s">
        <v>90</v>
      </c>
      <c r="U317" t="b">
        <v>0</v>
      </c>
      <c r="V317" t="s">
        <v>567</v>
      </c>
      <c r="W317" s="1">
        <v>44783.71634259259</v>
      </c>
      <c r="X317">
        <v>58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28</v>
      </c>
      <c r="AE317">
        <v>21</v>
      </c>
      <c r="AF317">
        <v>0</v>
      </c>
      <c r="AG317">
        <v>2</v>
      </c>
      <c r="AH317" t="s">
        <v>90</v>
      </c>
      <c r="AI317" t="s">
        <v>90</v>
      </c>
      <c r="AJ317" t="s">
        <v>90</v>
      </c>
      <c r="AK317" t="s">
        <v>90</v>
      </c>
      <c r="AL317" t="s">
        <v>90</v>
      </c>
      <c r="AM317" t="s">
        <v>90</v>
      </c>
      <c r="AN317" t="s">
        <v>90</v>
      </c>
      <c r="AO317" t="s">
        <v>90</v>
      </c>
      <c r="AP317" t="s">
        <v>90</v>
      </c>
      <c r="AQ317" t="s">
        <v>90</v>
      </c>
      <c r="AR317" t="s">
        <v>90</v>
      </c>
      <c r="AS317" t="s">
        <v>90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700</v>
      </c>
      <c r="BG317">
        <v>51</v>
      </c>
      <c r="BH317" t="s">
        <v>93</v>
      </c>
    </row>
    <row r="318" spans="1:60">
      <c r="A318" t="s">
        <v>793</v>
      </c>
      <c r="B318" t="s">
        <v>82</v>
      </c>
      <c r="C318" t="s">
        <v>589</v>
      </c>
      <c r="D318" t="s">
        <v>84</v>
      </c>
      <c r="E318" s="2">
        <f>HYPERLINK("capsilon://?command=openfolder&amp;siteaddress=FAM.docvelocity-na8.net&amp;folderid=FXC55E0455-B5B6-70AB-CE7E-AEE815BC47CE","FX22075947")</f>
        <v>0</v>
      </c>
      <c r="F318" t="s">
        <v>19</v>
      </c>
      <c r="G318" t="s">
        <v>19</v>
      </c>
      <c r="H318" t="s">
        <v>85</v>
      </c>
      <c r="I318" t="s">
        <v>778</v>
      </c>
      <c r="J318">
        <v>56</v>
      </c>
      <c r="K318" t="s">
        <v>87</v>
      </c>
      <c r="L318" t="s">
        <v>88</v>
      </c>
      <c r="M318" t="s">
        <v>89</v>
      </c>
      <c r="N318">
        <v>2</v>
      </c>
      <c r="O318" s="1">
        <v>44783.689039351855</v>
      </c>
      <c r="P318" s="1">
        <v>44783.732569444444</v>
      </c>
      <c r="Q318">
        <v>2998</v>
      </c>
      <c r="R318">
        <v>763</v>
      </c>
      <c r="S318" t="b">
        <v>0</v>
      </c>
      <c r="T318" t="s">
        <v>90</v>
      </c>
      <c r="U318" t="b">
        <v>1</v>
      </c>
      <c r="V318" t="s">
        <v>91</v>
      </c>
      <c r="W318" s="1">
        <v>44783.695694444446</v>
      </c>
      <c r="X318">
        <v>534</v>
      </c>
      <c r="Y318">
        <v>42</v>
      </c>
      <c r="Z318">
        <v>0</v>
      </c>
      <c r="AA318">
        <v>42</v>
      </c>
      <c r="AB318">
        <v>0</v>
      </c>
      <c r="AC318">
        <v>13</v>
      </c>
      <c r="AD318">
        <v>14</v>
      </c>
      <c r="AE318">
        <v>0</v>
      </c>
      <c r="AF318">
        <v>0</v>
      </c>
      <c r="AG318">
        <v>0</v>
      </c>
      <c r="AH318" t="s">
        <v>108</v>
      </c>
      <c r="AI318" s="1">
        <v>44783.732569444444</v>
      </c>
      <c r="AJ318">
        <v>229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13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700</v>
      </c>
      <c r="BG318">
        <v>62</v>
      </c>
      <c r="BH318" t="s">
        <v>93</v>
      </c>
    </row>
    <row r="319" spans="1:60">
      <c r="A319" t="s">
        <v>794</v>
      </c>
      <c r="B319" t="s">
        <v>82</v>
      </c>
      <c r="C319" t="s">
        <v>655</v>
      </c>
      <c r="D319" t="s">
        <v>84</v>
      </c>
      <c r="E319" s="2">
        <f>HYPERLINK("capsilon://?command=openfolder&amp;siteaddress=FAM.docvelocity-na8.net&amp;folderid=FXB9460A7F-2768-8E91-8754-5D6336892221","FX22081686")</f>
        <v>0</v>
      </c>
      <c r="F319" t="s">
        <v>19</v>
      </c>
      <c r="G319" t="s">
        <v>19</v>
      </c>
      <c r="H319" t="s">
        <v>85</v>
      </c>
      <c r="I319" t="s">
        <v>795</v>
      </c>
      <c r="J319">
        <v>28</v>
      </c>
      <c r="K319" t="s">
        <v>87</v>
      </c>
      <c r="L319" t="s">
        <v>88</v>
      </c>
      <c r="M319" t="s">
        <v>89</v>
      </c>
      <c r="N319">
        <v>2</v>
      </c>
      <c r="O319" s="1">
        <v>44783.689710648148</v>
      </c>
      <c r="P319" s="1">
        <v>44783.78533564815</v>
      </c>
      <c r="Q319">
        <v>8038</v>
      </c>
      <c r="R319">
        <v>224</v>
      </c>
      <c r="S319" t="b">
        <v>0</v>
      </c>
      <c r="T319" t="s">
        <v>90</v>
      </c>
      <c r="U319" t="b">
        <v>0</v>
      </c>
      <c r="V319" t="s">
        <v>796</v>
      </c>
      <c r="W319" s="1">
        <v>44783.715474537035</v>
      </c>
      <c r="X319">
        <v>106</v>
      </c>
      <c r="Y319">
        <v>21</v>
      </c>
      <c r="Z319">
        <v>0</v>
      </c>
      <c r="AA319">
        <v>21</v>
      </c>
      <c r="AB319">
        <v>0</v>
      </c>
      <c r="AC319">
        <v>1</v>
      </c>
      <c r="AD319">
        <v>7</v>
      </c>
      <c r="AE319">
        <v>0</v>
      </c>
      <c r="AF319">
        <v>0</v>
      </c>
      <c r="AG319">
        <v>0</v>
      </c>
      <c r="AH319" t="s">
        <v>108</v>
      </c>
      <c r="AI319" s="1">
        <v>44783.78533564815</v>
      </c>
      <c r="AJ319">
        <v>118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700</v>
      </c>
      <c r="BG319">
        <v>137</v>
      </c>
      <c r="BH319" t="s">
        <v>93</v>
      </c>
    </row>
    <row r="320" spans="1:60">
      <c r="A320" t="s">
        <v>797</v>
      </c>
      <c r="B320" t="s">
        <v>82</v>
      </c>
      <c r="C320" t="s">
        <v>655</v>
      </c>
      <c r="D320" t="s">
        <v>84</v>
      </c>
      <c r="E320" s="2">
        <f>HYPERLINK("capsilon://?command=openfolder&amp;siteaddress=FAM.docvelocity-na8.net&amp;folderid=FXB9460A7F-2768-8E91-8754-5D6336892221","FX22081686")</f>
        <v>0</v>
      </c>
      <c r="F320" t="s">
        <v>19</v>
      </c>
      <c r="G320" t="s">
        <v>19</v>
      </c>
      <c r="H320" t="s">
        <v>85</v>
      </c>
      <c r="I320" t="s">
        <v>798</v>
      </c>
      <c r="J320">
        <v>28</v>
      </c>
      <c r="K320" t="s">
        <v>87</v>
      </c>
      <c r="L320" t="s">
        <v>88</v>
      </c>
      <c r="M320" t="s">
        <v>89</v>
      </c>
      <c r="N320">
        <v>2</v>
      </c>
      <c r="O320" s="1">
        <v>44783.689780092594</v>
      </c>
      <c r="P320" s="1">
        <v>44783.785208333335</v>
      </c>
      <c r="Q320">
        <v>8021</v>
      </c>
      <c r="R320">
        <v>224</v>
      </c>
      <c r="S320" t="b">
        <v>0</v>
      </c>
      <c r="T320" t="s">
        <v>90</v>
      </c>
      <c r="U320" t="b">
        <v>0</v>
      </c>
      <c r="V320" t="s">
        <v>796</v>
      </c>
      <c r="W320" s="1">
        <v>44783.71707175926</v>
      </c>
      <c r="X320">
        <v>137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749</v>
      </c>
      <c r="AI320" s="1">
        <v>44783.785208333335</v>
      </c>
      <c r="AJ320">
        <v>87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700</v>
      </c>
      <c r="BG320">
        <v>137</v>
      </c>
      <c r="BH320" t="s">
        <v>93</v>
      </c>
    </row>
    <row r="321" spans="1:60">
      <c r="A321" t="s">
        <v>799</v>
      </c>
      <c r="B321" t="s">
        <v>82</v>
      </c>
      <c r="C321" t="s">
        <v>655</v>
      </c>
      <c r="D321" t="s">
        <v>84</v>
      </c>
      <c r="E321" s="2">
        <f>HYPERLINK("capsilon://?command=openfolder&amp;siteaddress=FAM.docvelocity-na8.net&amp;folderid=FXB9460A7F-2768-8E91-8754-5D6336892221","FX22081686")</f>
        <v>0</v>
      </c>
      <c r="F321" t="s">
        <v>19</v>
      </c>
      <c r="G321" t="s">
        <v>19</v>
      </c>
      <c r="H321" t="s">
        <v>85</v>
      </c>
      <c r="I321" t="s">
        <v>800</v>
      </c>
      <c r="J321">
        <v>28</v>
      </c>
      <c r="K321" t="s">
        <v>87</v>
      </c>
      <c r="L321" t="s">
        <v>88</v>
      </c>
      <c r="M321" t="s">
        <v>89</v>
      </c>
      <c r="N321">
        <v>2</v>
      </c>
      <c r="O321" s="1">
        <v>44783.690358796295</v>
      </c>
      <c r="P321" s="1">
        <v>44783.786261574074</v>
      </c>
      <c r="Q321">
        <v>8043</v>
      </c>
      <c r="R321">
        <v>243</v>
      </c>
      <c r="S321" t="b">
        <v>0</v>
      </c>
      <c r="T321" t="s">
        <v>90</v>
      </c>
      <c r="U321" t="b">
        <v>0</v>
      </c>
      <c r="V321" t="s">
        <v>796</v>
      </c>
      <c r="W321" s="1">
        <v>44783.721261574072</v>
      </c>
      <c r="X321">
        <v>144</v>
      </c>
      <c r="Y321">
        <v>21</v>
      </c>
      <c r="Z321">
        <v>0</v>
      </c>
      <c r="AA321">
        <v>21</v>
      </c>
      <c r="AB321">
        <v>0</v>
      </c>
      <c r="AC321">
        <v>3</v>
      </c>
      <c r="AD321">
        <v>7</v>
      </c>
      <c r="AE321">
        <v>0</v>
      </c>
      <c r="AF321">
        <v>0</v>
      </c>
      <c r="AG321">
        <v>0</v>
      </c>
      <c r="AH321" t="s">
        <v>749</v>
      </c>
      <c r="AI321" s="1">
        <v>44783.786261574074</v>
      </c>
      <c r="AJ321">
        <v>90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700</v>
      </c>
      <c r="BG321">
        <v>138</v>
      </c>
      <c r="BH321" t="s">
        <v>93</v>
      </c>
    </row>
    <row r="322" spans="1:60">
      <c r="A322" t="s">
        <v>801</v>
      </c>
      <c r="B322" t="s">
        <v>82</v>
      </c>
      <c r="C322" t="s">
        <v>655</v>
      </c>
      <c r="D322" t="s">
        <v>84</v>
      </c>
      <c r="E322" s="2">
        <f>HYPERLINK("capsilon://?command=openfolder&amp;siteaddress=FAM.docvelocity-na8.net&amp;folderid=FXB9460A7F-2768-8E91-8754-5D6336892221","FX22081686")</f>
        <v>0</v>
      </c>
      <c r="F322" t="s">
        <v>19</v>
      </c>
      <c r="G322" t="s">
        <v>19</v>
      </c>
      <c r="H322" t="s">
        <v>85</v>
      </c>
      <c r="I322" t="s">
        <v>802</v>
      </c>
      <c r="J322">
        <v>75</v>
      </c>
      <c r="K322" t="s">
        <v>87</v>
      </c>
      <c r="L322" t="s">
        <v>88</v>
      </c>
      <c r="M322" t="s">
        <v>89</v>
      </c>
      <c r="N322">
        <v>2</v>
      </c>
      <c r="O322" s="1">
        <v>44783.69059027778</v>
      </c>
      <c r="P322" s="1">
        <v>44783.787835648145</v>
      </c>
      <c r="Q322">
        <v>7620</v>
      </c>
      <c r="R322">
        <v>782</v>
      </c>
      <c r="S322" t="b">
        <v>0</v>
      </c>
      <c r="T322" t="s">
        <v>90</v>
      </c>
      <c r="U322" t="b">
        <v>0</v>
      </c>
      <c r="V322" t="s">
        <v>91</v>
      </c>
      <c r="W322" s="1">
        <v>44783.729467592595</v>
      </c>
      <c r="X322">
        <v>562</v>
      </c>
      <c r="Y322">
        <v>64</v>
      </c>
      <c r="Z322">
        <v>0</v>
      </c>
      <c r="AA322">
        <v>64</v>
      </c>
      <c r="AB322">
        <v>0</v>
      </c>
      <c r="AC322">
        <v>26</v>
      </c>
      <c r="AD322">
        <v>11</v>
      </c>
      <c r="AE322">
        <v>0</v>
      </c>
      <c r="AF322">
        <v>0</v>
      </c>
      <c r="AG322">
        <v>0</v>
      </c>
      <c r="AH322" t="s">
        <v>108</v>
      </c>
      <c r="AI322" s="1">
        <v>44783.787835648145</v>
      </c>
      <c r="AJ322">
        <v>215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10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700</v>
      </c>
      <c r="BG322">
        <v>140</v>
      </c>
      <c r="BH322" t="s">
        <v>93</v>
      </c>
    </row>
    <row r="323" spans="1:60">
      <c r="A323" t="s">
        <v>803</v>
      </c>
      <c r="B323" t="s">
        <v>82</v>
      </c>
      <c r="C323" t="s">
        <v>589</v>
      </c>
      <c r="D323" t="s">
        <v>84</v>
      </c>
      <c r="E323" s="2">
        <f>HYPERLINK("capsilon://?command=openfolder&amp;siteaddress=FAM.docvelocity-na8.net&amp;folderid=FXC55E0455-B5B6-70AB-CE7E-AEE815BC47CE","FX22075947")</f>
        <v>0</v>
      </c>
      <c r="F323" t="s">
        <v>19</v>
      </c>
      <c r="G323" t="s">
        <v>19</v>
      </c>
      <c r="H323" t="s">
        <v>85</v>
      </c>
      <c r="I323" t="s">
        <v>780</v>
      </c>
      <c r="J323">
        <v>56</v>
      </c>
      <c r="K323" t="s">
        <v>87</v>
      </c>
      <c r="L323" t="s">
        <v>88</v>
      </c>
      <c r="M323" t="s">
        <v>89</v>
      </c>
      <c r="N323">
        <v>2</v>
      </c>
      <c r="O323" s="1">
        <v>44783.690925925926</v>
      </c>
      <c r="P323" s="1">
        <v>44783.735451388886</v>
      </c>
      <c r="Q323">
        <v>2985</v>
      </c>
      <c r="R323">
        <v>862</v>
      </c>
      <c r="S323" t="b">
        <v>0</v>
      </c>
      <c r="T323" t="s">
        <v>90</v>
      </c>
      <c r="U323" t="b">
        <v>1</v>
      </c>
      <c r="V323" t="s">
        <v>571</v>
      </c>
      <c r="W323" s="1">
        <v>44783.699548611112</v>
      </c>
      <c r="X323">
        <v>614</v>
      </c>
      <c r="Y323">
        <v>42</v>
      </c>
      <c r="Z323">
        <v>0</v>
      </c>
      <c r="AA323">
        <v>42</v>
      </c>
      <c r="AB323">
        <v>0</v>
      </c>
      <c r="AC323">
        <v>13</v>
      </c>
      <c r="AD323">
        <v>14</v>
      </c>
      <c r="AE323">
        <v>0</v>
      </c>
      <c r="AF323">
        <v>0</v>
      </c>
      <c r="AG323">
        <v>0</v>
      </c>
      <c r="AH323" t="s">
        <v>108</v>
      </c>
      <c r="AI323" s="1">
        <v>44783.735451388886</v>
      </c>
      <c r="AJ323">
        <v>248</v>
      </c>
      <c r="AK323">
        <v>2</v>
      </c>
      <c r="AL323">
        <v>0</v>
      </c>
      <c r="AM323">
        <v>2</v>
      </c>
      <c r="AN323">
        <v>0</v>
      </c>
      <c r="AO323">
        <v>2</v>
      </c>
      <c r="AP323">
        <v>12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700</v>
      </c>
      <c r="BG323">
        <v>64</v>
      </c>
      <c r="BH323" t="s">
        <v>93</v>
      </c>
    </row>
    <row r="324" spans="1:60">
      <c r="A324" t="s">
        <v>804</v>
      </c>
      <c r="B324" t="s">
        <v>82</v>
      </c>
      <c r="C324" t="s">
        <v>782</v>
      </c>
      <c r="D324" t="s">
        <v>84</v>
      </c>
      <c r="E324" s="2">
        <f>HYPERLINK("capsilon://?command=openfolder&amp;siteaddress=FAM.docvelocity-na8.net&amp;folderid=FX1DA4E541-AAD4-6AE5-D6B8-8B1ABBBA3D8B","FX22082920")</f>
        <v>0</v>
      </c>
      <c r="F324" t="s">
        <v>19</v>
      </c>
      <c r="G324" t="s">
        <v>19</v>
      </c>
      <c r="H324" t="s">
        <v>85</v>
      </c>
      <c r="I324" t="s">
        <v>783</v>
      </c>
      <c r="J324">
        <v>270</v>
      </c>
      <c r="K324" t="s">
        <v>87</v>
      </c>
      <c r="L324" t="s">
        <v>88</v>
      </c>
      <c r="M324" t="s">
        <v>89</v>
      </c>
      <c r="N324">
        <v>2</v>
      </c>
      <c r="O324" s="1">
        <v>44783.700381944444</v>
      </c>
      <c r="P324" s="1">
        <v>44783.746203703704</v>
      </c>
      <c r="Q324">
        <v>2357</v>
      </c>
      <c r="R324">
        <v>1602</v>
      </c>
      <c r="S324" t="b">
        <v>0</v>
      </c>
      <c r="T324" t="s">
        <v>90</v>
      </c>
      <c r="U324" t="b">
        <v>1</v>
      </c>
      <c r="V324" t="s">
        <v>91</v>
      </c>
      <c r="W324" s="1">
        <v>44783.709953703707</v>
      </c>
      <c r="X324">
        <v>665</v>
      </c>
      <c r="Y324">
        <v>164</v>
      </c>
      <c r="Z324">
        <v>0</v>
      </c>
      <c r="AA324">
        <v>164</v>
      </c>
      <c r="AB324">
        <v>0</v>
      </c>
      <c r="AC324">
        <v>39</v>
      </c>
      <c r="AD324">
        <v>106</v>
      </c>
      <c r="AE324">
        <v>0</v>
      </c>
      <c r="AF324">
        <v>0</v>
      </c>
      <c r="AG324">
        <v>0</v>
      </c>
      <c r="AH324" t="s">
        <v>108</v>
      </c>
      <c r="AI324" s="1">
        <v>44783.746203703704</v>
      </c>
      <c r="AJ324">
        <v>928</v>
      </c>
      <c r="AK324">
        <v>3</v>
      </c>
      <c r="AL324">
        <v>0</v>
      </c>
      <c r="AM324">
        <v>3</v>
      </c>
      <c r="AN324">
        <v>0</v>
      </c>
      <c r="AO324">
        <v>3</v>
      </c>
      <c r="AP324">
        <v>103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700</v>
      </c>
      <c r="BG324">
        <v>65</v>
      </c>
      <c r="BH324" t="s">
        <v>93</v>
      </c>
    </row>
    <row r="325" spans="1:60">
      <c r="A325" t="s">
        <v>805</v>
      </c>
      <c r="B325" t="s">
        <v>82</v>
      </c>
      <c r="C325" t="s">
        <v>767</v>
      </c>
      <c r="D325" t="s">
        <v>84</v>
      </c>
      <c r="E325" s="2">
        <f>HYPERLINK("capsilon://?command=openfolder&amp;siteaddress=FAM.docvelocity-na8.net&amp;folderid=FXD2371326-7202-44C2-D562-11886B9A2432","FX2208638")</f>
        <v>0</v>
      </c>
      <c r="F325" t="s">
        <v>19</v>
      </c>
      <c r="G325" t="s">
        <v>19</v>
      </c>
      <c r="H325" t="s">
        <v>85</v>
      </c>
      <c r="I325" t="s">
        <v>768</v>
      </c>
      <c r="J325">
        <v>302</v>
      </c>
      <c r="K325" t="s">
        <v>87</v>
      </c>
      <c r="L325" t="s">
        <v>88</v>
      </c>
      <c r="M325" t="s">
        <v>89</v>
      </c>
      <c r="N325">
        <v>2</v>
      </c>
      <c r="O325" s="1">
        <v>44783.702743055554</v>
      </c>
      <c r="P325" s="1">
        <v>44783.747118055559</v>
      </c>
      <c r="Q325">
        <v>2229</v>
      </c>
      <c r="R325">
        <v>1605</v>
      </c>
      <c r="S325" t="b">
        <v>0</v>
      </c>
      <c r="T325" t="s">
        <v>90</v>
      </c>
      <c r="U325" t="b">
        <v>1</v>
      </c>
      <c r="V325" t="s">
        <v>91</v>
      </c>
      <c r="W325" s="1">
        <v>44783.722962962966</v>
      </c>
      <c r="X325">
        <v>1123</v>
      </c>
      <c r="Y325">
        <v>227</v>
      </c>
      <c r="Z325">
        <v>0</v>
      </c>
      <c r="AA325">
        <v>227</v>
      </c>
      <c r="AB325">
        <v>0</v>
      </c>
      <c r="AC325">
        <v>28</v>
      </c>
      <c r="AD325">
        <v>75</v>
      </c>
      <c r="AE325">
        <v>0</v>
      </c>
      <c r="AF325">
        <v>0</v>
      </c>
      <c r="AG325">
        <v>0</v>
      </c>
      <c r="AH325" t="s">
        <v>749</v>
      </c>
      <c r="AI325" s="1">
        <v>44783.747118055559</v>
      </c>
      <c r="AJ325">
        <v>482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75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700</v>
      </c>
      <c r="BG325">
        <v>63</v>
      </c>
      <c r="BH325" t="s">
        <v>93</v>
      </c>
    </row>
    <row r="326" spans="1:60">
      <c r="A326" t="s">
        <v>806</v>
      </c>
      <c r="B326" t="s">
        <v>82</v>
      </c>
      <c r="C326" t="s">
        <v>807</v>
      </c>
      <c r="D326" t="s">
        <v>84</v>
      </c>
      <c r="E326" s="2">
        <f>HYPERLINK("capsilon://?command=openfolder&amp;siteaddress=FAM.docvelocity-na8.net&amp;folderid=FXA4AAAF95-DD3B-94A2-403B-064A7A80BA77","FX22081782")</f>
        <v>0</v>
      </c>
      <c r="F326" t="s">
        <v>19</v>
      </c>
      <c r="G326" t="s">
        <v>19</v>
      </c>
      <c r="H326" t="s">
        <v>85</v>
      </c>
      <c r="I326" t="s">
        <v>808</v>
      </c>
      <c r="J326">
        <v>30</v>
      </c>
      <c r="K326" t="s">
        <v>87</v>
      </c>
      <c r="L326" t="s">
        <v>88</v>
      </c>
      <c r="M326" t="s">
        <v>89</v>
      </c>
      <c r="N326">
        <v>2</v>
      </c>
      <c r="O326" s="1">
        <v>44783.710960648146</v>
      </c>
      <c r="P326" s="1">
        <v>44783.787164351852</v>
      </c>
      <c r="Q326">
        <v>6433</v>
      </c>
      <c r="R326">
        <v>151</v>
      </c>
      <c r="S326" t="b">
        <v>0</v>
      </c>
      <c r="T326" t="s">
        <v>90</v>
      </c>
      <c r="U326" t="b">
        <v>0</v>
      </c>
      <c r="V326" t="s">
        <v>91</v>
      </c>
      <c r="W326" s="1">
        <v>44783.730266203704</v>
      </c>
      <c r="X326">
        <v>68</v>
      </c>
      <c r="Y326">
        <v>12</v>
      </c>
      <c r="Z326">
        <v>0</v>
      </c>
      <c r="AA326">
        <v>12</v>
      </c>
      <c r="AB326">
        <v>0</v>
      </c>
      <c r="AC326">
        <v>2</v>
      </c>
      <c r="AD326">
        <v>18</v>
      </c>
      <c r="AE326">
        <v>0</v>
      </c>
      <c r="AF326">
        <v>0</v>
      </c>
      <c r="AG326">
        <v>0</v>
      </c>
      <c r="AH326" t="s">
        <v>749</v>
      </c>
      <c r="AI326" s="1">
        <v>44783.787164351852</v>
      </c>
      <c r="AJ326">
        <v>77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18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700</v>
      </c>
      <c r="BG326">
        <v>109</v>
      </c>
      <c r="BH326" t="s">
        <v>93</v>
      </c>
    </row>
    <row r="327" spans="1:60">
      <c r="A327" t="s">
        <v>809</v>
      </c>
      <c r="B327" t="s">
        <v>82</v>
      </c>
      <c r="C327" t="s">
        <v>807</v>
      </c>
      <c r="D327" t="s">
        <v>84</v>
      </c>
      <c r="E327" s="2">
        <f>HYPERLINK("capsilon://?command=openfolder&amp;siteaddress=FAM.docvelocity-na8.net&amp;folderid=FXA4AAAF95-DD3B-94A2-403B-064A7A80BA77","FX22081782")</f>
        <v>0</v>
      </c>
      <c r="F327" t="s">
        <v>19</v>
      </c>
      <c r="G327" t="s">
        <v>19</v>
      </c>
      <c r="H327" t="s">
        <v>85</v>
      </c>
      <c r="I327" t="s">
        <v>810</v>
      </c>
      <c r="J327">
        <v>36</v>
      </c>
      <c r="K327" t="s">
        <v>87</v>
      </c>
      <c r="L327" t="s">
        <v>88</v>
      </c>
      <c r="M327" t="s">
        <v>89</v>
      </c>
      <c r="N327">
        <v>2</v>
      </c>
      <c r="O327" s="1">
        <v>44783.712141203701</v>
      </c>
      <c r="P327" s="1">
        <v>44783.78802083333</v>
      </c>
      <c r="Q327">
        <v>6420</v>
      </c>
      <c r="R327">
        <v>136</v>
      </c>
      <c r="S327" t="b">
        <v>0</v>
      </c>
      <c r="T327" t="s">
        <v>90</v>
      </c>
      <c r="U327" t="b">
        <v>0</v>
      </c>
      <c r="V327" t="s">
        <v>91</v>
      </c>
      <c r="W327" s="1">
        <v>44783.730937499997</v>
      </c>
      <c r="X327">
        <v>57</v>
      </c>
      <c r="Y327">
        <v>12</v>
      </c>
      <c r="Z327">
        <v>0</v>
      </c>
      <c r="AA327">
        <v>12</v>
      </c>
      <c r="AB327">
        <v>0</v>
      </c>
      <c r="AC327">
        <v>0</v>
      </c>
      <c r="AD327">
        <v>24</v>
      </c>
      <c r="AE327">
        <v>0</v>
      </c>
      <c r="AF327">
        <v>0</v>
      </c>
      <c r="AG327">
        <v>0</v>
      </c>
      <c r="AH327" t="s">
        <v>749</v>
      </c>
      <c r="AI327" s="1">
        <v>44783.78802083333</v>
      </c>
      <c r="AJ327">
        <v>73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24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700</v>
      </c>
      <c r="BG327">
        <v>109</v>
      </c>
      <c r="BH327" t="s">
        <v>93</v>
      </c>
    </row>
    <row r="328" spans="1:60">
      <c r="A328" t="s">
        <v>811</v>
      </c>
      <c r="B328" t="s">
        <v>82</v>
      </c>
      <c r="C328" t="s">
        <v>812</v>
      </c>
      <c r="D328" t="s">
        <v>84</v>
      </c>
      <c r="E328" s="2">
        <f>HYPERLINK("capsilon://?command=openfolder&amp;siteaddress=FAM.docvelocity-na8.net&amp;folderid=FX2AC8E9E9-847E-AE15-5373-D73D8099B13F","FX22077932")</f>
        <v>0</v>
      </c>
      <c r="F328" t="s">
        <v>19</v>
      </c>
      <c r="G328" t="s">
        <v>19</v>
      </c>
      <c r="H328" t="s">
        <v>85</v>
      </c>
      <c r="I328" t="s">
        <v>813</v>
      </c>
      <c r="J328">
        <v>88</v>
      </c>
      <c r="K328" t="s">
        <v>87</v>
      </c>
      <c r="L328" t="s">
        <v>88</v>
      </c>
      <c r="M328" t="s">
        <v>89</v>
      </c>
      <c r="N328">
        <v>2</v>
      </c>
      <c r="O328" s="1">
        <v>44783.713854166665</v>
      </c>
      <c r="P328" s="1">
        <v>44783.788472222222</v>
      </c>
      <c r="Q328">
        <v>6292</v>
      </c>
      <c r="R328">
        <v>155</v>
      </c>
      <c r="S328" t="b">
        <v>0</v>
      </c>
      <c r="T328" t="s">
        <v>90</v>
      </c>
      <c r="U328" t="b">
        <v>0</v>
      </c>
      <c r="V328" t="s">
        <v>91</v>
      </c>
      <c r="W328" s="1">
        <v>44783.732002314813</v>
      </c>
      <c r="X328">
        <v>91</v>
      </c>
      <c r="Y328">
        <v>0</v>
      </c>
      <c r="Z328">
        <v>0</v>
      </c>
      <c r="AA328">
        <v>0</v>
      </c>
      <c r="AB328">
        <v>74</v>
      </c>
      <c r="AC328">
        <v>0</v>
      </c>
      <c r="AD328">
        <v>88</v>
      </c>
      <c r="AE328">
        <v>0</v>
      </c>
      <c r="AF328">
        <v>0</v>
      </c>
      <c r="AG328">
        <v>0</v>
      </c>
      <c r="AH328" t="s">
        <v>108</v>
      </c>
      <c r="AI328" s="1">
        <v>44783.788472222222</v>
      </c>
      <c r="AJ328">
        <v>54</v>
      </c>
      <c r="AK328">
        <v>0</v>
      </c>
      <c r="AL328">
        <v>0</v>
      </c>
      <c r="AM328">
        <v>0</v>
      </c>
      <c r="AN328">
        <v>74</v>
      </c>
      <c r="AO328">
        <v>0</v>
      </c>
      <c r="AP328">
        <v>88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700</v>
      </c>
      <c r="BG328">
        <v>107</v>
      </c>
      <c r="BH328" t="s">
        <v>93</v>
      </c>
    </row>
    <row r="329" spans="1:60">
      <c r="A329" t="s">
        <v>814</v>
      </c>
      <c r="B329" t="s">
        <v>82</v>
      </c>
      <c r="C329" t="s">
        <v>815</v>
      </c>
      <c r="D329" t="s">
        <v>84</v>
      </c>
      <c r="E329" s="2">
        <f>HYPERLINK("capsilon://?command=openfolder&amp;siteaddress=FAM.docvelocity-na8.net&amp;folderid=FX85548E43-0F65-9EEA-6FAB-C330D672E0CB","FX22081742")</f>
        <v>0</v>
      </c>
      <c r="F329" t="s">
        <v>19</v>
      </c>
      <c r="G329" t="s">
        <v>19</v>
      </c>
      <c r="H329" t="s">
        <v>85</v>
      </c>
      <c r="I329" t="s">
        <v>816</v>
      </c>
      <c r="J329">
        <v>309</v>
      </c>
      <c r="K329" t="s">
        <v>87</v>
      </c>
      <c r="L329" t="s">
        <v>88</v>
      </c>
      <c r="M329" t="s">
        <v>89</v>
      </c>
      <c r="N329">
        <v>1</v>
      </c>
      <c r="O329" s="1">
        <v>44783.716064814813</v>
      </c>
      <c r="P329" s="1">
        <v>44783.719085648147</v>
      </c>
      <c r="Q329">
        <v>64</v>
      </c>
      <c r="R329">
        <v>197</v>
      </c>
      <c r="S329" t="b">
        <v>0</v>
      </c>
      <c r="T329" t="s">
        <v>90</v>
      </c>
      <c r="U329" t="b">
        <v>0</v>
      </c>
      <c r="V329" t="s">
        <v>567</v>
      </c>
      <c r="W329" s="1">
        <v>44783.719085648147</v>
      </c>
      <c r="X329">
        <v>197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309</v>
      </c>
      <c r="AE329">
        <v>259</v>
      </c>
      <c r="AF329">
        <v>0</v>
      </c>
      <c r="AG329">
        <v>7</v>
      </c>
      <c r="AH329" t="s">
        <v>90</v>
      </c>
      <c r="AI329" t="s">
        <v>90</v>
      </c>
      <c r="AJ329" t="s">
        <v>90</v>
      </c>
      <c r="AK329" t="s">
        <v>90</v>
      </c>
      <c r="AL329" t="s">
        <v>90</v>
      </c>
      <c r="AM329" t="s">
        <v>90</v>
      </c>
      <c r="AN329" t="s">
        <v>90</v>
      </c>
      <c r="AO329" t="s">
        <v>90</v>
      </c>
      <c r="AP329" t="s">
        <v>90</v>
      </c>
      <c r="AQ329" t="s">
        <v>90</v>
      </c>
      <c r="AR329" t="s">
        <v>90</v>
      </c>
      <c r="AS329" t="s">
        <v>90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700</v>
      </c>
      <c r="BG329">
        <v>4</v>
      </c>
      <c r="BH329" t="s">
        <v>93</v>
      </c>
    </row>
    <row r="330" spans="1:60">
      <c r="A330" t="s">
        <v>817</v>
      </c>
      <c r="B330" t="s">
        <v>82</v>
      </c>
      <c r="C330" t="s">
        <v>789</v>
      </c>
      <c r="D330" t="s">
        <v>84</v>
      </c>
      <c r="E330" s="2">
        <f>HYPERLINK("capsilon://?command=openfolder&amp;siteaddress=FAM.docvelocity-na8.net&amp;folderid=FX02BC8FB6-3AF2-819C-DBAD-6D8D1569B37A","FX22082193")</f>
        <v>0</v>
      </c>
      <c r="F330" t="s">
        <v>19</v>
      </c>
      <c r="G330" t="s">
        <v>19</v>
      </c>
      <c r="H330" t="s">
        <v>85</v>
      </c>
      <c r="I330" t="s">
        <v>790</v>
      </c>
      <c r="J330">
        <v>56</v>
      </c>
      <c r="K330" t="s">
        <v>87</v>
      </c>
      <c r="L330" t="s">
        <v>88</v>
      </c>
      <c r="M330" t="s">
        <v>89</v>
      </c>
      <c r="N330">
        <v>2</v>
      </c>
      <c r="O330" s="1">
        <v>44783.716874999998</v>
      </c>
      <c r="P330" s="1">
        <v>44783.749351851853</v>
      </c>
      <c r="Q330">
        <v>2398</v>
      </c>
      <c r="R330">
        <v>408</v>
      </c>
      <c r="S330" t="b">
        <v>0</v>
      </c>
      <c r="T330" t="s">
        <v>90</v>
      </c>
      <c r="U330" t="b">
        <v>1</v>
      </c>
      <c r="V330" t="s">
        <v>796</v>
      </c>
      <c r="W330" s="1">
        <v>44783.719583333332</v>
      </c>
      <c r="X330">
        <v>216</v>
      </c>
      <c r="Y330">
        <v>42</v>
      </c>
      <c r="Z330">
        <v>0</v>
      </c>
      <c r="AA330">
        <v>42</v>
      </c>
      <c r="AB330">
        <v>0</v>
      </c>
      <c r="AC330">
        <v>19</v>
      </c>
      <c r="AD330">
        <v>14</v>
      </c>
      <c r="AE330">
        <v>0</v>
      </c>
      <c r="AF330">
        <v>0</v>
      </c>
      <c r="AG330">
        <v>0</v>
      </c>
      <c r="AH330" t="s">
        <v>749</v>
      </c>
      <c r="AI330" s="1">
        <v>44783.749351851853</v>
      </c>
      <c r="AJ330">
        <v>192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14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700</v>
      </c>
      <c r="BG330">
        <v>46</v>
      </c>
      <c r="BH330" t="s">
        <v>93</v>
      </c>
    </row>
    <row r="331" spans="1:60">
      <c r="A331" t="s">
        <v>818</v>
      </c>
      <c r="B331" t="s">
        <v>82</v>
      </c>
      <c r="C331" t="s">
        <v>789</v>
      </c>
      <c r="D331" t="s">
        <v>84</v>
      </c>
      <c r="E331" s="2">
        <f>HYPERLINK("capsilon://?command=openfolder&amp;siteaddress=FAM.docvelocity-na8.net&amp;folderid=FX02BC8FB6-3AF2-819C-DBAD-6D8D1569B37A","FX22082193")</f>
        <v>0</v>
      </c>
      <c r="F331" t="s">
        <v>19</v>
      </c>
      <c r="G331" t="s">
        <v>19</v>
      </c>
      <c r="H331" t="s">
        <v>85</v>
      </c>
      <c r="I331" t="s">
        <v>792</v>
      </c>
      <c r="J331">
        <v>56</v>
      </c>
      <c r="K331" t="s">
        <v>87</v>
      </c>
      <c r="L331" t="s">
        <v>88</v>
      </c>
      <c r="M331" t="s">
        <v>89</v>
      </c>
      <c r="N331">
        <v>2</v>
      </c>
      <c r="O331" s="1">
        <v>44783.717638888891</v>
      </c>
      <c r="P331" s="1">
        <v>44783.753206018519</v>
      </c>
      <c r="Q331">
        <v>2406</v>
      </c>
      <c r="R331">
        <v>667</v>
      </c>
      <c r="S331" t="b">
        <v>0</v>
      </c>
      <c r="T331" t="s">
        <v>90</v>
      </c>
      <c r="U331" t="b">
        <v>1</v>
      </c>
      <c r="V331" t="s">
        <v>571</v>
      </c>
      <c r="W331" s="1">
        <v>44783.721608796295</v>
      </c>
      <c r="X331">
        <v>334</v>
      </c>
      <c r="Y331">
        <v>42</v>
      </c>
      <c r="Z331">
        <v>0</v>
      </c>
      <c r="AA331">
        <v>42</v>
      </c>
      <c r="AB331">
        <v>0</v>
      </c>
      <c r="AC331">
        <v>19</v>
      </c>
      <c r="AD331">
        <v>14</v>
      </c>
      <c r="AE331">
        <v>0</v>
      </c>
      <c r="AF331">
        <v>0</v>
      </c>
      <c r="AG331">
        <v>0</v>
      </c>
      <c r="AH331" t="s">
        <v>749</v>
      </c>
      <c r="AI331" s="1">
        <v>44783.753206018519</v>
      </c>
      <c r="AJ331">
        <v>333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14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700</v>
      </c>
      <c r="BG331">
        <v>51</v>
      </c>
      <c r="BH331" t="s">
        <v>93</v>
      </c>
    </row>
    <row r="332" spans="1:60">
      <c r="A332" t="s">
        <v>819</v>
      </c>
      <c r="B332" t="s">
        <v>82</v>
      </c>
      <c r="C332" t="s">
        <v>815</v>
      </c>
      <c r="D332" t="s">
        <v>84</v>
      </c>
      <c r="E332" s="2">
        <f>HYPERLINK("capsilon://?command=openfolder&amp;siteaddress=FAM.docvelocity-na8.net&amp;folderid=FX85548E43-0F65-9EEA-6FAB-C330D672E0CB","FX22081742")</f>
        <v>0</v>
      </c>
      <c r="F332" t="s">
        <v>19</v>
      </c>
      <c r="G332" t="s">
        <v>19</v>
      </c>
      <c r="H332" t="s">
        <v>85</v>
      </c>
      <c r="I332" t="s">
        <v>816</v>
      </c>
      <c r="J332">
        <v>361</v>
      </c>
      <c r="K332" t="s">
        <v>87</v>
      </c>
      <c r="L332" t="s">
        <v>88</v>
      </c>
      <c r="M332" t="s">
        <v>89</v>
      </c>
      <c r="N332">
        <v>2</v>
      </c>
      <c r="O332" s="1">
        <v>44783.720868055556</v>
      </c>
      <c r="P332" s="1">
        <v>44783.761967592596</v>
      </c>
      <c r="Q332">
        <v>1483</v>
      </c>
      <c r="R332">
        <v>2068</v>
      </c>
      <c r="S332" t="b">
        <v>0</v>
      </c>
      <c r="T332" t="s">
        <v>90</v>
      </c>
      <c r="U332" t="b">
        <v>1</v>
      </c>
      <c r="V332" t="s">
        <v>571</v>
      </c>
      <c r="W332" s="1">
        <v>44783.740254629629</v>
      </c>
      <c r="X332">
        <v>1299</v>
      </c>
      <c r="Y332">
        <v>276</v>
      </c>
      <c r="Z332">
        <v>0</v>
      </c>
      <c r="AA332">
        <v>276</v>
      </c>
      <c r="AB332">
        <v>16</v>
      </c>
      <c r="AC332">
        <v>49</v>
      </c>
      <c r="AD332">
        <v>85</v>
      </c>
      <c r="AE332">
        <v>0</v>
      </c>
      <c r="AF332">
        <v>0</v>
      </c>
      <c r="AG332">
        <v>0</v>
      </c>
      <c r="AH332" t="s">
        <v>749</v>
      </c>
      <c r="AI332" s="1">
        <v>44783.761967592596</v>
      </c>
      <c r="AJ332">
        <v>756</v>
      </c>
      <c r="AK332">
        <v>0</v>
      </c>
      <c r="AL332">
        <v>0</v>
      </c>
      <c r="AM332">
        <v>0</v>
      </c>
      <c r="AN332">
        <v>16</v>
      </c>
      <c r="AO332">
        <v>0</v>
      </c>
      <c r="AP332">
        <v>85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700</v>
      </c>
      <c r="BG332">
        <v>59</v>
      </c>
      <c r="BH332" t="s">
        <v>93</v>
      </c>
    </row>
    <row r="333" spans="1:60">
      <c r="A333" t="s">
        <v>820</v>
      </c>
      <c r="B333" t="s">
        <v>82</v>
      </c>
      <c r="C333" t="s">
        <v>658</v>
      </c>
      <c r="D333" t="s">
        <v>84</v>
      </c>
      <c r="E333" s="2">
        <f>HYPERLINK("capsilon://?command=openfolder&amp;siteaddress=FAM.docvelocity-na8.net&amp;folderid=FXBD973FF0-5BBD-DF85-BCDD-5204F6B5404A","FX22072680")</f>
        <v>0</v>
      </c>
      <c r="F333" t="s">
        <v>19</v>
      </c>
      <c r="G333" t="s">
        <v>19</v>
      </c>
      <c r="H333" t="s">
        <v>85</v>
      </c>
      <c r="I333" t="s">
        <v>821</v>
      </c>
      <c r="J333">
        <v>30</v>
      </c>
      <c r="K333" t="s">
        <v>87</v>
      </c>
      <c r="L333" t="s">
        <v>88</v>
      </c>
      <c r="M333" t="s">
        <v>89</v>
      </c>
      <c r="N333">
        <v>2</v>
      </c>
      <c r="O333" s="1">
        <v>44783.723738425928</v>
      </c>
      <c r="P333" s="1">
        <v>44783.789120370369</v>
      </c>
      <c r="Q333">
        <v>5510</v>
      </c>
      <c r="R333">
        <v>139</v>
      </c>
      <c r="S333" t="b">
        <v>0</v>
      </c>
      <c r="T333" t="s">
        <v>90</v>
      </c>
      <c r="U333" t="b">
        <v>0</v>
      </c>
      <c r="V333" t="s">
        <v>91</v>
      </c>
      <c r="W333" s="1">
        <v>44783.732534722221</v>
      </c>
      <c r="X333">
        <v>45</v>
      </c>
      <c r="Y333">
        <v>10</v>
      </c>
      <c r="Z333">
        <v>0</v>
      </c>
      <c r="AA333">
        <v>10</v>
      </c>
      <c r="AB333">
        <v>0</v>
      </c>
      <c r="AC333">
        <v>1</v>
      </c>
      <c r="AD333">
        <v>20</v>
      </c>
      <c r="AE333">
        <v>0</v>
      </c>
      <c r="AF333">
        <v>0</v>
      </c>
      <c r="AG333">
        <v>0</v>
      </c>
      <c r="AH333" t="s">
        <v>749</v>
      </c>
      <c r="AI333" s="1">
        <v>44783.789120370369</v>
      </c>
      <c r="AJ333">
        <v>94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20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700</v>
      </c>
      <c r="BG333">
        <v>94</v>
      </c>
      <c r="BH333" t="s">
        <v>93</v>
      </c>
    </row>
    <row r="334" spans="1:60">
      <c r="A334" t="s">
        <v>822</v>
      </c>
      <c r="B334" t="s">
        <v>82</v>
      </c>
      <c r="C334" t="s">
        <v>823</v>
      </c>
      <c r="D334" t="s">
        <v>84</v>
      </c>
      <c r="E334" s="2">
        <f>HYPERLINK("capsilon://?command=openfolder&amp;siteaddress=FAM.docvelocity-na8.net&amp;folderid=FX83F25833-3D69-EDE2-319B-EE32198344C4","FX22082623")</f>
        <v>0</v>
      </c>
      <c r="F334" t="s">
        <v>19</v>
      </c>
      <c r="G334" t="s">
        <v>19</v>
      </c>
      <c r="H334" t="s">
        <v>85</v>
      </c>
      <c r="I334" t="s">
        <v>824</v>
      </c>
      <c r="J334">
        <v>754</v>
      </c>
      <c r="K334" t="s">
        <v>87</v>
      </c>
      <c r="L334" t="s">
        <v>88</v>
      </c>
      <c r="M334" t="s">
        <v>89</v>
      </c>
      <c r="N334">
        <v>1</v>
      </c>
      <c r="O334" s="1">
        <v>44783.733888888892</v>
      </c>
      <c r="P334" s="1">
        <v>44783.745844907404</v>
      </c>
      <c r="Q334">
        <v>551</v>
      </c>
      <c r="R334">
        <v>482</v>
      </c>
      <c r="S334" t="b">
        <v>0</v>
      </c>
      <c r="T334" t="s">
        <v>90</v>
      </c>
      <c r="U334" t="b">
        <v>0</v>
      </c>
      <c r="V334" t="s">
        <v>571</v>
      </c>
      <c r="W334" s="1">
        <v>44783.745844907404</v>
      </c>
      <c r="X334">
        <v>482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754</v>
      </c>
      <c r="AE334">
        <v>747</v>
      </c>
      <c r="AF334">
        <v>0</v>
      </c>
      <c r="AG334">
        <v>12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 t="s">
        <v>90</v>
      </c>
      <c r="AR334" t="s">
        <v>90</v>
      </c>
      <c r="AS334" t="s">
        <v>90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700</v>
      </c>
      <c r="BG334">
        <v>17</v>
      </c>
      <c r="BH334" t="s">
        <v>93</v>
      </c>
    </row>
    <row r="335" spans="1:60">
      <c r="A335" t="s">
        <v>825</v>
      </c>
      <c r="B335" t="s">
        <v>82</v>
      </c>
      <c r="C335" t="s">
        <v>826</v>
      </c>
      <c r="D335" t="s">
        <v>84</v>
      </c>
      <c r="E335" s="2">
        <f>HYPERLINK("capsilon://?command=openfolder&amp;siteaddress=FAM.docvelocity-na8.net&amp;folderid=FX30942AF6-DC74-269C-9B30-F3D36E228566","FX22083075")</f>
        <v>0</v>
      </c>
      <c r="F335" t="s">
        <v>19</v>
      </c>
      <c r="G335" t="s">
        <v>19</v>
      </c>
      <c r="H335" t="s">
        <v>85</v>
      </c>
      <c r="I335" t="s">
        <v>827</v>
      </c>
      <c r="J335">
        <v>543</v>
      </c>
      <c r="K335" t="s">
        <v>87</v>
      </c>
      <c r="L335" t="s">
        <v>88</v>
      </c>
      <c r="M335" t="s">
        <v>89</v>
      </c>
      <c r="N335">
        <v>1</v>
      </c>
      <c r="O335" s="1">
        <v>44783.737604166665</v>
      </c>
      <c r="P335" s="1">
        <v>44783.75209490741</v>
      </c>
      <c r="Q335">
        <v>713</v>
      </c>
      <c r="R335">
        <v>539</v>
      </c>
      <c r="S335" t="b">
        <v>0</v>
      </c>
      <c r="T335" t="s">
        <v>90</v>
      </c>
      <c r="U335" t="b">
        <v>0</v>
      </c>
      <c r="V335" t="s">
        <v>571</v>
      </c>
      <c r="W335" s="1">
        <v>44783.75209490741</v>
      </c>
      <c r="X335">
        <v>539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543</v>
      </c>
      <c r="AE335">
        <v>522</v>
      </c>
      <c r="AF335">
        <v>0</v>
      </c>
      <c r="AG335">
        <v>26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700</v>
      </c>
      <c r="BG335">
        <v>20</v>
      </c>
      <c r="BH335" t="s">
        <v>93</v>
      </c>
    </row>
    <row r="336" spans="1:60">
      <c r="A336" t="s">
        <v>828</v>
      </c>
      <c r="B336" t="s">
        <v>82</v>
      </c>
      <c r="C336" t="s">
        <v>789</v>
      </c>
      <c r="D336" t="s">
        <v>84</v>
      </c>
      <c r="E336" s="2">
        <f>HYPERLINK("capsilon://?command=openfolder&amp;siteaddress=FAM.docvelocity-na8.net&amp;folderid=FX02BC8FB6-3AF2-819C-DBAD-6D8D1569B37A","FX22082193")</f>
        <v>0</v>
      </c>
      <c r="F336" t="s">
        <v>19</v>
      </c>
      <c r="G336" t="s">
        <v>19</v>
      </c>
      <c r="H336" t="s">
        <v>85</v>
      </c>
      <c r="I336" t="s">
        <v>829</v>
      </c>
      <c r="J336">
        <v>245</v>
      </c>
      <c r="K336" t="s">
        <v>87</v>
      </c>
      <c r="L336" t="s">
        <v>88</v>
      </c>
      <c r="M336" t="s">
        <v>89</v>
      </c>
      <c r="N336">
        <v>1</v>
      </c>
      <c r="O336" s="1">
        <v>44783.740081018521</v>
      </c>
      <c r="P336" s="1">
        <v>44783.7891087963</v>
      </c>
      <c r="Q336">
        <v>4189</v>
      </c>
      <c r="R336">
        <v>47</v>
      </c>
      <c r="S336" t="b">
        <v>0</v>
      </c>
      <c r="T336" t="s">
        <v>90</v>
      </c>
      <c r="U336" t="b">
        <v>0</v>
      </c>
      <c r="V336" t="s">
        <v>567</v>
      </c>
      <c r="W336" s="1">
        <v>44783.7891087963</v>
      </c>
      <c r="X336">
        <v>47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245</v>
      </c>
      <c r="AE336">
        <v>245</v>
      </c>
      <c r="AF336">
        <v>0</v>
      </c>
      <c r="AG336">
        <v>2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 t="s">
        <v>90</v>
      </c>
      <c r="AR336" t="s">
        <v>90</v>
      </c>
      <c r="AS336" t="s">
        <v>90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700</v>
      </c>
      <c r="BG336">
        <v>70</v>
      </c>
      <c r="BH336" t="s">
        <v>93</v>
      </c>
    </row>
    <row r="337" spans="1:60">
      <c r="A337" t="s">
        <v>830</v>
      </c>
      <c r="B337" t="s">
        <v>82</v>
      </c>
      <c r="C337" t="s">
        <v>823</v>
      </c>
      <c r="D337" t="s">
        <v>84</v>
      </c>
      <c r="E337" s="2">
        <f>HYPERLINK("capsilon://?command=openfolder&amp;siteaddress=FAM.docvelocity-na8.net&amp;folderid=FX83F25833-3D69-EDE2-319B-EE32198344C4","FX22082623")</f>
        <v>0</v>
      </c>
      <c r="F337" t="s">
        <v>19</v>
      </c>
      <c r="G337" t="s">
        <v>19</v>
      </c>
      <c r="H337" t="s">
        <v>85</v>
      </c>
      <c r="I337" t="s">
        <v>824</v>
      </c>
      <c r="J337">
        <v>1006</v>
      </c>
      <c r="K337" t="s">
        <v>87</v>
      </c>
      <c r="L337" t="s">
        <v>88</v>
      </c>
      <c r="M337" t="s">
        <v>89</v>
      </c>
      <c r="N337">
        <v>2</v>
      </c>
      <c r="O337" s="1">
        <v>44783.747847222221</v>
      </c>
      <c r="P337" s="1">
        <v>44783.882303240738</v>
      </c>
      <c r="Q337">
        <v>5642</v>
      </c>
      <c r="R337">
        <v>5975</v>
      </c>
      <c r="S337" t="b">
        <v>0</v>
      </c>
      <c r="T337" t="s">
        <v>90</v>
      </c>
      <c r="U337" t="b">
        <v>1</v>
      </c>
      <c r="V337" t="s">
        <v>571</v>
      </c>
      <c r="W337" s="1">
        <v>44783.789305555554</v>
      </c>
      <c r="X337">
        <v>2328</v>
      </c>
      <c r="Y337">
        <v>822</v>
      </c>
      <c r="Z337">
        <v>0</v>
      </c>
      <c r="AA337">
        <v>822</v>
      </c>
      <c r="AB337">
        <v>0</v>
      </c>
      <c r="AC337">
        <v>165</v>
      </c>
      <c r="AD337">
        <v>184</v>
      </c>
      <c r="AE337">
        <v>0</v>
      </c>
      <c r="AF337">
        <v>0</v>
      </c>
      <c r="AG337">
        <v>0</v>
      </c>
      <c r="AH337" t="s">
        <v>126</v>
      </c>
      <c r="AI337" s="1">
        <v>44783.882303240738</v>
      </c>
      <c r="AJ337">
        <v>3445</v>
      </c>
      <c r="AK337">
        <v>7</v>
      </c>
      <c r="AL337">
        <v>0</v>
      </c>
      <c r="AM337">
        <v>7</v>
      </c>
      <c r="AN337">
        <v>0</v>
      </c>
      <c r="AO337">
        <v>7</v>
      </c>
      <c r="AP337">
        <v>177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700</v>
      </c>
      <c r="BG337">
        <v>193</v>
      </c>
      <c r="BH337" t="s">
        <v>93</v>
      </c>
    </row>
    <row r="338" spans="1:60">
      <c r="A338" t="s">
        <v>831</v>
      </c>
      <c r="B338" t="s">
        <v>82</v>
      </c>
      <c r="C338" t="s">
        <v>225</v>
      </c>
      <c r="D338" t="s">
        <v>84</v>
      </c>
      <c r="E338" s="2">
        <f>HYPERLINK("capsilon://?command=openfolder&amp;siteaddress=FAM.docvelocity-na8.net&amp;folderid=FX92DDA853-9743-6181-1F4B-6EBFB7D2B891","FX22081418")</f>
        <v>0</v>
      </c>
      <c r="F338" t="s">
        <v>19</v>
      </c>
      <c r="G338" t="s">
        <v>19</v>
      </c>
      <c r="H338" t="s">
        <v>85</v>
      </c>
      <c r="I338" t="s">
        <v>832</v>
      </c>
      <c r="J338">
        <v>30</v>
      </c>
      <c r="K338" t="s">
        <v>87</v>
      </c>
      <c r="L338" t="s">
        <v>88</v>
      </c>
      <c r="M338" t="s">
        <v>89</v>
      </c>
      <c r="N338">
        <v>2</v>
      </c>
      <c r="O338" s="1">
        <v>44783.752303240741</v>
      </c>
      <c r="P338" s="1">
        <v>44783.883715277778</v>
      </c>
      <c r="Q338">
        <v>11075</v>
      </c>
      <c r="R338">
        <v>279</v>
      </c>
      <c r="S338" t="b">
        <v>0</v>
      </c>
      <c r="T338" t="s">
        <v>90</v>
      </c>
      <c r="U338" t="b">
        <v>0</v>
      </c>
      <c r="V338" t="s">
        <v>135</v>
      </c>
      <c r="W338" s="1">
        <v>44783.865231481483</v>
      </c>
      <c r="X338">
        <v>177</v>
      </c>
      <c r="Y338">
        <v>10</v>
      </c>
      <c r="Z338">
        <v>0</v>
      </c>
      <c r="AA338">
        <v>10</v>
      </c>
      <c r="AB338">
        <v>0</v>
      </c>
      <c r="AC338">
        <v>1</v>
      </c>
      <c r="AD338">
        <v>20</v>
      </c>
      <c r="AE338">
        <v>0</v>
      </c>
      <c r="AF338">
        <v>0</v>
      </c>
      <c r="AG338">
        <v>0</v>
      </c>
      <c r="AH338" t="s">
        <v>126</v>
      </c>
      <c r="AI338" s="1">
        <v>44783.883715277778</v>
      </c>
      <c r="AJ338">
        <v>79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20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700</v>
      </c>
      <c r="BG338">
        <v>189</v>
      </c>
      <c r="BH338" t="s">
        <v>93</v>
      </c>
    </row>
    <row r="339" spans="1:60">
      <c r="A339" t="s">
        <v>833</v>
      </c>
      <c r="B339" t="s">
        <v>82</v>
      </c>
      <c r="C339" t="s">
        <v>826</v>
      </c>
      <c r="D339" t="s">
        <v>84</v>
      </c>
      <c r="E339" s="2">
        <f>HYPERLINK("capsilon://?command=openfolder&amp;siteaddress=FAM.docvelocity-na8.net&amp;folderid=FX30942AF6-DC74-269C-9B30-F3D36E228566","FX22083075")</f>
        <v>0</v>
      </c>
      <c r="F339" t="s">
        <v>19</v>
      </c>
      <c r="G339" t="s">
        <v>19</v>
      </c>
      <c r="H339" t="s">
        <v>85</v>
      </c>
      <c r="I339" t="s">
        <v>827</v>
      </c>
      <c r="J339">
        <v>1108</v>
      </c>
      <c r="K339" t="s">
        <v>87</v>
      </c>
      <c r="L339" t="s">
        <v>88</v>
      </c>
      <c r="M339" t="s">
        <v>89</v>
      </c>
      <c r="N339">
        <v>2</v>
      </c>
      <c r="O339" s="1">
        <v>44783.756238425929</v>
      </c>
      <c r="P339" s="1">
        <v>44783.873599537037</v>
      </c>
      <c r="Q339">
        <v>5108</v>
      </c>
      <c r="R339">
        <v>5032</v>
      </c>
      <c r="S339" t="b">
        <v>0</v>
      </c>
      <c r="T339" t="s">
        <v>90</v>
      </c>
      <c r="U339" t="b">
        <v>1</v>
      </c>
      <c r="V339" t="s">
        <v>135</v>
      </c>
      <c r="W339" s="1">
        <v>44783.861527777779</v>
      </c>
      <c r="X339">
        <v>3748</v>
      </c>
      <c r="Y339">
        <v>571</v>
      </c>
      <c r="Z339">
        <v>0</v>
      </c>
      <c r="AA339">
        <v>571</v>
      </c>
      <c r="AB339">
        <v>443</v>
      </c>
      <c r="AC339">
        <v>40</v>
      </c>
      <c r="AD339">
        <v>537</v>
      </c>
      <c r="AE339">
        <v>0</v>
      </c>
      <c r="AF339">
        <v>0</v>
      </c>
      <c r="AG339">
        <v>0</v>
      </c>
      <c r="AH339" t="s">
        <v>173</v>
      </c>
      <c r="AI339" s="1">
        <v>44783.873599537037</v>
      </c>
      <c r="AJ339">
        <v>972</v>
      </c>
      <c r="AK339">
        <v>3</v>
      </c>
      <c r="AL339">
        <v>0</v>
      </c>
      <c r="AM339">
        <v>3</v>
      </c>
      <c r="AN339">
        <v>443</v>
      </c>
      <c r="AO339">
        <v>2</v>
      </c>
      <c r="AP339">
        <v>534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700</v>
      </c>
      <c r="BG339">
        <v>169</v>
      </c>
      <c r="BH339" t="s">
        <v>93</v>
      </c>
    </row>
    <row r="340" spans="1:60">
      <c r="A340" t="s">
        <v>834</v>
      </c>
      <c r="B340" t="s">
        <v>82</v>
      </c>
      <c r="C340" t="s">
        <v>789</v>
      </c>
      <c r="D340" t="s">
        <v>84</v>
      </c>
      <c r="E340" s="2">
        <f>HYPERLINK("capsilon://?command=openfolder&amp;siteaddress=FAM.docvelocity-na8.net&amp;folderid=FX02BC8FB6-3AF2-819C-DBAD-6D8D1569B37A","FX22082193")</f>
        <v>0</v>
      </c>
      <c r="F340" t="s">
        <v>19</v>
      </c>
      <c r="G340" t="s">
        <v>19</v>
      </c>
      <c r="H340" t="s">
        <v>85</v>
      </c>
      <c r="I340" t="s">
        <v>829</v>
      </c>
      <c r="J340">
        <v>269</v>
      </c>
      <c r="K340" t="s">
        <v>87</v>
      </c>
      <c r="L340" t="s">
        <v>88</v>
      </c>
      <c r="M340" t="s">
        <v>89</v>
      </c>
      <c r="N340">
        <v>2</v>
      </c>
      <c r="O340" s="1">
        <v>44783.790520833332</v>
      </c>
      <c r="P340" s="1">
        <v>44783.882789351854</v>
      </c>
      <c r="Q340">
        <v>7665</v>
      </c>
      <c r="R340">
        <v>307</v>
      </c>
      <c r="S340" t="b">
        <v>0</v>
      </c>
      <c r="T340" t="s">
        <v>90</v>
      </c>
      <c r="U340" t="b">
        <v>1</v>
      </c>
      <c r="V340" t="s">
        <v>135</v>
      </c>
      <c r="W340" s="1">
        <v>44783.863171296296</v>
      </c>
      <c r="X340">
        <v>142</v>
      </c>
      <c r="Y340">
        <v>0</v>
      </c>
      <c r="Z340">
        <v>0</v>
      </c>
      <c r="AA340">
        <v>0</v>
      </c>
      <c r="AB340">
        <v>269</v>
      </c>
      <c r="AC340">
        <v>0</v>
      </c>
      <c r="AD340">
        <v>269</v>
      </c>
      <c r="AE340">
        <v>0</v>
      </c>
      <c r="AF340">
        <v>0</v>
      </c>
      <c r="AG340">
        <v>0</v>
      </c>
      <c r="AH340" t="s">
        <v>126</v>
      </c>
      <c r="AI340" s="1">
        <v>44783.882789351854</v>
      </c>
      <c r="AJ340">
        <v>42</v>
      </c>
      <c r="AK340">
        <v>0</v>
      </c>
      <c r="AL340">
        <v>0</v>
      </c>
      <c r="AM340">
        <v>0</v>
      </c>
      <c r="AN340">
        <v>269</v>
      </c>
      <c r="AO340">
        <v>0</v>
      </c>
      <c r="AP340">
        <v>269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700</v>
      </c>
      <c r="BG340">
        <v>132</v>
      </c>
      <c r="BH340" t="s">
        <v>93</v>
      </c>
    </row>
    <row r="341" spans="1:60">
      <c r="A341" t="s">
        <v>835</v>
      </c>
      <c r="B341" t="s">
        <v>82</v>
      </c>
      <c r="C341" t="s">
        <v>807</v>
      </c>
      <c r="D341" t="s">
        <v>84</v>
      </c>
      <c r="E341" s="2">
        <f>HYPERLINK("capsilon://?command=openfolder&amp;siteaddress=FAM.docvelocity-na8.net&amp;folderid=FXA4AAAF95-DD3B-94A2-403B-064A7A80BA77","FX22081782")</f>
        <v>0</v>
      </c>
      <c r="F341" t="s">
        <v>19</v>
      </c>
      <c r="G341" t="s">
        <v>19</v>
      </c>
      <c r="H341" t="s">
        <v>85</v>
      </c>
      <c r="I341" t="s">
        <v>836</v>
      </c>
      <c r="J341">
        <v>85</v>
      </c>
      <c r="K341" t="s">
        <v>87</v>
      </c>
      <c r="L341" t="s">
        <v>88</v>
      </c>
      <c r="M341" t="s">
        <v>89</v>
      </c>
      <c r="N341">
        <v>1</v>
      </c>
      <c r="O341" s="1">
        <v>44783.801053240742</v>
      </c>
      <c r="P341" s="1">
        <v>44783.867268518516</v>
      </c>
      <c r="Q341">
        <v>5546</v>
      </c>
      <c r="R341">
        <v>175</v>
      </c>
      <c r="S341" t="b">
        <v>0</v>
      </c>
      <c r="T341" t="s">
        <v>90</v>
      </c>
      <c r="U341" t="b">
        <v>0</v>
      </c>
      <c r="V341" t="s">
        <v>135</v>
      </c>
      <c r="W341" s="1">
        <v>44783.867268518516</v>
      </c>
      <c r="X341">
        <v>175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85</v>
      </c>
      <c r="AE341">
        <v>85</v>
      </c>
      <c r="AF341">
        <v>0</v>
      </c>
      <c r="AG341">
        <v>2</v>
      </c>
      <c r="AH341" t="s">
        <v>90</v>
      </c>
      <c r="AI341" t="s">
        <v>90</v>
      </c>
      <c r="AJ341" t="s">
        <v>90</v>
      </c>
      <c r="AK341" t="s">
        <v>90</v>
      </c>
      <c r="AL341" t="s">
        <v>90</v>
      </c>
      <c r="AM341" t="s">
        <v>90</v>
      </c>
      <c r="AN341" t="s">
        <v>90</v>
      </c>
      <c r="AO341" t="s">
        <v>90</v>
      </c>
      <c r="AP341" t="s">
        <v>90</v>
      </c>
      <c r="AQ341" t="s">
        <v>90</v>
      </c>
      <c r="AR341" t="s">
        <v>90</v>
      </c>
      <c r="AS341" t="s">
        <v>90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700</v>
      </c>
      <c r="BG341">
        <v>95</v>
      </c>
      <c r="BH341" t="s">
        <v>93</v>
      </c>
    </row>
    <row r="342" spans="1:60">
      <c r="A342" t="s">
        <v>837</v>
      </c>
      <c r="B342" t="s">
        <v>82</v>
      </c>
      <c r="C342" t="s">
        <v>807</v>
      </c>
      <c r="D342" t="s">
        <v>84</v>
      </c>
      <c r="E342" s="2">
        <f>HYPERLINK("capsilon://?command=openfolder&amp;siteaddress=FAM.docvelocity-na8.net&amp;folderid=FXA4AAAF95-DD3B-94A2-403B-064A7A80BA77","FX22081782")</f>
        <v>0</v>
      </c>
      <c r="F342" t="s">
        <v>19</v>
      </c>
      <c r="G342" t="s">
        <v>19</v>
      </c>
      <c r="H342" t="s">
        <v>85</v>
      </c>
      <c r="I342" t="s">
        <v>838</v>
      </c>
      <c r="J342">
        <v>31</v>
      </c>
      <c r="K342" t="s">
        <v>87</v>
      </c>
      <c r="L342" t="s">
        <v>88</v>
      </c>
      <c r="M342" t="s">
        <v>89</v>
      </c>
      <c r="N342">
        <v>1</v>
      </c>
      <c r="O342" s="1">
        <v>44783.801782407405</v>
      </c>
      <c r="P342" s="1">
        <v>44783.874085648145</v>
      </c>
      <c r="Q342">
        <v>5659</v>
      </c>
      <c r="R342">
        <v>588</v>
      </c>
      <c r="S342" t="b">
        <v>0</v>
      </c>
      <c r="T342" t="s">
        <v>90</v>
      </c>
      <c r="U342" t="b">
        <v>0</v>
      </c>
      <c r="V342" t="s">
        <v>135</v>
      </c>
      <c r="W342" s="1">
        <v>44783.874085648145</v>
      </c>
      <c r="X342">
        <v>588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31</v>
      </c>
      <c r="AE342">
        <v>21</v>
      </c>
      <c r="AF342">
        <v>0</v>
      </c>
      <c r="AG342">
        <v>4</v>
      </c>
      <c r="AH342" t="s">
        <v>90</v>
      </c>
      <c r="AI342" t="s">
        <v>90</v>
      </c>
      <c r="AJ342" t="s">
        <v>90</v>
      </c>
      <c r="AK342" t="s">
        <v>90</v>
      </c>
      <c r="AL342" t="s">
        <v>90</v>
      </c>
      <c r="AM342" t="s">
        <v>90</v>
      </c>
      <c r="AN342" t="s">
        <v>90</v>
      </c>
      <c r="AO342" t="s">
        <v>90</v>
      </c>
      <c r="AP342" t="s">
        <v>90</v>
      </c>
      <c r="AQ342" t="s">
        <v>90</v>
      </c>
      <c r="AR342" t="s">
        <v>90</v>
      </c>
      <c r="AS342" t="s">
        <v>90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700</v>
      </c>
      <c r="BG342">
        <v>104</v>
      </c>
      <c r="BH342" t="s">
        <v>93</v>
      </c>
    </row>
    <row r="343" spans="1:60">
      <c r="A343" t="s">
        <v>839</v>
      </c>
      <c r="B343" t="s">
        <v>82</v>
      </c>
      <c r="C343" t="s">
        <v>807</v>
      </c>
      <c r="D343" t="s">
        <v>84</v>
      </c>
      <c r="E343" s="2">
        <f>HYPERLINK("capsilon://?command=openfolder&amp;siteaddress=FAM.docvelocity-na8.net&amp;folderid=FXA4AAAF95-DD3B-94A2-403B-064A7A80BA77","FX22081782")</f>
        <v>0</v>
      </c>
      <c r="F343" t="s">
        <v>19</v>
      </c>
      <c r="G343" t="s">
        <v>19</v>
      </c>
      <c r="H343" t="s">
        <v>85</v>
      </c>
      <c r="I343" t="s">
        <v>836</v>
      </c>
      <c r="J343">
        <v>109</v>
      </c>
      <c r="K343" t="s">
        <v>87</v>
      </c>
      <c r="L343" t="s">
        <v>88</v>
      </c>
      <c r="M343" t="s">
        <v>89</v>
      </c>
      <c r="N343">
        <v>2</v>
      </c>
      <c r="O343" s="1">
        <v>44783.868634259263</v>
      </c>
      <c r="P343" s="1">
        <v>44783.928356481483</v>
      </c>
      <c r="Q343">
        <v>3416</v>
      </c>
      <c r="R343">
        <v>1744</v>
      </c>
      <c r="S343" t="b">
        <v>0</v>
      </c>
      <c r="T343" t="s">
        <v>90</v>
      </c>
      <c r="U343" t="b">
        <v>1</v>
      </c>
      <c r="V343" t="s">
        <v>135</v>
      </c>
      <c r="W343" s="1">
        <v>44783.888032407405</v>
      </c>
      <c r="X343">
        <v>1204</v>
      </c>
      <c r="Y343">
        <v>101</v>
      </c>
      <c r="Z343">
        <v>0</v>
      </c>
      <c r="AA343">
        <v>101</v>
      </c>
      <c r="AB343">
        <v>0</v>
      </c>
      <c r="AC343">
        <v>27</v>
      </c>
      <c r="AD343">
        <v>8</v>
      </c>
      <c r="AE343">
        <v>0</v>
      </c>
      <c r="AF343">
        <v>0</v>
      </c>
      <c r="AG343">
        <v>0</v>
      </c>
      <c r="AH343" t="s">
        <v>126</v>
      </c>
      <c r="AI343" s="1">
        <v>44783.928356481483</v>
      </c>
      <c r="AJ343">
        <v>540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8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700</v>
      </c>
      <c r="BG343">
        <v>86</v>
      </c>
      <c r="BH343" t="s">
        <v>93</v>
      </c>
    </row>
    <row r="344" spans="1:60">
      <c r="A344" t="s">
        <v>840</v>
      </c>
      <c r="B344" t="s">
        <v>82</v>
      </c>
      <c r="C344" t="s">
        <v>807</v>
      </c>
      <c r="D344" t="s">
        <v>84</v>
      </c>
      <c r="E344" s="2">
        <f>HYPERLINK("capsilon://?command=openfolder&amp;siteaddress=FAM.docvelocity-na8.net&amp;folderid=FXA4AAAF95-DD3B-94A2-403B-064A7A80BA77","FX22081782")</f>
        <v>0</v>
      </c>
      <c r="F344" t="s">
        <v>19</v>
      </c>
      <c r="G344" t="s">
        <v>19</v>
      </c>
      <c r="H344" t="s">
        <v>85</v>
      </c>
      <c r="I344" t="s">
        <v>838</v>
      </c>
      <c r="J344">
        <v>112</v>
      </c>
      <c r="K344" t="s">
        <v>87</v>
      </c>
      <c r="L344" t="s">
        <v>88</v>
      </c>
      <c r="M344" t="s">
        <v>89</v>
      </c>
      <c r="N344">
        <v>2</v>
      </c>
      <c r="O344" s="1">
        <v>44783.875937500001</v>
      </c>
      <c r="P344" s="1">
        <v>44783.9372337963</v>
      </c>
      <c r="Q344">
        <v>3782</v>
      </c>
      <c r="R344">
        <v>1514</v>
      </c>
      <c r="S344" t="b">
        <v>0</v>
      </c>
      <c r="T344" t="s">
        <v>90</v>
      </c>
      <c r="U344" t="b">
        <v>1</v>
      </c>
      <c r="V344" t="s">
        <v>135</v>
      </c>
      <c r="W344" s="1">
        <v>44783.90934027778</v>
      </c>
      <c r="X344">
        <v>794</v>
      </c>
      <c r="Y344">
        <v>84</v>
      </c>
      <c r="Z344">
        <v>0</v>
      </c>
      <c r="AA344">
        <v>84</v>
      </c>
      <c r="AB344">
        <v>0</v>
      </c>
      <c r="AC344">
        <v>6</v>
      </c>
      <c r="AD344">
        <v>28</v>
      </c>
      <c r="AE344">
        <v>0</v>
      </c>
      <c r="AF344">
        <v>0</v>
      </c>
      <c r="AG344">
        <v>0</v>
      </c>
      <c r="AH344" t="s">
        <v>126</v>
      </c>
      <c r="AI344" s="1">
        <v>44783.9372337963</v>
      </c>
      <c r="AJ344">
        <v>681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27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700</v>
      </c>
      <c r="BG344">
        <v>88</v>
      </c>
      <c r="BH344" t="s">
        <v>93</v>
      </c>
    </row>
    <row r="345" spans="1:60">
      <c r="A345" t="s">
        <v>841</v>
      </c>
      <c r="B345" t="s">
        <v>82</v>
      </c>
      <c r="C345" t="s">
        <v>842</v>
      </c>
      <c r="D345" t="s">
        <v>84</v>
      </c>
      <c r="E345" s="2">
        <f>HYPERLINK("capsilon://?command=openfolder&amp;siteaddress=FAM.docvelocity-na8.net&amp;folderid=FX3BB0181D-AECB-E93E-FBB2-B1437576F4A2","FX22077557")</f>
        <v>0</v>
      </c>
      <c r="F345" t="s">
        <v>19</v>
      </c>
      <c r="G345" t="s">
        <v>19</v>
      </c>
      <c r="H345" t="s">
        <v>85</v>
      </c>
      <c r="I345" t="s">
        <v>843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44784.129004629627</v>
      </c>
      <c r="P345" s="1">
        <v>44784.208078703705</v>
      </c>
      <c r="Q345">
        <v>6600</v>
      </c>
      <c r="R345">
        <v>232</v>
      </c>
      <c r="S345" t="b">
        <v>0</v>
      </c>
      <c r="T345" t="s">
        <v>90</v>
      </c>
      <c r="U345" t="b">
        <v>0</v>
      </c>
      <c r="V345" t="s">
        <v>706</v>
      </c>
      <c r="W345" s="1">
        <v>44784.206180555557</v>
      </c>
      <c r="X345">
        <v>98</v>
      </c>
      <c r="Y345">
        <v>21</v>
      </c>
      <c r="Z345">
        <v>0</v>
      </c>
      <c r="AA345">
        <v>21</v>
      </c>
      <c r="AB345">
        <v>0</v>
      </c>
      <c r="AC345">
        <v>0</v>
      </c>
      <c r="AD345">
        <v>7</v>
      </c>
      <c r="AE345">
        <v>0</v>
      </c>
      <c r="AF345">
        <v>0</v>
      </c>
      <c r="AG345">
        <v>0</v>
      </c>
      <c r="AH345" t="s">
        <v>704</v>
      </c>
      <c r="AI345" s="1">
        <v>44784.208078703705</v>
      </c>
      <c r="AJ345">
        <v>92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844</v>
      </c>
      <c r="BG345">
        <v>113</v>
      </c>
      <c r="BH345" t="s">
        <v>93</v>
      </c>
    </row>
    <row r="346" spans="1:60">
      <c r="A346" t="s">
        <v>845</v>
      </c>
      <c r="B346" t="s">
        <v>82</v>
      </c>
      <c r="C346" t="s">
        <v>658</v>
      </c>
      <c r="D346" t="s">
        <v>84</v>
      </c>
      <c r="E346" s="2">
        <f>HYPERLINK("capsilon://?command=openfolder&amp;siteaddress=FAM.docvelocity-na8.net&amp;folderid=FXBD973FF0-5BBD-DF85-BCDD-5204F6B5404A","FX22072680")</f>
        <v>0</v>
      </c>
      <c r="F346" t="s">
        <v>19</v>
      </c>
      <c r="G346" t="s">
        <v>19</v>
      </c>
      <c r="H346" t="s">
        <v>85</v>
      </c>
      <c r="I346" t="s">
        <v>846</v>
      </c>
      <c r="J346">
        <v>173</v>
      </c>
      <c r="K346" t="s">
        <v>87</v>
      </c>
      <c r="L346" t="s">
        <v>88</v>
      </c>
      <c r="M346" t="s">
        <v>89</v>
      </c>
      <c r="N346">
        <v>1</v>
      </c>
      <c r="O346" s="1">
        <v>44784.368101851855</v>
      </c>
      <c r="P346" s="1">
        <v>44784.372083333335</v>
      </c>
      <c r="Q346">
        <v>157</v>
      </c>
      <c r="R346">
        <v>187</v>
      </c>
      <c r="S346" t="b">
        <v>0</v>
      </c>
      <c r="T346" t="s">
        <v>90</v>
      </c>
      <c r="U346" t="b">
        <v>0</v>
      </c>
      <c r="V346" t="s">
        <v>288</v>
      </c>
      <c r="W346" s="1">
        <v>44784.372083333335</v>
      </c>
      <c r="X346">
        <v>187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173</v>
      </c>
      <c r="AE346">
        <v>173</v>
      </c>
      <c r="AF346">
        <v>0</v>
      </c>
      <c r="AG346">
        <v>5</v>
      </c>
      <c r="AH346" t="s">
        <v>90</v>
      </c>
      <c r="AI346" t="s">
        <v>90</v>
      </c>
      <c r="AJ346" t="s">
        <v>90</v>
      </c>
      <c r="AK346" t="s">
        <v>90</v>
      </c>
      <c r="AL346" t="s">
        <v>90</v>
      </c>
      <c r="AM346" t="s">
        <v>90</v>
      </c>
      <c r="AN346" t="s">
        <v>90</v>
      </c>
      <c r="AO346" t="s">
        <v>90</v>
      </c>
      <c r="AP346" t="s">
        <v>90</v>
      </c>
      <c r="AQ346" t="s">
        <v>90</v>
      </c>
      <c r="AR346" t="s">
        <v>90</v>
      </c>
      <c r="AS346" t="s">
        <v>90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844</v>
      </c>
      <c r="BG346">
        <v>5</v>
      </c>
      <c r="BH346" t="s">
        <v>93</v>
      </c>
    </row>
    <row r="347" spans="1:60">
      <c r="A347" t="s">
        <v>847</v>
      </c>
      <c r="B347" t="s">
        <v>82</v>
      </c>
      <c r="C347" t="s">
        <v>658</v>
      </c>
      <c r="D347" t="s">
        <v>84</v>
      </c>
      <c r="E347" s="2">
        <f>HYPERLINK("capsilon://?command=openfolder&amp;siteaddress=FAM.docvelocity-na8.net&amp;folderid=FXBD973FF0-5BBD-DF85-BCDD-5204F6B5404A","FX22072680")</f>
        <v>0</v>
      </c>
      <c r="F347" t="s">
        <v>19</v>
      </c>
      <c r="G347" t="s">
        <v>19</v>
      </c>
      <c r="H347" t="s">
        <v>85</v>
      </c>
      <c r="I347" t="s">
        <v>846</v>
      </c>
      <c r="J347">
        <v>445</v>
      </c>
      <c r="K347" t="s">
        <v>87</v>
      </c>
      <c r="L347" t="s">
        <v>88</v>
      </c>
      <c r="M347" t="s">
        <v>89</v>
      </c>
      <c r="N347">
        <v>2</v>
      </c>
      <c r="O347" s="1">
        <v>44784.373344907406</v>
      </c>
      <c r="P347" s="1">
        <v>44784.399513888886</v>
      </c>
      <c r="Q347">
        <v>428</v>
      </c>
      <c r="R347">
        <v>1833</v>
      </c>
      <c r="S347" t="b">
        <v>0</v>
      </c>
      <c r="T347" t="s">
        <v>90</v>
      </c>
      <c r="U347" t="b">
        <v>1</v>
      </c>
      <c r="V347" t="s">
        <v>288</v>
      </c>
      <c r="W347" s="1">
        <v>44784.395520833335</v>
      </c>
      <c r="X347">
        <v>1539</v>
      </c>
      <c r="Y347">
        <v>230</v>
      </c>
      <c r="Z347">
        <v>0</v>
      </c>
      <c r="AA347">
        <v>230</v>
      </c>
      <c r="AB347">
        <v>0</v>
      </c>
      <c r="AC347">
        <v>187</v>
      </c>
      <c r="AD347">
        <v>215</v>
      </c>
      <c r="AE347">
        <v>0</v>
      </c>
      <c r="AF347">
        <v>0</v>
      </c>
      <c r="AG347">
        <v>0</v>
      </c>
      <c r="AH347" t="s">
        <v>294</v>
      </c>
      <c r="AI347" s="1">
        <v>44784.399513888886</v>
      </c>
      <c r="AJ347">
        <v>294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215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844</v>
      </c>
      <c r="BG347">
        <v>37</v>
      </c>
      <c r="BH347" t="s">
        <v>93</v>
      </c>
    </row>
    <row r="348" spans="1:60">
      <c r="A348" t="s">
        <v>848</v>
      </c>
      <c r="B348" t="s">
        <v>82</v>
      </c>
      <c r="C348" t="s">
        <v>849</v>
      </c>
      <c r="D348" t="s">
        <v>84</v>
      </c>
      <c r="E348" s="2">
        <f>HYPERLINK("capsilon://?command=openfolder&amp;siteaddress=FAM.docvelocity-na8.net&amp;folderid=FXA881CB5C-B2C8-F4D9-52DD-870E2BF3DF18","FX22082068")</f>
        <v>0</v>
      </c>
      <c r="F348" t="s">
        <v>19</v>
      </c>
      <c r="G348" t="s">
        <v>19</v>
      </c>
      <c r="H348" t="s">
        <v>85</v>
      </c>
      <c r="I348" t="s">
        <v>850</v>
      </c>
      <c r="J348">
        <v>124</v>
      </c>
      <c r="K348" t="s">
        <v>87</v>
      </c>
      <c r="L348" t="s">
        <v>88</v>
      </c>
      <c r="M348" t="s">
        <v>89</v>
      </c>
      <c r="N348">
        <v>2</v>
      </c>
      <c r="O348" s="1">
        <v>44784.378784722219</v>
      </c>
      <c r="P348" s="1">
        <v>44784.403946759259</v>
      </c>
      <c r="Q348">
        <v>1495</v>
      </c>
      <c r="R348">
        <v>679</v>
      </c>
      <c r="S348" t="b">
        <v>0</v>
      </c>
      <c r="T348" t="s">
        <v>90</v>
      </c>
      <c r="U348" t="b">
        <v>0</v>
      </c>
      <c r="V348" t="s">
        <v>288</v>
      </c>
      <c r="W348" s="1">
        <v>44784.398969907408</v>
      </c>
      <c r="X348">
        <v>297</v>
      </c>
      <c r="Y348">
        <v>109</v>
      </c>
      <c r="Z348">
        <v>0</v>
      </c>
      <c r="AA348">
        <v>109</v>
      </c>
      <c r="AB348">
        <v>0</v>
      </c>
      <c r="AC348">
        <v>7</v>
      </c>
      <c r="AD348">
        <v>15</v>
      </c>
      <c r="AE348">
        <v>0</v>
      </c>
      <c r="AF348">
        <v>0</v>
      </c>
      <c r="AG348">
        <v>0</v>
      </c>
      <c r="AH348" t="s">
        <v>294</v>
      </c>
      <c r="AI348" s="1">
        <v>44784.403946759259</v>
      </c>
      <c r="AJ348">
        <v>382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15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844</v>
      </c>
      <c r="BG348">
        <v>36</v>
      </c>
      <c r="BH348" t="s">
        <v>93</v>
      </c>
    </row>
    <row r="349" spans="1:60">
      <c r="A349" t="s">
        <v>851</v>
      </c>
      <c r="B349" t="s">
        <v>82</v>
      </c>
      <c r="C349" t="s">
        <v>849</v>
      </c>
      <c r="D349" t="s">
        <v>84</v>
      </c>
      <c r="E349" s="2">
        <f>HYPERLINK("capsilon://?command=openfolder&amp;siteaddress=FAM.docvelocity-na8.net&amp;folderid=FXA881CB5C-B2C8-F4D9-52DD-870E2BF3DF18","FX22082068")</f>
        <v>0</v>
      </c>
      <c r="F349" t="s">
        <v>19</v>
      </c>
      <c r="G349" t="s">
        <v>19</v>
      </c>
      <c r="H349" t="s">
        <v>85</v>
      </c>
      <c r="I349" t="s">
        <v>852</v>
      </c>
      <c r="J349">
        <v>134</v>
      </c>
      <c r="K349" t="s">
        <v>87</v>
      </c>
      <c r="L349" t="s">
        <v>88</v>
      </c>
      <c r="M349" t="s">
        <v>89</v>
      </c>
      <c r="N349">
        <v>2</v>
      </c>
      <c r="O349" s="1">
        <v>44784.378993055558</v>
      </c>
      <c r="P349" s="1">
        <v>44784.40552083333</v>
      </c>
      <c r="Q349">
        <v>1964</v>
      </c>
      <c r="R349">
        <v>328</v>
      </c>
      <c r="S349" t="b">
        <v>0</v>
      </c>
      <c r="T349" t="s">
        <v>90</v>
      </c>
      <c r="U349" t="b">
        <v>0</v>
      </c>
      <c r="V349" t="s">
        <v>288</v>
      </c>
      <c r="W349" s="1">
        <v>44784.40121527778</v>
      </c>
      <c r="X349">
        <v>193</v>
      </c>
      <c r="Y349">
        <v>114</v>
      </c>
      <c r="Z349">
        <v>0</v>
      </c>
      <c r="AA349">
        <v>114</v>
      </c>
      <c r="AB349">
        <v>0</v>
      </c>
      <c r="AC349">
        <v>17</v>
      </c>
      <c r="AD349">
        <v>20</v>
      </c>
      <c r="AE349">
        <v>0</v>
      </c>
      <c r="AF349">
        <v>0</v>
      </c>
      <c r="AG349">
        <v>0</v>
      </c>
      <c r="AH349" t="s">
        <v>294</v>
      </c>
      <c r="AI349" s="1">
        <v>44784.40552083333</v>
      </c>
      <c r="AJ349">
        <v>135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20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844</v>
      </c>
      <c r="BG349">
        <v>38</v>
      </c>
      <c r="BH349" t="s">
        <v>93</v>
      </c>
    </row>
    <row r="350" spans="1:60">
      <c r="A350" t="s">
        <v>853</v>
      </c>
      <c r="B350" t="s">
        <v>82</v>
      </c>
      <c r="C350" t="s">
        <v>849</v>
      </c>
      <c r="D350" t="s">
        <v>84</v>
      </c>
      <c r="E350" s="2">
        <f>HYPERLINK("capsilon://?command=openfolder&amp;siteaddress=FAM.docvelocity-na8.net&amp;folderid=FXA881CB5C-B2C8-F4D9-52DD-870E2BF3DF18","FX22082068")</f>
        <v>0</v>
      </c>
      <c r="F350" t="s">
        <v>19</v>
      </c>
      <c r="G350" t="s">
        <v>19</v>
      </c>
      <c r="H350" t="s">
        <v>85</v>
      </c>
      <c r="I350" t="s">
        <v>854</v>
      </c>
      <c r="J350">
        <v>28</v>
      </c>
      <c r="K350" t="s">
        <v>87</v>
      </c>
      <c r="L350" t="s">
        <v>88</v>
      </c>
      <c r="M350" t="s">
        <v>89</v>
      </c>
      <c r="N350">
        <v>2</v>
      </c>
      <c r="O350" s="1">
        <v>44784.379050925927</v>
      </c>
      <c r="P350" s="1">
        <v>44784.406122685185</v>
      </c>
      <c r="Q350">
        <v>2149</v>
      </c>
      <c r="R350">
        <v>190</v>
      </c>
      <c r="S350" t="b">
        <v>0</v>
      </c>
      <c r="T350" t="s">
        <v>90</v>
      </c>
      <c r="U350" t="b">
        <v>0</v>
      </c>
      <c r="V350" t="s">
        <v>288</v>
      </c>
      <c r="W350" s="1">
        <v>44784.40283564815</v>
      </c>
      <c r="X350">
        <v>139</v>
      </c>
      <c r="Y350">
        <v>21</v>
      </c>
      <c r="Z350">
        <v>0</v>
      </c>
      <c r="AA350">
        <v>21</v>
      </c>
      <c r="AB350">
        <v>0</v>
      </c>
      <c r="AC350">
        <v>0</v>
      </c>
      <c r="AD350">
        <v>7</v>
      </c>
      <c r="AE350">
        <v>0</v>
      </c>
      <c r="AF350">
        <v>0</v>
      </c>
      <c r="AG350">
        <v>0</v>
      </c>
      <c r="AH350" t="s">
        <v>294</v>
      </c>
      <c r="AI350" s="1">
        <v>44784.406122685185</v>
      </c>
      <c r="AJ350">
        <v>51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7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844</v>
      </c>
      <c r="BG350">
        <v>38</v>
      </c>
      <c r="BH350" t="s">
        <v>93</v>
      </c>
    </row>
    <row r="351" spans="1:60">
      <c r="A351" t="s">
        <v>855</v>
      </c>
      <c r="B351" t="s">
        <v>82</v>
      </c>
      <c r="C351" t="s">
        <v>849</v>
      </c>
      <c r="D351" t="s">
        <v>84</v>
      </c>
      <c r="E351" s="2">
        <f>HYPERLINK("capsilon://?command=openfolder&amp;siteaddress=FAM.docvelocity-na8.net&amp;folderid=FXA881CB5C-B2C8-F4D9-52DD-870E2BF3DF18","FX22082068")</f>
        <v>0</v>
      </c>
      <c r="F351" t="s">
        <v>19</v>
      </c>
      <c r="G351" t="s">
        <v>19</v>
      </c>
      <c r="H351" t="s">
        <v>85</v>
      </c>
      <c r="I351" t="s">
        <v>856</v>
      </c>
      <c r="J351">
        <v>98</v>
      </c>
      <c r="K351" t="s">
        <v>87</v>
      </c>
      <c r="L351" t="s">
        <v>88</v>
      </c>
      <c r="M351" t="s">
        <v>89</v>
      </c>
      <c r="N351">
        <v>2</v>
      </c>
      <c r="O351" s="1">
        <v>44784.380613425928</v>
      </c>
      <c r="P351" s="1">
        <v>44784.407407407409</v>
      </c>
      <c r="Q351">
        <v>2125</v>
      </c>
      <c r="R351">
        <v>190</v>
      </c>
      <c r="S351" t="b">
        <v>0</v>
      </c>
      <c r="T351" t="s">
        <v>90</v>
      </c>
      <c r="U351" t="b">
        <v>0</v>
      </c>
      <c r="V351" t="s">
        <v>288</v>
      </c>
      <c r="W351" s="1">
        <v>44784.403773148151</v>
      </c>
      <c r="X351">
        <v>80</v>
      </c>
      <c r="Y351">
        <v>98</v>
      </c>
      <c r="Z351">
        <v>0</v>
      </c>
      <c r="AA351">
        <v>98</v>
      </c>
      <c r="AB351">
        <v>0</v>
      </c>
      <c r="AC351">
        <v>6</v>
      </c>
      <c r="AD351">
        <v>0</v>
      </c>
      <c r="AE351">
        <v>0</v>
      </c>
      <c r="AF351">
        <v>0</v>
      </c>
      <c r="AG351">
        <v>0</v>
      </c>
      <c r="AH351" t="s">
        <v>294</v>
      </c>
      <c r="AI351" s="1">
        <v>44784.407407407409</v>
      </c>
      <c r="AJ351">
        <v>110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844</v>
      </c>
      <c r="BG351">
        <v>38</v>
      </c>
      <c r="BH351" t="s">
        <v>93</v>
      </c>
    </row>
    <row r="352" spans="1:60">
      <c r="A352" t="s">
        <v>857</v>
      </c>
      <c r="B352" t="s">
        <v>82</v>
      </c>
      <c r="C352" t="s">
        <v>849</v>
      </c>
      <c r="D352" t="s">
        <v>84</v>
      </c>
      <c r="E352" s="2">
        <f>HYPERLINK("capsilon://?command=openfolder&amp;siteaddress=FAM.docvelocity-na8.net&amp;folderid=FXA881CB5C-B2C8-F4D9-52DD-870E2BF3DF18","FX22082068")</f>
        <v>0</v>
      </c>
      <c r="F352" t="s">
        <v>19</v>
      </c>
      <c r="G352" t="s">
        <v>19</v>
      </c>
      <c r="H352" t="s">
        <v>85</v>
      </c>
      <c r="I352" t="s">
        <v>858</v>
      </c>
      <c r="J352">
        <v>98</v>
      </c>
      <c r="K352" t="s">
        <v>87</v>
      </c>
      <c r="L352" t="s">
        <v>88</v>
      </c>
      <c r="M352" t="s">
        <v>89</v>
      </c>
      <c r="N352">
        <v>2</v>
      </c>
      <c r="O352" s="1">
        <v>44784.380798611113</v>
      </c>
      <c r="P352" s="1">
        <v>44784.408530092594</v>
      </c>
      <c r="Q352">
        <v>2219</v>
      </c>
      <c r="R352">
        <v>177</v>
      </c>
      <c r="S352" t="b">
        <v>0</v>
      </c>
      <c r="T352" t="s">
        <v>90</v>
      </c>
      <c r="U352" t="b">
        <v>0</v>
      </c>
      <c r="V352" t="s">
        <v>288</v>
      </c>
      <c r="W352" s="1">
        <v>44784.404699074075</v>
      </c>
      <c r="X352">
        <v>80</v>
      </c>
      <c r="Y352">
        <v>98</v>
      </c>
      <c r="Z352">
        <v>0</v>
      </c>
      <c r="AA352">
        <v>98</v>
      </c>
      <c r="AB352">
        <v>0</v>
      </c>
      <c r="AC352">
        <v>9</v>
      </c>
      <c r="AD352">
        <v>0</v>
      </c>
      <c r="AE352">
        <v>0</v>
      </c>
      <c r="AF352">
        <v>0</v>
      </c>
      <c r="AG352">
        <v>0</v>
      </c>
      <c r="AH352" t="s">
        <v>294</v>
      </c>
      <c r="AI352" s="1">
        <v>44784.408530092594</v>
      </c>
      <c r="AJ352">
        <v>97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844</v>
      </c>
      <c r="BG352">
        <v>39</v>
      </c>
      <c r="BH352" t="s">
        <v>93</v>
      </c>
    </row>
    <row r="353" spans="1:60">
      <c r="A353" t="s">
        <v>859</v>
      </c>
      <c r="B353" t="s">
        <v>82</v>
      </c>
      <c r="C353" t="s">
        <v>860</v>
      </c>
      <c r="D353" t="s">
        <v>84</v>
      </c>
      <c r="E353" s="2">
        <f>HYPERLINK("capsilon://?command=openfolder&amp;siteaddress=FAM.docvelocity-na8.net&amp;folderid=FXDE0F8CBE-A872-DE18-159A-87EED20B36E2","FX2208170")</f>
        <v>0</v>
      </c>
      <c r="F353" t="s">
        <v>19</v>
      </c>
      <c r="G353" t="s">
        <v>19</v>
      </c>
      <c r="H353" t="s">
        <v>85</v>
      </c>
      <c r="I353" t="s">
        <v>861</v>
      </c>
      <c r="J353">
        <v>395</v>
      </c>
      <c r="K353" t="s">
        <v>87</v>
      </c>
      <c r="L353" t="s">
        <v>88</v>
      </c>
      <c r="M353" t="s">
        <v>89</v>
      </c>
      <c r="N353">
        <v>1</v>
      </c>
      <c r="O353" s="1">
        <v>44774.661087962966</v>
      </c>
      <c r="P353" s="1">
        <v>44774.733969907407</v>
      </c>
      <c r="Q353">
        <v>5979</v>
      </c>
      <c r="R353">
        <v>318</v>
      </c>
      <c r="S353" t="b">
        <v>0</v>
      </c>
      <c r="T353" t="s">
        <v>90</v>
      </c>
      <c r="U353" t="b">
        <v>0</v>
      </c>
      <c r="V353" t="s">
        <v>567</v>
      </c>
      <c r="W353" s="1">
        <v>44774.733969907407</v>
      </c>
      <c r="X353">
        <v>179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395</v>
      </c>
      <c r="AE353">
        <v>372</v>
      </c>
      <c r="AF353">
        <v>0</v>
      </c>
      <c r="AG353">
        <v>9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170</v>
      </c>
      <c r="BG353">
        <v>104</v>
      </c>
      <c r="BH353" t="s">
        <v>93</v>
      </c>
    </row>
    <row r="354" spans="1:60">
      <c r="A354" t="s">
        <v>862</v>
      </c>
      <c r="B354" t="s">
        <v>82</v>
      </c>
      <c r="C354" t="s">
        <v>863</v>
      </c>
      <c r="D354" t="s">
        <v>84</v>
      </c>
      <c r="E354" s="2">
        <f>HYPERLINK("capsilon://?command=openfolder&amp;siteaddress=FAM.docvelocity-na8.net&amp;folderid=FXB1C6CE88-DE2E-32CA-4706-A068E26E49FB","FX22082948")</f>
        <v>0</v>
      </c>
      <c r="F354" t="s">
        <v>19</v>
      </c>
      <c r="G354" t="s">
        <v>19</v>
      </c>
      <c r="H354" t="s">
        <v>85</v>
      </c>
      <c r="I354" t="s">
        <v>864</v>
      </c>
      <c r="J354">
        <v>354</v>
      </c>
      <c r="K354" t="s">
        <v>87</v>
      </c>
      <c r="L354" t="s">
        <v>88</v>
      </c>
      <c r="M354" t="s">
        <v>89</v>
      </c>
      <c r="N354">
        <v>1</v>
      </c>
      <c r="O354" s="1">
        <v>44784.418043981481</v>
      </c>
      <c r="P354" s="1">
        <v>44784.436724537038</v>
      </c>
      <c r="Q354">
        <v>1475</v>
      </c>
      <c r="R354">
        <v>139</v>
      </c>
      <c r="S354" t="b">
        <v>0</v>
      </c>
      <c r="T354" t="s">
        <v>90</v>
      </c>
      <c r="U354" t="b">
        <v>0</v>
      </c>
      <c r="V354" t="s">
        <v>288</v>
      </c>
      <c r="W354" s="1">
        <v>44784.436724537038</v>
      </c>
      <c r="X354">
        <v>119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354</v>
      </c>
      <c r="AE354">
        <v>334</v>
      </c>
      <c r="AF354">
        <v>0</v>
      </c>
      <c r="AG354">
        <v>7</v>
      </c>
      <c r="AH354" t="s">
        <v>90</v>
      </c>
      <c r="AI354" t="s">
        <v>90</v>
      </c>
      <c r="AJ354" t="s">
        <v>90</v>
      </c>
      <c r="AK354" t="s">
        <v>90</v>
      </c>
      <c r="AL354" t="s">
        <v>90</v>
      </c>
      <c r="AM354" t="s">
        <v>90</v>
      </c>
      <c r="AN354" t="s">
        <v>90</v>
      </c>
      <c r="AO354" t="s">
        <v>90</v>
      </c>
      <c r="AP354" t="s">
        <v>90</v>
      </c>
      <c r="AQ354" t="s">
        <v>90</v>
      </c>
      <c r="AR354" t="s">
        <v>90</v>
      </c>
      <c r="AS354" t="s">
        <v>90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844</v>
      </c>
      <c r="BG354">
        <v>26</v>
      </c>
      <c r="BH354" t="s">
        <v>93</v>
      </c>
    </row>
    <row r="355" spans="1:60">
      <c r="A355" t="s">
        <v>865</v>
      </c>
      <c r="B355" t="s">
        <v>82</v>
      </c>
      <c r="C355" t="s">
        <v>866</v>
      </c>
      <c r="D355" t="s">
        <v>84</v>
      </c>
      <c r="E355" s="2">
        <f>HYPERLINK("capsilon://?command=openfolder&amp;siteaddress=FAM.docvelocity-na8.net&amp;folderid=FXD691241D-638D-70CF-5821-B472D5D151D4","FX22065390")</f>
        <v>0</v>
      </c>
      <c r="F355" t="s">
        <v>19</v>
      </c>
      <c r="G355" t="s">
        <v>19</v>
      </c>
      <c r="H355" t="s">
        <v>85</v>
      </c>
      <c r="I355" t="s">
        <v>867</v>
      </c>
      <c r="J355">
        <v>44</v>
      </c>
      <c r="K355" t="s">
        <v>87</v>
      </c>
      <c r="L355" t="s">
        <v>88</v>
      </c>
      <c r="M355" t="s">
        <v>89</v>
      </c>
      <c r="N355">
        <v>2</v>
      </c>
      <c r="O355" s="1">
        <v>44784.423518518517</v>
      </c>
      <c r="P355" s="1">
        <v>44784.439791666664</v>
      </c>
      <c r="Q355">
        <v>1239</v>
      </c>
      <c r="R355">
        <v>167</v>
      </c>
      <c r="S355" t="b">
        <v>0</v>
      </c>
      <c r="T355" t="s">
        <v>90</v>
      </c>
      <c r="U355" t="b">
        <v>0</v>
      </c>
      <c r="V355" t="s">
        <v>288</v>
      </c>
      <c r="W355" s="1">
        <v>44784.437974537039</v>
      </c>
      <c r="X355">
        <v>107</v>
      </c>
      <c r="Y355">
        <v>0</v>
      </c>
      <c r="Z355">
        <v>0</v>
      </c>
      <c r="AA355">
        <v>0</v>
      </c>
      <c r="AB355">
        <v>37</v>
      </c>
      <c r="AC355">
        <v>0</v>
      </c>
      <c r="AD355">
        <v>44</v>
      </c>
      <c r="AE355">
        <v>0</v>
      </c>
      <c r="AF355">
        <v>0</v>
      </c>
      <c r="AG355">
        <v>0</v>
      </c>
      <c r="AH355" t="s">
        <v>868</v>
      </c>
      <c r="AI355" s="1">
        <v>44784.439791666664</v>
      </c>
      <c r="AJ355">
        <v>60</v>
      </c>
      <c r="AK355">
        <v>0</v>
      </c>
      <c r="AL355">
        <v>0</v>
      </c>
      <c r="AM355">
        <v>0</v>
      </c>
      <c r="AN355">
        <v>37</v>
      </c>
      <c r="AO355">
        <v>0</v>
      </c>
      <c r="AP355">
        <v>44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844</v>
      </c>
      <c r="BG355">
        <v>23</v>
      </c>
      <c r="BH355" t="s">
        <v>93</v>
      </c>
    </row>
    <row r="356" spans="1:60">
      <c r="A356" t="s">
        <v>869</v>
      </c>
      <c r="B356" t="s">
        <v>82</v>
      </c>
      <c r="C356" t="s">
        <v>863</v>
      </c>
      <c r="D356" t="s">
        <v>84</v>
      </c>
      <c r="E356" s="2">
        <f>HYPERLINK("capsilon://?command=openfolder&amp;siteaddress=FAM.docvelocity-na8.net&amp;folderid=FXB1C6CE88-DE2E-32CA-4706-A068E26E49FB","FX22082948")</f>
        <v>0</v>
      </c>
      <c r="F356" t="s">
        <v>19</v>
      </c>
      <c r="G356" t="s">
        <v>19</v>
      </c>
      <c r="H356" t="s">
        <v>85</v>
      </c>
      <c r="I356" t="s">
        <v>864</v>
      </c>
      <c r="J356">
        <v>430</v>
      </c>
      <c r="K356" t="s">
        <v>87</v>
      </c>
      <c r="L356" t="s">
        <v>88</v>
      </c>
      <c r="M356" t="s">
        <v>89</v>
      </c>
      <c r="N356">
        <v>2</v>
      </c>
      <c r="O356" s="1">
        <v>44784.438356481478</v>
      </c>
      <c r="P356" s="1">
        <v>44784.467280092591</v>
      </c>
      <c r="Q356">
        <v>1234</v>
      </c>
      <c r="R356">
        <v>1265</v>
      </c>
      <c r="S356" t="b">
        <v>0</v>
      </c>
      <c r="T356" t="s">
        <v>90</v>
      </c>
      <c r="U356" t="b">
        <v>1</v>
      </c>
      <c r="V356" t="s">
        <v>288</v>
      </c>
      <c r="W356" s="1">
        <v>44784.457476851851</v>
      </c>
      <c r="X356">
        <v>485</v>
      </c>
      <c r="Y356">
        <v>397</v>
      </c>
      <c r="Z356">
        <v>0</v>
      </c>
      <c r="AA356">
        <v>397</v>
      </c>
      <c r="AB356">
        <v>0</v>
      </c>
      <c r="AC356">
        <v>11</v>
      </c>
      <c r="AD356">
        <v>33</v>
      </c>
      <c r="AE356">
        <v>0</v>
      </c>
      <c r="AF356">
        <v>0</v>
      </c>
      <c r="AG356">
        <v>0</v>
      </c>
      <c r="AH356" t="s">
        <v>294</v>
      </c>
      <c r="AI356" s="1">
        <v>44784.467280092591</v>
      </c>
      <c r="AJ356">
        <v>248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33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844</v>
      </c>
      <c r="BG356">
        <v>41</v>
      </c>
      <c r="BH356" t="s">
        <v>93</v>
      </c>
    </row>
    <row r="357" spans="1:60">
      <c r="A357" t="s">
        <v>870</v>
      </c>
      <c r="B357" t="s">
        <v>82</v>
      </c>
      <c r="C357" t="s">
        <v>871</v>
      </c>
      <c r="D357" t="s">
        <v>84</v>
      </c>
      <c r="E357" s="2">
        <f>HYPERLINK("capsilon://?command=openfolder&amp;siteaddress=FAM.docvelocity-na8.net&amp;folderid=FX446074E1-5262-0BAD-8B51-E5927CA432D5","FX22083051")</f>
        <v>0</v>
      </c>
      <c r="F357" t="s">
        <v>19</v>
      </c>
      <c r="G357" t="s">
        <v>19</v>
      </c>
      <c r="H357" t="s">
        <v>85</v>
      </c>
      <c r="I357" t="s">
        <v>872</v>
      </c>
      <c r="J357">
        <v>292</v>
      </c>
      <c r="K357" t="s">
        <v>87</v>
      </c>
      <c r="L357" t="s">
        <v>88</v>
      </c>
      <c r="M357" t="s">
        <v>89</v>
      </c>
      <c r="N357">
        <v>1</v>
      </c>
      <c r="O357" s="1">
        <v>44784.448252314818</v>
      </c>
      <c r="P357" s="1">
        <v>44784.491747685184</v>
      </c>
      <c r="Q357">
        <v>3109</v>
      </c>
      <c r="R357">
        <v>649</v>
      </c>
      <c r="S357" t="b">
        <v>0</v>
      </c>
      <c r="T357" t="s">
        <v>90</v>
      </c>
      <c r="U357" t="b">
        <v>0</v>
      </c>
      <c r="V357" t="s">
        <v>91</v>
      </c>
      <c r="W357" s="1">
        <v>44784.491747685184</v>
      </c>
      <c r="X357">
        <v>497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292</v>
      </c>
      <c r="AE357">
        <v>277</v>
      </c>
      <c r="AF357">
        <v>0</v>
      </c>
      <c r="AG357">
        <v>7</v>
      </c>
      <c r="AH357" t="s">
        <v>90</v>
      </c>
      <c r="AI357" t="s">
        <v>90</v>
      </c>
      <c r="AJ357" t="s">
        <v>90</v>
      </c>
      <c r="AK357" t="s">
        <v>90</v>
      </c>
      <c r="AL357" t="s">
        <v>90</v>
      </c>
      <c r="AM357" t="s">
        <v>90</v>
      </c>
      <c r="AN357" t="s">
        <v>90</v>
      </c>
      <c r="AO357" t="s">
        <v>90</v>
      </c>
      <c r="AP357" t="s">
        <v>90</v>
      </c>
      <c r="AQ357" t="s">
        <v>90</v>
      </c>
      <c r="AR357" t="s">
        <v>90</v>
      </c>
      <c r="AS357" t="s">
        <v>90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844</v>
      </c>
      <c r="BG357">
        <v>62</v>
      </c>
      <c r="BH357" t="s">
        <v>93</v>
      </c>
    </row>
    <row r="358" spans="1:60">
      <c r="A358" t="s">
        <v>873</v>
      </c>
      <c r="B358" t="s">
        <v>82</v>
      </c>
      <c r="C358" t="s">
        <v>871</v>
      </c>
      <c r="D358" t="s">
        <v>84</v>
      </c>
      <c r="E358" s="2">
        <f>HYPERLINK("capsilon://?command=openfolder&amp;siteaddress=FAM.docvelocity-na8.net&amp;folderid=FX446074E1-5262-0BAD-8B51-E5927CA432D5","FX22083051")</f>
        <v>0</v>
      </c>
      <c r="F358" t="s">
        <v>19</v>
      </c>
      <c r="G358" t="s">
        <v>19</v>
      </c>
      <c r="H358" t="s">
        <v>85</v>
      </c>
      <c r="I358" t="s">
        <v>874</v>
      </c>
      <c r="J358">
        <v>30</v>
      </c>
      <c r="K358" t="s">
        <v>87</v>
      </c>
      <c r="L358" t="s">
        <v>88</v>
      </c>
      <c r="M358" t="s">
        <v>89</v>
      </c>
      <c r="N358">
        <v>2</v>
      </c>
      <c r="O358" s="1">
        <v>44784.453657407408</v>
      </c>
      <c r="P358" s="1">
        <v>44784.467939814815</v>
      </c>
      <c r="Q358">
        <v>1074</v>
      </c>
      <c r="R358">
        <v>160</v>
      </c>
      <c r="S358" t="b">
        <v>0</v>
      </c>
      <c r="T358" t="s">
        <v>90</v>
      </c>
      <c r="U358" t="b">
        <v>0</v>
      </c>
      <c r="V358" t="s">
        <v>703</v>
      </c>
      <c r="W358" s="1">
        <v>44784.462581018517</v>
      </c>
      <c r="X358">
        <v>104</v>
      </c>
      <c r="Y358">
        <v>10</v>
      </c>
      <c r="Z358">
        <v>0</v>
      </c>
      <c r="AA358">
        <v>10</v>
      </c>
      <c r="AB358">
        <v>0</v>
      </c>
      <c r="AC358">
        <v>1</v>
      </c>
      <c r="AD358">
        <v>20</v>
      </c>
      <c r="AE358">
        <v>0</v>
      </c>
      <c r="AF358">
        <v>0</v>
      </c>
      <c r="AG358">
        <v>0</v>
      </c>
      <c r="AH358" t="s">
        <v>294</v>
      </c>
      <c r="AI358" s="1">
        <v>44784.467939814815</v>
      </c>
      <c r="AJ358">
        <v>56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844</v>
      </c>
      <c r="BG358">
        <v>20</v>
      </c>
      <c r="BH358" t="s">
        <v>93</v>
      </c>
    </row>
    <row r="359" spans="1:60">
      <c r="A359" t="s">
        <v>875</v>
      </c>
      <c r="B359" t="s">
        <v>82</v>
      </c>
      <c r="C359" t="s">
        <v>876</v>
      </c>
      <c r="D359" t="s">
        <v>84</v>
      </c>
      <c r="E359" s="2">
        <f>HYPERLINK("capsilon://?command=openfolder&amp;siteaddress=FAM.docvelocity-na8.net&amp;folderid=FX91585379-EAA8-40DE-7E6C-654F46338B80","FX220730")</f>
        <v>0</v>
      </c>
      <c r="F359" t="s">
        <v>19</v>
      </c>
      <c r="G359" t="s">
        <v>19</v>
      </c>
      <c r="H359" t="s">
        <v>85</v>
      </c>
      <c r="I359" t="s">
        <v>877</v>
      </c>
      <c r="J359">
        <v>44</v>
      </c>
      <c r="K359" t="s">
        <v>87</v>
      </c>
      <c r="L359" t="s">
        <v>88</v>
      </c>
      <c r="M359" t="s">
        <v>89</v>
      </c>
      <c r="N359">
        <v>2</v>
      </c>
      <c r="O359" s="1">
        <v>44784.47074074074</v>
      </c>
      <c r="P359" s="1">
        <v>44784.520231481481</v>
      </c>
      <c r="Q359">
        <v>4116</v>
      </c>
      <c r="R359">
        <v>160</v>
      </c>
      <c r="S359" t="b">
        <v>0</v>
      </c>
      <c r="T359" t="s">
        <v>90</v>
      </c>
      <c r="U359" t="b">
        <v>0</v>
      </c>
      <c r="V359" t="s">
        <v>91</v>
      </c>
      <c r="W359" s="1">
        <v>44784.492222222223</v>
      </c>
      <c r="X359">
        <v>40</v>
      </c>
      <c r="Y359">
        <v>0</v>
      </c>
      <c r="Z359">
        <v>0</v>
      </c>
      <c r="AA359">
        <v>0</v>
      </c>
      <c r="AB359">
        <v>37</v>
      </c>
      <c r="AC359">
        <v>0</v>
      </c>
      <c r="AD359">
        <v>44</v>
      </c>
      <c r="AE359">
        <v>0</v>
      </c>
      <c r="AF359">
        <v>0</v>
      </c>
      <c r="AG359">
        <v>0</v>
      </c>
      <c r="AH359" t="s">
        <v>108</v>
      </c>
      <c r="AI359" s="1">
        <v>44784.520231481481</v>
      </c>
      <c r="AJ359">
        <v>9</v>
      </c>
      <c r="AK359">
        <v>0</v>
      </c>
      <c r="AL359">
        <v>0</v>
      </c>
      <c r="AM359">
        <v>0</v>
      </c>
      <c r="AN359">
        <v>37</v>
      </c>
      <c r="AO359">
        <v>0</v>
      </c>
      <c r="AP359">
        <v>44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844</v>
      </c>
      <c r="BG359">
        <v>71</v>
      </c>
      <c r="BH359" t="s">
        <v>93</v>
      </c>
    </row>
    <row r="360" spans="1:60">
      <c r="A360" t="s">
        <v>878</v>
      </c>
      <c r="B360" t="s">
        <v>82</v>
      </c>
      <c r="C360" t="s">
        <v>879</v>
      </c>
      <c r="D360" t="s">
        <v>84</v>
      </c>
      <c r="E360" s="2">
        <f>HYPERLINK("capsilon://?command=openfolder&amp;siteaddress=FAM.docvelocity-na8.net&amp;folderid=FX06632302-4F0C-4D13-4559-60A7D413426E","FX22083136")</f>
        <v>0</v>
      </c>
      <c r="F360" t="s">
        <v>19</v>
      </c>
      <c r="G360" t="s">
        <v>19</v>
      </c>
      <c r="H360" t="s">
        <v>85</v>
      </c>
      <c r="I360" t="s">
        <v>880</v>
      </c>
      <c r="J360">
        <v>72</v>
      </c>
      <c r="K360" t="s">
        <v>87</v>
      </c>
      <c r="L360" t="s">
        <v>88</v>
      </c>
      <c r="M360" t="s">
        <v>89</v>
      </c>
      <c r="N360">
        <v>2</v>
      </c>
      <c r="O360" s="1">
        <v>44784.481793981482</v>
      </c>
      <c r="P360" s="1">
        <v>44784.522824074076</v>
      </c>
      <c r="Q360">
        <v>3087</v>
      </c>
      <c r="R360">
        <v>458</v>
      </c>
      <c r="S360" t="b">
        <v>0</v>
      </c>
      <c r="T360" t="s">
        <v>90</v>
      </c>
      <c r="U360" t="b">
        <v>0</v>
      </c>
      <c r="V360" t="s">
        <v>571</v>
      </c>
      <c r="W360" s="1">
        <v>44784.494745370372</v>
      </c>
      <c r="X360">
        <v>235</v>
      </c>
      <c r="Y360">
        <v>62</v>
      </c>
      <c r="Z360">
        <v>0</v>
      </c>
      <c r="AA360">
        <v>62</v>
      </c>
      <c r="AB360">
        <v>0</v>
      </c>
      <c r="AC360">
        <v>2</v>
      </c>
      <c r="AD360">
        <v>10</v>
      </c>
      <c r="AE360">
        <v>0</v>
      </c>
      <c r="AF360">
        <v>0</v>
      </c>
      <c r="AG360">
        <v>0</v>
      </c>
      <c r="AH360" t="s">
        <v>108</v>
      </c>
      <c r="AI360" s="1">
        <v>44784.522824074076</v>
      </c>
      <c r="AJ360">
        <v>223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9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844</v>
      </c>
      <c r="BG360">
        <v>59</v>
      </c>
      <c r="BH360" t="s">
        <v>93</v>
      </c>
    </row>
    <row r="361" spans="1:60">
      <c r="A361" t="s">
        <v>881</v>
      </c>
      <c r="B361" t="s">
        <v>82</v>
      </c>
      <c r="C361" t="s">
        <v>882</v>
      </c>
      <c r="D361" t="s">
        <v>84</v>
      </c>
      <c r="E361" s="2">
        <f>HYPERLINK("capsilon://?command=openfolder&amp;siteaddress=FAM.docvelocity-na8.net&amp;folderid=FX361C57E6-DFF3-7CCA-7BDA-78CDC6E5E069","FX22083194")</f>
        <v>0</v>
      </c>
      <c r="F361" t="s">
        <v>19</v>
      </c>
      <c r="G361" t="s">
        <v>19</v>
      </c>
      <c r="H361" t="s">
        <v>85</v>
      </c>
      <c r="I361" t="s">
        <v>883</v>
      </c>
      <c r="J361">
        <v>267</v>
      </c>
      <c r="K361" t="s">
        <v>87</v>
      </c>
      <c r="L361" t="s">
        <v>88</v>
      </c>
      <c r="M361" t="s">
        <v>89</v>
      </c>
      <c r="N361">
        <v>1</v>
      </c>
      <c r="O361" s="1">
        <v>44784.490787037037</v>
      </c>
      <c r="P361" s="1">
        <v>44784.493738425925</v>
      </c>
      <c r="Q361">
        <v>124</v>
      </c>
      <c r="R361">
        <v>131</v>
      </c>
      <c r="S361" t="b">
        <v>0</v>
      </c>
      <c r="T361" t="s">
        <v>90</v>
      </c>
      <c r="U361" t="b">
        <v>0</v>
      </c>
      <c r="V361" t="s">
        <v>91</v>
      </c>
      <c r="W361" s="1">
        <v>44784.493738425925</v>
      </c>
      <c r="X361">
        <v>131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267</v>
      </c>
      <c r="AE361">
        <v>260</v>
      </c>
      <c r="AF361">
        <v>0</v>
      </c>
      <c r="AG361">
        <v>3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844</v>
      </c>
      <c r="BG361">
        <v>4</v>
      </c>
      <c r="BH361" t="s">
        <v>93</v>
      </c>
    </row>
    <row r="362" spans="1:60">
      <c r="A362" t="s">
        <v>884</v>
      </c>
      <c r="B362" t="s">
        <v>82</v>
      </c>
      <c r="C362" t="s">
        <v>871</v>
      </c>
      <c r="D362" t="s">
        <v>84</v>
      </c>
      <c r="E362" s="2">
        <f>HYPERLINK("capsilon://?command=openfolder&amp;siteaddress=FAM.docvelocity-na8.net&amp;folderid=FX446074E1-5262-0BAD-8B51-E5927CA432D5","FX22083051")</f>
        <v>0</v>
      </c>
      <c r="F362" t="s">
        <v>19</v>
      </c>
      <c r="G362" t="s">
        <v>19</v>
      </c>
      <c r="H362" t="s">
        <v>85</v>
      </c>
      <c r="I362" t="s">
        <v>872</v>
      </c>
      <c r="J362">
        <v>391</v>
      </c>
      <c r="K362" t="s">
        <v>87</v>
      </c>
      <c r="L362" t="s">
        <v>88</v>
      </c>
      <c r="M362" t="s">
        <v>89</v>
      </c>
      <c r="N362">
        <v>2</v>
      </c>
      <c r="O362" s="1">
        <v>44784.49324074074</v>
      </c>
      <c r="P362" s="1">
        <v>44784.57298611111</v>
      </c>
      <c r="Q362">
        <v>2026</v>
      </c>
      <c r="R362">
        <v>4864</v>
      </c>
      <c r="S362" t="b">
        <v>0</v>
      </c>
      <c r="T362" t="s">
        <v>90</v>
      </c>
      <c r="U362" t="b">
        <v>1</v>
      </c>
      <c r="V362" t="s">
        <v>91</v>
      </c>
      <c r="W362" s="1">
        <v>44784.521180555559</v>
      </c>
      <c r="X362">
        <v>2329</v>
      </c>
      <c r="Y362">
        <v>334</v>
      </c>
      <c r="Z362">
        <v>0</v>
      </c>
      <c r="AA362">
        <v>334</v>
      </c>
      <c r="AB362">
        <v>0</v>
      </c>
      <c r="AC362">
        <v>73</v>
      </c>
      <c r="AD362">
        <v>57</v>
      </c>
      <c r="AE362">
        <v>0</v>
      </c>
      <c r="AF362">
        <v>0</v>
      </c>
      <c r="AG362">
        <v>0</v>
      </c>
      <c r="AH362" t="s">
        <v>108</v>
      </c>
      <c r="AI362" s="1">
        <v>44784.57298611111</v>
      </c>
      <c r="AJ362">
        <v>1726</v>
      </c>
      <c r="AK362">
        <v>6</v>
      </c>
      <c r="AL362">
        <v>0</v>
      </c>
      <c r="AM362">
        <v>6</v>
      </c>
      <c r="AN362">
        <v>0</v>
      </c>
      <c r="AO362">
        <v>6</v>
      </c>
      <c r="AP362">
        <v>51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844</v>
      </c>
      <c r="BG362">
        <v>114</v>
      </c>
      <c r="BH362" t="s">
        <v>93</v>
      </c>
    </row>
    <row r="363" spans="1:60">
      <c r="A363" t="s">
        <v>885</v>
      </c>
      <c r="B363" t="s">
        <v>82</v>
      </c>
      <c r="C363" t="s">
        <v>882</v>
      </c>
      <c r="D363" t="s">
        <v>84</v>
      </c>
      <c r="E363" s="2">
        <f>HYPERLINK("capsilon://?command=openfolder&amp;siteaddress=FAM.docvelocity-na8.net&amp;folderid=FX361C57E6-DFF3-7CCA-7BDA-78CDC6E5E069","FX22083194")</f>
        <v>0</v>
      </c>
      <c r="F363" t="s">
        <v>19</v>
      </c>
      <c r="G363" t="s">
        <v>19</v>
      </c>
      <c r="H363" t="s">
        <v>85</v>
      </c>
      <c r="I363" t="s">
        <v>883</v>
      </c>
      <c r="J363">
        <v>291</v>
      </c>
      <c r="K363" t="s">
        <v>87</v>
      </c>
      <c r="L363" t="s">
        <v>88</v>
      </c>
      <c r="M363" t="s">
        <v>89</v>
      </c>
      <c r="N363">
        <v>2</v>
      </c>
      <c r="O363" s="1">
        <v>44784.495266203703</v>
      </c>
      <c r="P363" s="1">
        <v>44784.516539351855</v>
      </c>
      <c r="Q363">
        <v>159</v>
      </c>
      <c r="R363">
        <v>1679</v>
      </c>
      <c r="S363" t="b">
        <v>0</v>
      </c>
      <c r="T363" t="s">
        <v>90</v>
      </c>
      <c r="U363" t="b">
        <v>1</v>
      </c>
      <c r="V363" t="s">
        <v>571</v>
      </c>
      <c r="W363" s="1">
        <v>44784.506342592591</v>
      </c>
      <c r="X363">
        <v>886</v>
      </c>
      <c r="Y363">
        <v>220</v>
      </c>
      <c r="Z363">
        <v>0</v>
      </c>
      <c r="AA363">
        <v>220</v>
      </c>
      <c r="AB363">
        <v>0</v>
      </c>
      <c r="AC363">
        <v>35</v>
      </c>
      <c r="AD363">
        <v>71</v>
      </c>
      <c r="AE363">
        <v>0</v>
      </c>
      <c r="AF363">
        <v>0</v>
      </c>
      <c r="AG363">
        <v>0</v>
      </c>
      <c r="AH363" t="s">
        <v>108</v>
      </c>
      <c r="AI363" s="1">
        <v>44784.516539351855</v>
      </c>
      <c r="AJ363">
        <v>793</v>
      </c>
      <c r="AK363">
        <v>5</v>
      </c>
      <c r="AL363">
        <v>0</v>
      </c>
      <c r="AM363">
        <v>5</v>
      </c>
      <c r="AN363">
        <v>0</v>
      </c>
      <c r="AO363">
        <v>5</v>
      </c>
      <c r="AP363">
        <v>66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844</v>
      </c>
      <c r="BG363">
        <v>30</v>
      </c>
      <c r="BH363" t="s">
        <v>93</v>
      </c>
    </row>
    <row r="364" spans="1:60">
      <c r="A364" t="s">
        <v>886</v>
      </c>
      <c r="B364" t="s">
        <v>82</v>
      </c>
      <c r="C364" t="s">
        <v>164</v>
      </c>
      <c r="D364" t="s">
        <v>84</v>
      </c>
      <c r="E364" s="2">
        <f>HYPERLINK("capsilon://?command=openfolder&amp;siteaddress=FAM.docvelocity-na8.net&amp;folderid=FX21487D55-317C-2B12-9BA5-774D7F9A19FC","FX22078094")</f>
        <v>0</v>
      </c>
      <c r="F364" t="s">
        <v>19</v>
      </c>
      <c r="G364" t="s">
        <v>19</v>
      </c>
      <c r="H364" t="s">
        <v>85</v>
      </c>
      <c r="I364" t="s">
        <v>887</v>
      </c>
      <c r="J364">
        <v>67</v>
      </c>
      <c r="K364" t="s">
        <v>87</v>
      </c>
      <c r="L364" t="s">
        <v>88</v>
      </c>
      <c r="M364" t="s">
        <v>84</v>
      </c>
      <c r="N364">
        <v>2</v>
      </c>
      <c r="O364" s="1">
        <v>44784.498449074075</v>
      </c>
      <c r="P364" s="1">
        <v>44784.517627314817</v>
      </c>
      <c r="Q364">
        <v>1321</v>
      </c>
      <c r="R364">
        <v>336</v>
      </c>
      <c r="S364" t="b">
        <v>0</v>
      </c>
      <c r="T364" t="s">
        <v>888</v>
      </c>
      <c r="U364" t="b">
        <v>0</v>
      </c>
      <c r="V364" t="s">
        <v>571</v>
      </c>
      <c r="W364" s="1">
        <v>44784.510196759256</v>
      </c>
      <c r="X364">
        <v>332</v>
      </c>
      <c r="Y364">
        <v>52</v>
      </c>
      <c r="Z364">
        <v>0</v>
      </c>
      <c r="AA364">
        <v>52</v>
      </c>
      <c r="AB364">
        <v>0</v>
      </c>
      <c r="AC364">
        <v>27</v>
      </c>
      <c r="AD364">
        <v>15</v>
      </c>
      <c r="AE364">
        <v>0</v>
      </c>
      <c r="AF364">
        <v>0</v>
      </c>
      <c r="AG364">
        <v>0</v>
      </c>
      <c r="AH364" t="s">
        <v>888</v>
      </c>
      <c r="AI364" s="1">
        <v>44784.517627314817</v>
      </c>
      <c r="AJ364">
        <v>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15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844</v>
      </c>
      <c r="BG364">
        <v>27</v>
      </c>
      <c r="BH364" t="s">
        <v>93</v>
      </c>
    </row>
    <row r="365" spans="1:60">
      <c r="A365" t="s">
        <v>889</v>
      </c>
      <c r="B365" t="s">
        <v>82</v>
      </c>
      <c r="C365" t="s">
        <v>890</v>
      </c>
      <c r="D365" t="s">
        <v>84</v>
      </c>
      <c r="E365" s="2">
        <f>HYPERLINK("capsilon://?command=openfolder&amp;siteaddress=FAM.docvelocity-na8.net&amp;folderid=FX61DFABB5-4E47-8D4E-EAB6-B6CFA0D0A8F1","FX22081063")</f>
        <v>0</v>
      </c>
      <c r="F365" t="s">
        <v>19</v>
      </c>
      <c r="G365" t="s">
        <v>19</v>
      </c>
      <c r="H365" t="s">
        <v>85</v>
      </c>
      <c r="I365" t="s">
        <v>891</v>
      </c>
      <c r="J365">
        <v>28</v>
      </c>
      <c r="K365" t="s">
        <v>87</v>
      </c>
      <c r="L365" t="s">
        <v>88</v>
      </c>
      <c r="M365" t="s">
        <v>89</v>
      </c>
      <c r="N365">
        <v>2</v>
      </c>
      <c r="O365" s="1">
        <v>44784.503518518519</v>
      </c>
      <c r="P365" s="1">
        <v>44784.657638888886</v>
      </c>
      <c r="Q365">
        <v>12751</v>
      </c>
      <c r="R365">
        <v>565</v>
      </c>
      <c r="S365" t="b">
        <v>0</v>
      </c>
      <c r="T365" t="s">
        <v>90</v>
      </c>
      <c r="U365" t="b">
        <v>0</v>
      </c>
      <c r="V365" t="s">
        <v>131</v>
      </c>
      <c r="W365" s="1">
        <v>44784.51253472222</v>
      </c>
      <c r="X365">
        <v>429</v>
      </c>
      <c r="Y365">
        <v>21</v>
      </c>
      <c r="Z365">
        <v>0</v>
      </c>
      <c r="AA365">
        <v>21</v>
      </c>
      <c r="AB365">
        <v>0</v>
      </c>
      <c r="AC365">
        <v>9</v>
      </c>
      <c r="AD365">
        <v>7</v>
      </c>
      <c r="AE365">
        <v>0</v>
      </c>
      <c r="AF365">
        <v>0</v>
      </c>
      <c r="AG365">
        <v>0</v>
      </c>
      <c r="AH365" t="s">
        <v>749</v>
      </c>
      <c r="AI365" s="1">
        <v>44784.657638888886</v>
      </c>
      <c r="AJ365">
        <v>128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844</v>
      </c>
      <c r="BG365">
        <v>221</v>
      </c>
      <c r="BH365" t="s">
        <v>93</v>
      </c>
    </row>
    <row r="366" spans="1:60">
      <c r="A366" t="s">
        <v>892</v>
      </c>
      <c r="B366" t="s">
        <v>82</v>
      </c>
      <c r="C366" t="s">
        <v>890</v>
      </c>
      <c r="D366" t="s">
        <v>84</v>
      </c>
      <c r="E366" s="2">
        <f>HYPERLINK("capsilon://?command=openfolder&amp;siteaddress=FAM.docvelocity-na8.net&amp;folderid=FX61DFABB5-4E47-8D4E-EAB6-B6CFA0D0A8F1","FX22081063")</f>
        <v>0</v>
      </c>
      <c r="F366" t="s">
        <v>19</v>
      </c>
      <c r="G366" t="s">
        <v>19</v>
      </c>
      <c r="H366" t="s">
        <v>85</v>
      </c>
      <c r="I366" t="s">
        <v>893</v>
      </c>
      <c r="J366">
        <v>28</v>
      </c>
      <c r="K366" t="s">
        <v>87</v>
      </c>
      <c r="L366" t="s">
        <v>88</v>
      </c>
      <c r="M366" t="s">
        <v>89</v>
      </c>
      <c r="N366">
        <v>1</v>
      </c>
      <c r="O366" s="1">
        <v>44784.504212962966</v>
      </c>
      <c r="P366" s="1">
        <v>44784.525439814817</v>
      </c>
      <c r="Q366">
        <v>1383</v>
      </c>
      <c r="R366">
        <v>451</v>
      </c>
      <c r="S366" t="b">
        <v>0</v>
      </c>
      <c r="T366" t="s">
        <v>90</v>
      </c>
      <c r="U366" t="b">
        <v>0</v>
      </c>
      <c r="V366" t="s">
        <v>91</v>
      </c>
      <c r="W366" s="1">
        <v>44784.525439814817</v>
      </c>
      <c r="X366">
        <v>367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28</v>
      </c>
      <c r="AE366">
        <v>21</v>
      </c>
      <c r="AF366">
        <v>0</v>
      </c>
      <c r="AG366">
        <v>3</v>
      </c>
      <c r="AH366" t="s">
        <v>90</v>
      </c>
      <c r="AI366" t="s">
        <v>90</v>
      </c>
      <c r="AJ366" t="s">
        <v>90</v>
      </c>
      <c r="AK366" t="s">
        <v>90</v>
      </c>
      <c r="AL366" t="s">
        <v>90</v>
      </c>
      <c r="AM366" t="s">
        <v>90</v>
      </c>
      <c r="AN366" t="s">
        <v>90</v>
      </c>
      <c r="AO366" t="s">
        <v>90</v>
      </c>
      <c r="AP366" t="s">
        <v>90</v>
      </c>
      <c r="AQ366" t="s">
        <v>90</v>
      </c>
      <c r="AR366" t="s">
        <v>90</v>
      </c>
      <c r="AS366" t="s">
        <v>90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844</v>
      </c>
      <c r="BG366">
        <v>30</v>
      </c>
      <c r="BH366" t="s">
        <v>93</v>
      </c>
    </row>
    <row r="367" spans="1:60">
      <c r="A367" t="s">
        <v>894</v>
      </c>
      <c r="B367" t="s">
        <v>82</v>
      </c>
      <c r="C367" t="s">
        <v>890</v>
      </c>
      <c r="D367" t="s">
        <v>84</v>
      </c>
      <c r="E367" s="2">
        <f>HYPERLINK("capsilon://?command=openfolder&amp;siteaddress=FAM.docvelocity-na8.net&amp;folderid=FX61DFABB5-4E47-8D4E-EAB6-B6CFA0D0A8F1","FX22081063")</f>
        <v>0</v>
      </c>
      <c r="F367" t="s">
        <v>19</v>
      </c>
      <c r="G367" t="s">
        <v>19</v>
      </c>
      <c r="H367" t="s">
        <v>85</v>
      </c>
      <c r="I367" t="s">
        <v>895</v>
      </c>
      <c r="J367">
        <v>91</v>
      </c>
      <c r="K367" t="s">
        <v>87</v>
      </c>
      <c r="L367" t="s">
        <v>88</v>
      </c>
      <c r="M367" t="s">
        <v>89</v>
      </c>
      <c r="N367">
        <v>1</v>
      </c>
      <c r="O367" s="1">
        <v>44784.504328703704</v>
      </c>
      <c r="P367" s="1">
        <v>44784.528287037036</v>
      </c>
      <c r="Q367">
        <v>1765</v>
      </c>
      <c r="R367">
        <v>305</v>
      </c>
      <c r="S367" t="b">
        <v>0</v>
      </c>
      <c r="T367" t="s">
        <v>90</v>
      </c>
      <c r="U367" t="b">
        <v>0</v>
      </c>
      <c r="V367" t="s">
        <v>91</v>
      </c>
      <c r="W367" s="1">
        <v>44784.528287037036</v>
      </c>
      <c r="X367">
        <v>245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91</v>
      </c>
      <c r="AE367">
        <v>91</v>
      </c>
      <c r="AF367">
        <v>0</v>
      </c>
      <c r="AG367">
        <v>3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844</v>
      </c>
      <c r="BG367">
        <v>34</v>
      </c>
      <c r="BH367" t="s">
        <v>93</v>
      </c>
    </row>
    <row r="368" spans="1:60">
      <c r="A368" t="s">
        <v>896</v>
      </c>
      <c r="B368" t="s">
        <v>82</v>
      </c>
      <c r="C368" t="s">
        <v>890</v>
      </c>
      <c r="D368" t="s">
        <v>84</v>
      </c>
      <c r="E368" s="2">
        <f>HYPERLINK("capsilon://?command=openfolder&amp;siteaddress=FAM.docvelocity-na8.net&amp;folderid=FX61DFABB5-4E47-8D4E-EAB6-B6CFA0D0A8F1","FX22081063")</f>
        <v>0</v>
      </c>
      <c r="F368" t="s">
        <v>19</v>
      </c>
      <c r="G368" t="s">
        <v>19</v>
      </c>
      <c r="H368" t="s">
        <v>85</v>
      </c>
      <c r="I368" t="s">
        <v>897</v>
      </c>
      <c r="J368">
        <v>28</v>
      </c>
      <c r="K368" t="s">
        <v>87</v>
      </c>
      <c r="L368" t="s">
        <v>88</v>
      </c>
      <c r="M368" t="s">
        <v>89</v>
      </c>
      <c r="N368">
        <v>1</v>
      </c>
      <c r="O368" s="1">
        <v>44784.507141203707</v>
      </c>
      <c r="P368" s="1">
        <v>44784.512094907404</v>
      </c>
      <c r="Q368">
        <v>332</v>
      </c>
      <c r="R368">
        <v>96</v>
      </c>
      <c r="S368" t="b">
        <v>0</v>
      </c>
      <c r="T368" t="s">
        <v>90</v>
      </c>
      <c r="U368" t="b">
        <v>0</v>
      </c>
      <c r="V368" t="s">
        <v>571</v>
      </c>
      <c r="W368" s="1">
        <v>44784.512094907404</v>
      </c>
      <c r="X368">
        <v>96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28</v>
      </c>
      <c r="AE368">
        <v>21</v>
      </c>
      <c r="AF368">
        <v>0</v>
      </c>
      <c r="AG368">
        <v>2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 t="s">
        <v>90</v>
      </c>
      <c r="AR368" t="s">
        <v>90</v>
      </c>
      <c r="AS368" t="s">
        <v>90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844</v>
      </c>
      <c r="BG368">
        <v>7</v>
      </c>
      <c r="BH368" t="s">
        <v>93</v>
      </c>
    </row>
    <row r="369" spans="1:60">
      <c r="A369" t="s">
        <v>898</v>
      </c>
      <c r="B369" t="s">
        <v>82</v>
      </c>
      <c r="C369" t="s">
        <v>899</v>
      </c>
      <c r="D369" t="s">
        <v>84</v>
      </c>
      <c r="E369" s="2">
        <f>HYPERLINK("capsilon://?command=openfolder&amp;siteaddress=FAM.docvelocity-na8.net&amp;folderid=FX53D3890B-6EAD-29C6-E16E-6D0CB8EFE36E","FX22082025")</f>
        <v>0</v>
      </c>
      <c r="F369" t="s">
        <v>19</v>
      </c>
      <c r="G369" t="s">
        <v>19</v>
      </c>
      <c r="H369" t="s">
        <v>85</v>
      </c>
      <c r="I369" t="s">
        <v>900</v>
      </c>
      <c r="J369">
        <v>81</v>
      </c>
      <c r="K369" t="s">
        <v>87</v>
      </c>
      <c r="L369" t="s">
        <v>88</v>
      </c>
      <c r="M369" t="s">
        <v>89</v>
      </c>
      <c r="N369">
        <v>1</v>
      </c>
      <c r="O369" s="1">
        <v>44784.507175925923</v>
      </c>
      <c r="P369" s="1">
        <v>44784.545011574075</v>
      </c>
      <c r="Q369">
        <v>2366</v>
      </c>
      <c r="R369">
        <v>903</v>
      </c>
      <c r="S369" t="b">
        <v>0</v>
      </c>
      <c r="T369" t="s">
        <v>90</v>
      </c>
      <c r="U369" t="b">
        <v>0</v>
      </c>
      <c r="V369" t="s">
        <v>91</v>
      </c>
      <c r="W369" s="1">
        <v>44784.545011574075</v>
      </c>
      <c r="X369">
        <v>826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81</v>
      </c>
      <c r="AE369">
        <v>74</v>
      </c>
      <c r="AF369">
        <v>0</v>
      </c>
      <c r="AG369">
        <v>4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844</v>
      </c>
      <c r="BG369">
        <v>54</v>
      </c>
      <c r="BH369" t="s">
        <v>93</v>
      </c>
    </row>
    <row r="370" spans="1:60">
      <c r="A370" t="s">
        <v>901</v>
      </c>
      <c r="B370" t="s">
        <v>82</v>
      </c>
      <c r="C370" t="s">
        <v>731</v>
      </c>
      <c r="D370" t="s">
        <v>84</v>
      </c>
      <c r="E370" s="2">
        <f>HYPERLINK("capsilon://?command=openfolder&amp;siteaddress=FAM.docvelocity-na8.net&amp;folderid=FX99BECA57-2023-DD55-5E34-B5B5AEB0C3AE","FX22082337")</f>
        <v>0</v>
      </c>
      <c r="F370" t="s">
        <v>19</v>
      </c>
      <c r="G370" t="s">
        <v>19</v>
      </c>
      <c r="H370" t="s">
        <v>85</v>
      </c>
      <c r="I370" t="s">
        <v>902</v>
      </c>
      <c r="J370">
        <v>30</v>
      </c>
      <c r="K370" t="s">
        <v>87</v>
      </c>
      <c r="L370" t="s">
        <v>88</v>
      </c>
      <c r="M370" t="s">
        <v>89</v>
      </c>
      <c r="N370">
        <v>2</v>
      </c>
      <c r="O370" s="1">
        <v>44784.507453703707</v>
      </c>
      <c r="P370" s="1">
        <v>44784.647083333337</v>
      </c>
      <c r="Q370">
        <v>11890</v>
      </c>
      <c r="R370">
        <v>174</v>
      </c>
      <c r="S370" t="b">
        <v>0</v>
      </c>
      <c r="T370" t="s">
        <v>90</v>
      </c>
      <c r="U370" t="b">
        <v>0</v>
      </c>
      <c r="V370" t="s">
        <v>571</v>
      </c>
      <c r="W370" s="1">
        <v>44784.513124999998</v>
      </c>
      <c r="X370">
        <v>76</v>
      </c>
      <c r="Y370">
        <v>10</v>
      </c>
      <c r="Z370">
        <v>0</v>
      </c>
      <c r="AA370">
        <v>10</v>
      </c>
      <c r="AB370">
        <v>0</v>
      </c>
      <c r="AC370">
        <v>1</v>
      </c>
      <c r="AD370">
        <v>20</v>
      </c>
      <c r="AE370">
        <v>0</v>
      </c>
      <c r="AF370">
        <v>0</v>
      </c>
      <c r="AG370">
        <v>0</v>
      </c>
      <c r="AH370" t="s">
        <v>108</v>
      </c>
      <c r="AI370" s="1">
        <v>44784.647083333337</v>
      </c>
      <c r="AJ370">
        <v>98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20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844</v>
      </c>
      <c r="BG370">
        <v>201</v>
      </c>
      <c r="BH370" t="s">
        <v>93</v>
      </c>
    </row>
    <row r="371" spans="1:60">
      <c r="A371" t="s">
        <v>903</v>
      </c>
      <c r="B371" t="s">
        <v>82</v>
      </c>
      <c r="C371" t="s">
        <v>890</v>
      </c>
      <c r="D371" t="s">
        <v>84</v>
      </c>
      <c r="E371" s="2">
        <f>HYPERLINK("capsilon://?command=openfolder&amp;siteaddress=FAM.docvelocity-na8.net&amp;folderid=FX61DFABB5-4E47-8D4E-EAB6-B6CFA0D0A8F1","FX22081063")</f>
        <v>0</v>
      </c>
      <c r="F371" t="s">
        <v>19</v>
      </c>
      <c r="G371" t="s">
        <v>19</v>
      </c>
      <c r="H371" t="s">
        <v>85</v>
      </c>
      <c r="I371" t="s">
        <v>904</v>
      </c>
      <c r="J371">
        <v>44</v>
      </c>
      <c r="K371" t="s">
        <v>87</v>
      </c>
      <c r="L371" t="s">
        <v>88</v>
      </c>
      <c r="M371" t="s">
        <v>89</v>
      </c>
      <c r="N371">
        <v>1</v>
      </c>
      <c r="O371" s="1">
        <v>44784.510462962964</v>
      </c>
      <c r="P371" s="1">
        <v>44784.550081018519</v>
      </c>
      <c r="Q371">
        <v>2938</v>
      </c>
      <c r="R371">
        <v>485</v>
      </c>
      <c r="S371" t="b">
        <v>0</v>
      </c>
      <c r="T371" t="s">
        <v>90</v>
      </c>
      <c r="U371" t="b">
        <v>0</v>
      </c>
      <c r="V371" t="s">
        <v>91</v>
      </c>
      <c r="W371" s="1">
        <v>44784.550081018519</v>
      </c>
      <c r="X371">
        <v>437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44</v>
      </c>
      <c r="AE371">
        <v>37</v>
      </c>
      <c r="AF371">
        <v>0</v>
      </c>
      <c r="AG371">
        <v>3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844</v>
      </c>
      <c r="BG371">
        <v>57</v>
      </c>
      <c r="BH371" t="s">
        <v>93</v>
      </c>
    </row>
    <row r="372" spans="1:60">
      <c r="A372" t="s">
        <v>905</v>
      </c>
      <c r="B372" t="s">
        <v>82</v>
      </c>
      <c r="C372" t="s">
        <v>890</v>
      </c>
      <c r="D372" t="s">
        <v>84</v>
      </c>
      <c r="E372" s="2">
        <f>HYPERLINK("capsilon://?command=openfolder&amp;siteaddress=FAM.docvelocity-na8.net&amp;folderid=FX61DFABB5-4E47-8D4E-EAB6-B6CFA0D0A8F1","FX22081063")</f>
        <v>0</v>
      </c>
      <c r="F372" t="s">
        <v>19</v>
      </c>
      <c r="G372" t="s">
        <v>19</v>
      </c>
      <c r="H372" t="s">
        <v>85</v>
      </c>
      <c r="I372" t="s">
        <v>906</v>
      </c>
      <c r="J372">
        <v>44</v>
      </c>
      <c r="K372" t="s">
        <v>87</v>
      </c>
      <c r="L372" t="s">
        <v>88</v>
      </c>
      <c r="M372" t="s">
        <v>89</v>
      </c>
      <c r="N372">
        <v>1</v>
      </c>
      <c r="O372" s="1">
        <v>44784.511886574073</v>
      </c>
      <c r="P372" s="1">
        <v>44784.564618055556</v>
      </c>
      <c r="Q372">
        <v>4317</v>
      </c>
      <c r="R372">
        <v>239</v>
      </c>
      <c r="S372" t="b">
        <v>0</v>
      </c>
      <c r="T372" t="s">
        <v>90</v>
      </c>
      <c r="U372" t="b">
        <v>0</v>
      </c>
      <c r="V372" t="s">
        <v>91</v>
      </c>
      <c r="W372" s="1">
        <v>44784.564618055556</v>
      </c>
      <c r="X372">
        <v>217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44</v>
      </c>
      <c r="AE372">
        <v>37</v>
      </c>
      <c r="AF372">
        <v>0</v>
      </c>
      <c r="AG372">
        <v>3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 t="s">
        <v>90</v>
      </c>
      <c r="AR372" t="s">
        <v>90</v>
      </c>
      <c r="AS372" t="s">
        <v>90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844</v>
      </c>
      <c r="BG372">
        <v>75</v>
      </c>
      <c r="BH372" t="s">
        <v>93</v>
      </c>
    </row>
    <row r="373" spans="1:60">
      <c r="A373" t="s">
        <v>907</v>
      </c>
      <c r="B373" t="s">
        <v>82</v>
      </c>
      <c r="C373" t="s">
        <v>890</v>
      </c>
      <c r="D373" t="s">
        <v>84</v>
      </c>
      <c r="E373" s="2">
        <f>HYPERLINK("capsilon://?command=openfolder&amp;siteaddress=FAM.docvelocity-na8.net&amp;folderid=FX61DFABB5-4E47-8D4E-EAB6-B6CFA0D0A8F1","FX22081063")</f>
        <v>0</v>
      </c>
      <c r="F373" t="s">
        <v>19</v>
      </c>
      <c r="G373" t="s">
        <v>19</v>
      </c>
      <c r="H373" t="s">
        <v>85</v>
      </c>
      <c r="I373" t="s">
        <v>897</v>
      </c>
      <c r="J373">
        <v>56</v>
      </c>
      <c r="K373" t="s">
        <v>87</v>
      </c>
      <c r="L373" t="s">
        <v>88</v>
      </c>
      <c r="M373" t="s">
        <v>89</v>
      </c>
      <c r="N373">
        <v>2</v>
      </c>
      <c r="O373" s="1">
        <v>44784.513287037036</v>
      </c>
      <c r="P373" s="1">
        <v>44784.518969907411</v>
      </c>
      <c r="Q373">
        <v>33</v>
      </c>
      <c r="R373">
        <v>458</v>
      </c>
      <c r="S373" t="b">
        <v>0</v>
      </c>
      <c r="T373" t="s">
        <v>90</v>
      </c>
      <c r="U373" t="b">
        <v>1</v>
      </c>
      <c r="V373" t="s">
        <v>571</v>
      </c>
      <c r="W373" s="1">
        <v>44784.516261574077</v>
      </c>
      <c r="X373">
        <v>248</v>
      </c>
      <c r="Y373">
        <v>42</v>
      </c>
      <c r="Z373">
        <v>0</v>
      </c>
      <c r="AA373">
        <v>42</v>
      </c>
      <c r="AB373">
        <v>0</v>
      </c>
      <c r="AC373">
        <v>12</v>
      </c>
      <c r="AD373">
        <v>14</v>
      </c>
      <c r="AE373">
        <v>0</v>
      </c>
      <c r="AF373">
        <v>0</v>
      </c>
      <c r="AG373">
        <v>0</v>
      </c>
      <c r="AH373" t="s">
        <v>108</v>
      </c>
      <c r="AI373" s="1">
        <v>44784.518969907411</v>
      </c>
      <c r="AJ373">
        <v>210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844</v>
      </c>
      <c r="BG373">
        <v>8</v>
      </c>
      <c r="BH373" t="s">
        <v>93</v>
      </c>
    </row>
    <row r="374" spans="1:60">
      <c r="A374" t="s">
        <v>908</v>
      </c>
      <c r="B374" t="s">
        <v>82</v>
      </c>
      <c r="C374" t="s">
        <v>909</v>
      </c>
      <c r="D374" t="s">
        <v>84</v>
      </c>
      <c r="E374" s="2">
        <f>HYPERLINK("capsilon://?command=openfolder&amp;siteaddress=FAM.docvelocity-na8.net&amp;folderid=FX4CF9E492-AC18-99F9-A5D5-AAADCC47E4E7","FX22077343")</f>
        <v>0</v>
      </c>
      <c r="F374" t="s">
        <v>19</v>
      </c>
      <c r="G374" t="s">
        <v>19</v>
      </c>
      <c r="H374" t="s">
        <v>85</v>
      </c>
      <c r="I374" t="s">
        <v>910</v>
      </c>
      <c r="J374">
        <v>44</v>
      </c>
      <c r="K374" t="s">
        <v>87</v>
      </c>
      <c r="L374" t="s">
        <v>88</v>
      </c>
      <c r="M374" t="s">
        <v>89</v>
      </c>
      <c r="N374">
        <v>2</v>
      </c>
      <c r="O374" s="1">
        <v>44784.513657407406</v>
      </c>
      <c r="P374" s="1">
        <v>44784.648958333331</v>
      </c>
      <c r="Q374">
        <v>11213</v>
      </c>
      <c r="R374">
        <v>477</v>
      </c>
      <c r="S374" t="b">
        <v>0</v>
      </c>
      <c r="T374" t="s">
        <v>90</v>
      </c>
      <c r="U374" t="b">
        <v>0</v>
      </c>
      <c r="V374" t="s">
        <v>571</v>
      </c>
      <c r="W374" s="1">
        <v>44784.520011574074</v>
      </c>
      <c r="X374">
        <v>300</v>
      </c>
      <c r="Y374">
        <v>37</v>
      </c>
      <c r="Z374">
        <v>0</v>
      </c>
      <c r="AA374">
        <v>37</v>
      </c>
      <c r="AB374">
        <v>0</v>
      </c>
      <c r="AC374">
        <v>6</v>
      </c>
      <c r="AD374">
        <v>7</v>
      </c>
      <c r="AE374">
        <v>0</v>
      </c>
      <c r="AF374">
        <v>0</v>
      </c>
      <c r="AG374">
        <v>0</v>
      </c>
      <c r="AH374" t="s">
        <v>108</v>
      </c>
      <c r="AI374" s="1">
        <v>44784.648958333331</v>
      </c>
      <c r="AJ374">
        <v>161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6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844</v>
      </c>
      <c r="BG374">
        <v>194</v>
      </c>
      <c r="BH374" t="s">
        <v>93</v>
      </c>
    </row>
    <row r="375" spans="1:60">
      <c r="A375" t="s">
        <v>911</v>
      </c>
      <c r="B375" t="s">
        <v>82</v>
      </c>
      <c r="C375" t="s">
        <v>890</v>
      </c>
      <c r="D375" t="s">
        <v>84</v>
      </c>
      <c r="E375" s="2">
        <f>HYPERLINK("capsilon://?command=openfolder&amp;siteaddress=FAM.docvelocity-na8.net&amp;folderid=FX61DFABB5-4E47-8D4E-EAB6-B6CFA0D0A8F1","FX22081063")</f>
        <v>0</v>
      </c>
      <c r="F375" t="s">
        <v>19</v>
      </c>
      <c r="G375" t="s">
        <v>19</v>
      </c>
      <c r="H375" t="s">
        <v>85</v>
      </c>
      <c r="I375" t="s">
        <v>893</v>
      </c>
      <c r="J375">
        <v>84</v>
      </c>
      <c r="K375" t="s">
        <v>87</v>
      </c>
      <c r="L375" t="s">
        <v>88</v>
      </c>
      <c r="M375" t="s">
        <v>89</v>
      </c>
      <c r="N375">
        <v>2</v>
      </c>
      <c r="O375" s="1">
        <v>44784.526724537034</v>
      </c>
      <c r="P375" s="1">
        <v>44784.575555555559</v>
      </c>
      <c r="Q375">
        <v>3380</v>
      </c>
      <c r="R375">
        <v>839</v>
      </c>
      <c r="S375" t="b">
        <v>0</v>
      </c>
      <c r="T375" t="s">
        <v>90</v>
      </c>
      <c r="U375" t="b">
        <v>1</v>
      </c>
      <c r="V375" t="s">
        <v>91</v>
      </c>
      <c r="W375" s="1">
        <v>44784.535439814812</v>
      </c>
      <c r="X375">
        <v>618</v>
      </c>
      <c r="Y375">
        <v>63</v>
      </c>
      <c r="Z375">
        <v>0</v>
      </c>
      <c r="AA375">
        <v>63</v>
      </c>
      <c r="AB375">
        <v>0</v>
      </c>
      <c r="AC375">
        <v>18</v>
      </c>
      <c r="AD375">
        <v>21</v>
      </c>
      <c r="AE375">
        <v>0</v>
      </c>
      <c r="AF375">
        <v>0</v>
      </c>
      <c r="AG375">
        <v>0</v>
      </c>
      <c r="AH375" t="s">
        <v>108</v>
      </c>
      <c r="AI375" s="1">
        <v>44784.575555555559</v>
      </c>
      <c r="AJ375">
        <v>221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20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844</v>
      </c>
      <c r="BG375">
        <v>70</v>
      </c>
      <c r="BH375" t="s">
        <v>93</v>
      </c>
    </row>
    <row r="376" spans="1:60">
      <c r="A376" t="s">
        <v>912</v>
      </c>
      <c r="B376" t="s">
        <v>82</v>
      </c>
      <c r="C376" t="s">
        <v>890</v>
      </c>
      <c r="D376" t="s">
        <v>84</v>
      </c>
      <c r="E376" s="2">
        <f>HYPERLINK("capsilon://?command=openfolder&amp;siteaddress=FAM.docvelocity-na8.net&amp;folderid=FX61DFABB5-4E47-8D4E-EAB6-B6CFA0D0A8F1","FX22081063")</f>
        <v>0</v>
      </c>
      <c r="F376" t="s">
        <v>19</v>
      </c>
      <c r="G376" t="s">
        <v>19</v>
      </c>
      <c r="H376" t="s">
        <v>85</v>
      </c>
      <c r="I376" t="s">
        <v>895</v>
      </c>
      <c r="J376">
        <v>139</v>
      </c>
      <c r="K376" t="s">
        <v>87</v>
      </c>
      <c r="L376" t="s">
        <v>88</v>
      </c>
      <c r="M376" t="s">
        <v>89</v>
      </c>
      <c r="N376">
        <v>2</v>
      </c>
      <c r="O376" s="1">
        <v>44784.529513888891</v>
      </c>
      <c r="P376" s="1">
        <v>44784.578692129631</v>
      </c>
      <c r="Q376">
        <v>3681</v>
      </c>
      <c r="R376">
        <v>568</v>
      </c>
      <c r="S376" t="b">
        <v>0</v>
      </c>
      <c r="T376" t="s">
        <v>90</v>
      </c>
      <c r="U376" t="b">
        <v>1</v>
      </c>
      <c r="V376" t="s">
        <v>571</v>
      </c>
      <c r="W376" s="1">
        <v>44784.53534722222</v>
      </c>
      <c r="X376">
        <v>298</v>
      </c>
      <c r="Y376">
        <v>75</v>
      </c>
      <c r="Z376">
        <v>0</v>
      </c>
      <c r="AA376">
        <v>75</v>
      </c>
      <c r="AB376">
        <v>91</v>
      </c>
      <c r="AC376">
        <v>12</v>
      </c>
      <c r="AD376">
        <v>64</v>
      </c>
      <c r="AE376">
        <v>0</v>
      </c>
      <c r="AF376">
        <v>0</v>
      </c>
      <c r="AG376">
        <v>0</v>
      </c>
      <c r="AH376" t="s">
        <v>108</v>
      </c>
      <c r="AI376" s="1">
        <v>44784.578692129631</v>
      </c>
      <c r="AJ376">
        <v>270</v>
      </c>
      <c r="AK376">
        <v>0</v>
      </c>
      <c r="AL376">
        <v>0</v>
      </c>
      <c r="AM376">
        <v>0</v>
      </c>
      <c r="AN376">
        <v>91</v>
      </c>
      <c r="AO376">
        <v>0</v>
      </c>
      <c r="AP376">
        <v>64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844</v>
      </c>
      <c r="BG376">
        <v>70</v>
      </c>
      <c r="BH376" t="s">
        <v>93</v>
      </c>
    </row>
    <row r="377" spans="1:60">
      <c r="A377" t="s">
        <v>913</v>
      </c>
      <c r="B377" t="s">
        <v>82</v>
      </c>
      <c r="C377" t="s">
        <v>914</v>
      </c>
      <c r="D377" t="s">
        <v>84</v>
      </c>
      <c r="E377" s="2">
        <f>HYPERLINK("capsilon://?command=openfolder&amp;siteaddress=FAM.docvelocity-na8.net&amp;folderid=FX8C5BC195-7ED0-55FE-718F-3E9C75303770","FX22077602")</f>
        <v>0</v>
      </c>
      <c r="F377" t="s">
        <v>19</v>
      </c>
      <c r="G377" t="s">
        <v>19</v>
      </c>
      <c r="H377" t="s">
        <v>85</v>
      </c>
      <c r="I377" t="s">
        <v>915</v>
      </c>
      <c r="J377">
        <v>337</v>
      </c>
      <c r="K377" t="s">
        <v>87</v>
      </c>
      <c r="L377" t="s">
        <v>88</v>
      </c>
      <c r="M377" t="s">
        <v>89</v>
      </c>
      <c r="N377">
        <v>1</v>
      </c>
      <c r="O377" s="1">
        <v>44774.672731481478</v>
      </c>
      <c r="P377" s="1">
        <v>44774.736828703702</v>
      </c>
      <c r="Q377">
        <v>5141</v>
      </c>
      <c r="R377">
        <v>397</v>
      </c>
      <c r="S377" t="b">
        <v>0</v>
      </c>
      <c r="T377" t="s">
        <v>90</v>
      </c>
      <c r="U377" t="b">
        <v>0</v>
      </c>
      <c r="V377" t="s">
        <v>567</v>
      </c>
      <c r="W377" s="1">
        <v>44774.736828703702</v>
      </c>
      <c r="X377">
        <v>226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337</v>
      </c>
      <c r="AE377">
        <v>307</v>
      </c>
      <c r="AF377">
        <v>0</v>
      </c>
      <c r="AG377">
        <v>10</v>
      </c>
      <c r="AH377" t="s">
        <v>90</v>
      </c>
      <c r="AI377" t="s">
        <v>90</v>
      </c>
      <c r="AJ377" t="s">
        <v>90</v>
      </c>
      <c r="AK377" t="s">
        <v>90</v>
      </c>
      <c r="AL377" t="s">
        <v>90</v>
      </c>
      <c r="AM377" t="s">
        <v>90</v>
      </c>
      <c r="AN377" t="s">
        <v>90</v>
      </c>
      <c r="AO377" t="s">
        <v>90</v>
      </c>
      <c r="AP377" t="s">
        <v>90</v>
      </c>
      <c r="AQ377" t="s">
        <v>90</v>
      </c>
      <c r="AR377" t="s">
        <v>90</v>
      </c>
      <c r="AS377" t="s">
        <v>90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170</v>
      </c>
      <c r="BG377">
        <v>92</v>
      </c>
      <c r="BH377" t="s">
        <v>93</v>
      </c>
    </row>
    <row r="378" spans="1:60">
      <c r="A378" t="s">
        <v>916</v>
      </c>
      <c r="B378" t="s">
        <v>82</v>
      </c>
      <c r="C378" t="s">
        <v>770</v>
      </c>
      <c r="D378" t="s">
        <v>84</v>
      </c>
      <c r="E378" s="2">
        <f>HYPERLINK("capsilon://?command=openfolder&amp;siteaddress=FAM.docvelocity-na8.net&amp;folderid=FX84E0CE3A-8D09-52D1-3CA6-2822B4DA96A8","FX22082659")</f>
        <v>0</v>
      </c>
      <c r="F378" t="s">
        <v>19</v>
      </c>
      <c r="G378" t="s">
        <v>19</v>
      </c>
      <c r="H378" t="s">
        <v>85</v>
      </c>
      <c r="I378" t="s">
        <v>917</v>
      </c>
      <c r="J378">
        <v>150</v>
      </c>
      <c r="K378" t="s">
        <v>87</v>
      </c>
      <c r="L378" t="s">
        <v>88</v>
      </c>
      <c r="M378" t="s">
        <v>89</v>
      </c>
      <c r="N378">
        <v>1</v>
      </c>
      <c r="O378" s="1">
        <v>44784.535740740743</v>
      </c>
      <c r="P378" s="1">
        <v>44784.583020833335</v>
      </c>
      <c r="Q378">
        <v>3883</v>
      </c>
      <c r="R378">
        <v>202</v>
      </c>
      <c r="S378" t="b">
        <v>0</v>
      </c>
      <c r="T378" t="s">
        <v>90</v>
      </c>
      <c r="U378" t="b">
        <v>0</v>
      </c>
      <c r="V378" t="s">
        <v>571</v>
      </c>
      <c r="W378" s="1">
        <v>44784.583020833335</v>
      </c>
      <c r="X378">
        <v>172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150</v>
      </c>
      <c r="AE378">
        <v>150</v>
      </c>
      <c r="AF378">
        <v>0</v>
      </c>
      <c r="AG378">
        <v>2</v>
      </c>
      <c r="AH378" t="s">
        <v>90</v>
      </c>
      <c r="AI378" t="s">
        <v>90</v>
      </c>
      <c r="AJ378" t="s">
        <v>90</v>
      </c>
      <c r="AK378" t="s">
        <v>90</v>
      </c>
      <c r="AL378" t="s">
        <v>90</v>
      </c>
      <c r="AM378" t="s">
        <v>90</v>
      </c>
      <c r="AN378" t="s">
        <v>90</v>
      </c>
      <c r="AO378" t="s">
        <v>90</v>
      </c>
      <c r="AP378" t="s">
        <v>90</v>
      </c>
      <c r="AQ378" t="s">
        <v>90</v>
      </c>
      <c r="AR378" t="s">
        <v>90</v>
      </c>
      <c r="AS378" t="s">
        <v>90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844</v>
      </c>
      <c r="BG378">
        <v>68</v>
      </c>
      <c r="BH378" t="s">
        <v>93</v>
      </c>
    </row>
    <row r="379" spans="1:60">
      <c r="A379" t="s">
        <v>918</v>
      </c>
      <c r="B379" t="s">
        <v>82</v>
      </c>
      <c r="C379" t="s">
        <v>899</v>
      </c>
      <c r="D379" t="s">
        <v>84</v>
      </c>
      <c r="E379" s="2">
        <f>HYPERLINK("capsilon://?command=openfolder&amp;siteaddress=FAM.docvelocity-na8.net&amp;folderid=FX53D3890B-6EAD-29C6-E16E-6D0CB8EFE36E","FX22082025")</f>
        <v>0</v>
      </c>
      <c r="F379" t="s">
        <v>19</v>
      </c>
      <c r="G379" t="s">
        <v>19</v>
      </c>
      <c r="H379" t="s">
        <v>85</v>
      </c>
      <c r="I379" t="s">
        <v>900</v>
      </c>
      <c r="J379">
        <v>138</v>
      </c>
      <c r="K379" t="s">
        <v>87</v>
      </c>
      <c r="L379" t="s">
        <v>88</v>
      </c>
      <c r="M379" t="s">
        <v>89</v>
      </c>
      <c r="N379">
        <v>2</v>
      </c>
      <c r="O379" s="1">
        <v>44784.546342592592</v>
      </c>
      <c r="P379" s="1">
        <v>44784.584479166668</v>
      </c>
      <c r="Q379">
        <v>2353</v>
      </c>
      <c r="R379">
        <v>942</v>
      </c>
      <c r="S379" t="b">
        <v>0</v>
      </c>
      <c r="T379" t="s">
        <v>90</v>
      </c>
      <c r="U379" t="b">
        <v>1</v>
      </c>
      <c r="V379" t="s">
        <v>91</v>
      </c>
      <c r="W379" s="1">
        <v>44784.556250000001</v>
      </c>
      <c r="X379">
        <v>430</v>
      </c>
      <c r="Y379">
        <v>106</v>
      </c>
      <c r="Z379">
        <v>0</v>
      </c>
      <c r="AA379">
        <v>106</v>
      </c>
      <c r="AB379">
        <v>0</v>
      </c>
      <c r="AC379">
        <v>17</v>
      </c>
      <c r="AD379">
        <v>32</v>
      </c>
      <c r="AE379">
        <v>0</v>
      </c>
      <c r="AF379">
        <v>0</v>
      </c>
      <c r="AG379">
        <v>0</v>
      </c>
      <c r="AH379" t="s">
        <v>108</v>
      </c>
      <c r="AI379" s="1">
        <v>44784.584479166668</v>
      </c>
      <c r="AJ379">
        <v>450</v>
      </c>
      <c r="AK379">
        <v>13</v>
      </c>
      <c r="AL379">
        <v>0</v>
      </c>
      <c r="AM379">
        <v>13</v>
      </c>
      <c r="AN379">
        <v>0</v>
      </c>
      <c r="AO379">
        <v>13</v>
      </c>
      <c r="AP379">
        <v>19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844</v>
      </c>
      <c r="BG379">
        <v>54</v>
      </c>
      <c r="BH379" t="s">
        <v>93</v>
      </c>
    </row>
    <row r="380" spans="1:60">
      <c r="A380" t="s">
        <v>919</v>
      </c>
      <c r="B380" t="s">
        <v>82</v>
      </c>
      <c r="C380" t="s">
        <v>920</v>
      </c>
      <c r="D380" t="s">
        <v>84</v>
      </c>
      <c r="E380" s="2">
        <f>HYPERLINK("capsilon://?command=openfolder&amp;siteaddress=FAM.docvelocity-na8.net&amp;folderid=FX1484FDE0-2146-8196-EF00-34DE8C3E0D50","FX22082927")</f>
        <v>0</v>
      </c>
      <c r="F380" t="s">
        <v>19</v>
      </c>
      <c r="G380" t="s">
        <v>19</v>
      </c>
      <c r="H380" t="s">
        <v>85</v>
      </c>
      <c r="I380" t="s">
        <v>921</v>
      </c>
      <c r="J380">
        <v>331</v>
      </c>
      <c r="K380" t="s">
        <v>87</v>
      </c>
      <c r="L380" t="s">
        <v>88</v>
      </c>
      <c r="M380" t="s">
        <v>89</v>
      </c>
      <c r="N380">
        <v>1</v>
      </c>
      <c r="O380" s="1">
        <v>44784.548194444447</v>
      </c>
      <c r="P380" s="1">
        <v>44784.589560185188</v>
      </c>
      <c r="Q380">
        <v>3279</v>
      </c>
      <c r="R380">
        <v>295</v>
      </c>
      <c r="S380" t="b">
        <v>0</v>
      </c>
      <c r="T380" t="s">
        <v>90</v>
      </c>
      <c r="U380" t="b">
        <v>0</v>
      </c>
      <c r="V380" t="s">
        <v>567</v>
      </c>
      <c r="W380" s="1">
        <v>44784.589560185188</v>
      </c>
      <c r="X380">
        <v>205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331</v>
      </c>
      <c r="AE380">
        <v>324</v>
      </c>
      <c r="AF380">
        <v>0</v>
      </c>
      <c r="AG380">
        <v>9</v>
      </c>
      <c r="AH380" t="s">
        <v>90</v>
      </c>
      <c r="AI380" t="s">
        <v>90</v>
      </c>
      <c r="AJ380" t="s">
        <v>90</v>
      </c>
      <c r="AK380" t="s">
        <v>90</v>
      </c>
      <c r="AL380" t="s">
        <v>90</v>
      </c>
      <c r="AM380" t="s">
        <v>90</v>
      </c>
      <c r="AN380" t="s">
        <v>90</v>
      </c>
      <c r="AO380" t="s">
        <v>90</v>
      </c>
      <c r="AP380" t="s">
        <v>90</v>
      </c>
      <c r="AQ380" t="s">
        <v>90</v>
      </c>
      <c r="AR380" t="s">
        <v>90</v>
      </c>
      <c r="AS380" t="s">
        <v>90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844</v>
      </c>
      <c r="BG380">
        <v>59</v>
      </c>
      <c r="BH380" t="s">
        <v>93</v>
      </c>
    </row>
    <row r="381" spans="1:60">
      <c r="A381" t="s">
        <v>922</v>
      </c>
      <c r="B381" t="s">
        <v>82</v>
      </c>
      <c r="C381" t="s">
        <v>890</v>
      </c>
      <c r="D381" t="s">
        <v>84</v>
      </c>
      <c r="E381" s="2">
        <f>HYPERLINK("capsilon://?command=openfolder&amp;siteaddress=FAM.docvelocity-na8.net&amp;folderid=FX61DFABB5-4E47-8D4E-EAB6-B6CFA0D0A8F1","FX22081063")</f>
        <v>0</v>
      </c>
      <c r="F381" t="s">
        <v>19</v>
      </c>
      <c r="G381" t="s">
        <v>19</v>
      </c>
      <c r="H381" t="s">
        <v>85</v>
      </c>
      <c r="I381" t="s">
        <v>904</v>
      </c>
      <c r="J381">
        <v>132</v>
      </c>
      <c r="K381" t="s">
        <v>87</v>
      </c>
      <c r="L381" t="s">
        <v>88</v>
      </c>
      <c r="M381" t="s">
        <v>89</v>
      </c>
      <c r="N381">
        <v>2</v>
      </c>
      <c r="O381" s="1">
        <v>44784.551400462966</v>
      </c>
      <c r="P381" s="1">
        <v>44784.638437499998</v>
      </c>
      <c r="Q381">
        <v>6361</v>
      </c>
      <c r="R381">
        <v>1159</v>
      </c>
      <c r="S381" t="b">
        <v>0</v>
      </c>
      <c r="T381" t="s">
        <v>90</v>
      </c>
      <c r="U381" t="b">
        <v>1</v>
      </c>
      <c r="V381" t="s">
        <v>91</v>
      </c>
      <c r="W381" s="1">
        <v>44784.562094907407</v>
      </c>
      <c r="X381">
        <v>504</v>
      </c>
      <c r="Y381">
        <v>74</v>
      </c>
      <c r="Z381">
        <v>0</v>
      </c>
      <c r="AA381">
        <v>74</v>
      </c>
      <c r="AB381">
        <v>37</v>
      </c>
      <c r="AC381">
        <v>40</v>
      </c>
      <c r="AD381">
        <v>58</v>
      </c>
      <c r="AE381">
        <v>0</v>
      </c>
      <c r="AF381">
        <v>0</v>
      </c>
      <c r="AG381">
        <v>0</v>
      </c>
      <c r="AH381" t="s">
        <v>749</v>
      </c>
      <c r="AI381" s="1">
        <v>44784.638437499998</v>
      </c>
      <c r="AJ381">
        <v>61</v>
      </c>
      <c r="AK381">
        <v>0</v>
      </c>
      <c r="AL381">
        <v>0</v>
      </c>
      <c r="AM381">
        <v>0</v>
      </c>
      <c r="AN381">
        <v>37</v>
      </c>
      <c r="AO381">
        <v>0</v>
      </c>
      <c r="AP381">
        <v>58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844</v>
      </c>
      <c r="BG381">
        <v>125</v>
      </c>
      <c r="BH381" t="s">
        <v>93</v>
      </c>
    </row>
    <row r="382" spans="1:60">
      <c r="A382" t="s">
        <v>923</v>
      </c>
      <c r="B382" t="s">
        <v>82</v>
      </c>
      <c r="C382" t="s">
        <v>924</v>
      </c>
      <c r="D382" t="s">
        <v>84</v>
      </c>
      <c r="E382" s="2">
        <f>HYPERLINK("capsilon://?command=openfolder&amp;siteaddress=FAM.docvelocity-na8.net&amp;folderid=FX39D92F87-70CD-9E01-66ED-9D7610143623","FX22083253")</f>
        <v>0</v>
      </c>
      <c r="F382" t="s">
        <v>19</v>
      </c>
      <c r="G382" t="s">
        <v>19</v>
      </c>
      <c r="H382" t="s">
        <v>85</v>
      </c>
      <c r="I382" t="s">
        <v>925</v>
      </c>
      <c r="J382">
        <v>262</v>
      </c>
      <c r="K382" t="s">
        <v>87</v>
      </c>
      <c r="L382" t="s">
        <v>88</v>
      </c>
      <c r="M382" t="s">
        <v>89</v>
      </c>
      <c r="N382">
        <v>1</v>
      </c>
      <c r="O382" s="1">
        <v>44784.556423611109</v>
      </c>
      <c r="P382" s="1">
        <v>44784.591377314813</v>
      </c>
      <c r="Q382">
        <v>2786</v>
      </c>
      <c r="R382">
        <v>234</v>
      </c>
      <c r="S382" t="b">
        <v>0</v>
      </c>
      <c r="T382" t="s">
        <v>90</v>
      </c>
      <c r="U382" t="b">
        <v>0</v>
      </c>
      <c r="V382" t="s">
        <v>567</v>
      </c>
      <c r="W382" s="1">
        <v>44784.591377314813</v>
      </c>
      <c r="X382">
        <v>156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262</v>
      </c>
      <c r="AE382">
        <v>248</v>
      </c>
      <c r="AF382">
        <v>0</v>
      </c>
      <c r="AG382">
        <v>5</v>
      </c>
      <c r="AH382" t="s">
        <v>90</v>
      </c>
      <c r="AI382" t="s">
        <v>90</v>
      </c>
      <c r="AJ382" t="s">
        <v>90</v>
      </c>
      <c r="AK382" t="s">
        <v>90</v>
      </c>
      <c r="AL382" t="s">
        <v>90</v>
      </c>
      <c r="AM382" t="s">
        <v>90</v>
      </c>
      <c r="AN382" t="s">
        <v>90</v>
      </c>
      <c r="AO382" t="s">
        <v>90</v>
      </c>
      <c r="AP382" t="s">
        <v>90</v>
      </c>
      <c r="AQ382" t="s">
        <v>90</v>
      </c>
      <c r="AR382" t="s">
        <v>90</v>
      </c>
      <c r="AS382" t="s">
        <v>90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844</v>
      </c>
      <c r="BG382">
        <v>50</v>
      </c>
      <c r="BH382" t="s">
        <v>93</v>
      </c>
    </row>
    <row r="383" spans="1:60">
      <c r="A383" t="s">
        <v>926</v>
      </c>
      <c r="B383" t="s">
        <v>82</v>
      </c>
      <c r="C383" t="s">
        <v>890</v>
      </c>
      <c r="D383" t="s">
        <v>84</v>
      </c>
      <c r="E383" s="2">
        <f>HYPERLINK("capsilon://?command=openfolder&amp;siteaddress=FAM.docvelocity-na8.net&amp;folderid=FX61DFABB5-4E47-8D4E-EAB6-B6CFA0D0A8F1","FX22081063")</f>
        <v>0</v>
      </c>
      <c r="F383" t="s">
        <v>19</v>
      </c>
      <c r="G383" t="s">
        <v>19</v>
      </c>
      <c r="H383" t="s">
        <v>85</v>
      </c>
      <c r="I383" t="s">
        <v>906</v>
      </c>
      <c r="J383">
        <v>132</v>
      </c>
      <c r="K383" t="s">
        <v>87</v>
      </c>
      <c r="L383" t="s">
        <v>88</v>
      </c>
      <c r="M383" t="s">
        <v>89</v>
      </c>
      <c r="N383">
        <v>2</v>
      </c>
      <c r="O383" s="1">
        <v>44784.565844907411</v>
      </c>
      <c r="P383" s="1">
        <v>44784.644675925927</v>
      </c>
      <c r="Q383">
        <v>5380</v>
      </c>
      <c r="R383">
        <v>1431</v>
      </c>
      <c r="S383" t="b">
        <v>0</v>
      </c>
      <c r="T383" t="s">
        <v>90</v>
      </c>
      <c r="U383" t="b">
        <v>1</v>
      </c>
      <c r="V383" t="s">
        <v>571</v>
      </c>
      <c r="W383" s="1">
        <v>44784.581018518518</v>
      </c>
      <c r="X383">
        <v>859</v>
      </c>
      <c r="Y383">
        <v>89</v>
      </c>
      <c r="Z383">
        <v>0</v>
      </c>
      <c r="AA383">
        <v>89</v>
      </c>
      <c r="AB383">
        <v>37</v>
      </c>
      <c r="AC383">
        <v>46</v>
      </c>
      <c r="AD383">
        <v>43</v>
      </c>
      <c r="AE383">
        <v>0</v>
      </c>
      <c r="AF383">
        <v>0</v>
      </c>
      <c r="AG383">
        <v>0</v>
      </c>
      <c r="AH383" t="s">
        <v>749</v>
      </c>
      <c r="AI383" s="1">
        <v>44784.644675925927</v>
      </c>
      <c r="AJ383">
        <v>538</v>
      </c>
      <c r="AK383">
        <v>1</v>
      </c>
      <c r="AL383">
        <v>0</v>
      </c>
      <c r="AM383">
        <v>1</v>
      </c>
      <c r="AN383">
        <v>37</v>
      </c>
      <c r="AO383">
        <v>1</v>
      </c>
      <c r="AP383">
        <v>42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844</v>
      </c>
      <c r="BG383">
        <v>113</v>
      </c>
      <c r="BH383" t="s">
        <v>93</v>
      </c>
    </row>
    <row r="384" spans="1:60">
      <c r="A384" t="s">
        <v>927</v>
      </c>
      <c r="B384" t="s">
        <v>82</v>
      </c>
      <c r="C384" t="s">
        <v>928</v>
      </c>
      <c r="D384" t="s">
        <v>84</v>
      </c>
      <c r="E384" s="2">
        <f>HYPERLINK("capsilon://?command=openfolder&amp;siteaddress=FAM.docvelocity-na8.net&amp;folderid=FXABBE1612-2851-D611-123A-4844A7EDD150","FX22082790")</f>
        <v>0</v>
      </c>
      <c r="F384" t="s">
        <v>19</v>
      </c>
      <c r="G384" t="s">
        <v>19</v>
      </c>
      <c r="H384" t="s">
        <v>85</v>
      </c>
      <c r="I384" t="s">
        <v>929</v>
      </c>
      <c r="J384">
        <v>290</v>
      </c>
      <c r="K384" t="s">
        <v>87</v>
      </c>
      <c r="L384" t="s">
        <v>88</v>
      </c>
      <c r="M384" t="s">
        <v>89</v>
      </c>
      <c r="N384">
        <v>1</v>
      </c>
      <c r="O384" s="1">
        <v>44784.567685185182</v>
      </c>
      <c r="P384" s="1">
        <v>44784.593761574077</v>
      </c>
      <c r="Q384">
        <v>2039</v>
      </c>
      <c r="R384">
        <v>214</v>
      </c>
      <c r="S384" t="b">
        <v>0</v>
      </c>
      <c r="T384" t="s">
        <v>90</v>
      </c>
      <c r="U384" t="b">
        <v>0</v>
      </c>
      <c r="V384" t="s">
        <v>567</v>
      </c>
      <c r="W384" s="1">
        <v>44784.593761574077</v>
      </c>
      <c r="X384">
        <v>158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290</v>
      </c>
      <c r="AE384">
        <v>276</v>
      </c>
      <c r="AF384">
        <v>0</v>
      </c>
      <c r="AG384">
        <v>4</v>
      </c>
      <c r="AH384" t="s">
        <v>90</v>
      </c>
      <c r="AI384" t="s">
        <v>90</v>
      </c>
      <c r="AJ384" t="s">
        <v>90</v>
      </c>
      <c r="AK384" t="s">
        <v>90</v>
      </c>
      <c r="AL384" t="s">
        <v>90</v>
      </c>
      <c r="AM384" t="s">
        <v>90</v>
      </c>
      <c r="AN384" t="s">
        <v>90</v>
      </c>
      <c r="AO384" t="s">
        <v>90</v>
      </c>
      <c r="AP384" t="s">
        <v>90</v>
      </c>
      <c r="AQ384" t="s">
        <v>90</v>
      </c>
      <c r="AR384" t="s">
        <v>90</v>
      </c>
      <c r="AS384" t="s">
        <v>90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844</v>
      </c>
      <c r="BG384">
        <v>37</v>
      </c>
      <c r="BH384" t="s">
        <v>93</v>
      </c>
    </row>
    <row r="385" spans="1:60">
      <c r="A385" t="s">
        <v>930</v>
      </c>
      <c r="B385" t="s">
        <v>82</v>
      </c>
      <c r="C385" t="s">
        <v>770</v>
      </c>
      <c r="D385" t="s">
        <v>84</v>
      </c>
      <c r="E385" s="2">
        <f>HYPERLINK("capsilon://?command=openfolder&amp;siteaddress=FAM.docvelocity-na8.net&amp;folderid=FX84E0CE3A-8D09-52D1-3CA6-2822B4DA96A8","FX22082659")</f>
        <v>0</v>
      </c>
      <c r="F385" t="s">
        <v>19</v>
      </c>
      <c r="G385" t="s">
        <v>19</v>
      </c>
      <c r="H385" t="s">
        <v>85</v>
      </c>
      <c r="I385" t="s">
        <v>917</v>
      </c>
      <c r="J385">
        <v>174</v>
      </c>
      <c r="K385" t="s">
        <v>87</v>
      </c>
      <c r="L385" t="s">
        <v>88</v>
      </c>
      <c r="M385" t="s">
        <v>89</v>
      </c>
      <c r="N385">
        <v>2</v>
      </c>
      <c r="O385" s="1">
        <v>44784.58425925926</v>
      </c>
      <c r="P385" s="1">
        <v>44784.656145833331</v>
      </c>
      <c r="Q385">
        <v>4558</v>
      </c>
      <c r="R385">
        <v>1653</v>
      </c>
      <c r="S385" t="b">
        <v>0</v>
      </c>
      <c r="T385" t="s">
        <v>90</v>
      </c>
      <c r="U385" t="b">
        <v>1</v>
      </c>
      <c r="V385" t="s">
        <v>571</v>
      </c>
      <c r="W385" s="1">
        <v>44784.591863425929</v>
      </c>
      <c r="X385">
        <v>647</v>
      </c>
      <c r="Y385">
        <v>108</v>
      </c>
      <c r="Z385">
        <v>0</v>
      </c>
      <c r="AA385">
        <v>108</v>
      </c>
      <c r="AB385">
        <v>0</v>
      </c>
      <c r="AC385">
        <v>38</v>
      </c>
      <c r="AD385">
        <v>66</v>
      </c>
      <c r="AE385">
        <v>0</v>
      </c>
      <c r="AF385">
        <v>0</v>
      </c>
      <c r="AG385">
        <v>0</v>
      </c>
      <c r="AH385" t="s">
        <v>749</v>
      </c>
      <c r="AI385" s="1">
        <v>44784.656145833331</v>
      </c>
      <c r="AJ385">
        <v>990</v>
      </c>
      <c r="AK385">
        <v>1</v>
      </c>
      <c r="AL385">
        <v>0</v>
      </c>
      <c r="AM385">
        <v>1</v>
      </c>
      <c r="AN385">
        <v>0</v>
      </c>
      <c r="AO385">
        <v>1</v>
      </c>
      <c r="AP385">
        <v>65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844</v>
      </c>
      <c r="BG385">
        <v>103</v>
      </c>
      <c r="BH385" t="s">
        <v>93</v>
      </c>
    </row>
    <row r="386" spans="1:60">
      <c r="A386" t="s">
        <v>931</v>
      </c>
      <c r="B386" t="s">
        <v>82</v>
      </c>
      <c r="C386" t="s">
        <v>920</v>
      </c>
      <c r="D386" t="s">
        <v>84</v>
      </c>
      <c r="E386" s="2">
        <f>HYPERLINK("capsilon://?command=openfolder&amp;siteaddress=FAM.docvelocity-na8.net&amp;folderid=FX1484FDE0-2146-8196-EF00-34DE8C3E0D50","FX22082927")</f>
        <v>0</v>
      </c>
      <c r="F386" t="s">
        <v>19</v>
      </c>
      <c r="G386" t="s">
        <v>19</v>
      </c>
      <c r="H386" t="s">
        <v>85</v>
      </c>
      <c r="I386" t="s">
        <v>921</v>
      </c>
      <c r="J386">
        <v>483</v>
      </c>
      <c r="K386" t="s">
        <v>87</v>
      </c>
      <c r="L386" t="s">
        <v>88</v>
      </c>
      <c r="M386" t="s">
        <v>89</v>
      </c>
      <c r="N386">
        <v>2</v>
      </c>
      <c r="O386" s="1">
        <v>44784.591192129628</v>
      </c>
      <c r="P386" s="1">
        <v>44784.632881944446</v>
      </c>
      <c r="Q386">
        <v>1192</v>
      </c>
      <c r="R386">
        <v>2410</v>
      </c>
      <c r="S386" t="b">
        <v>0</v>
      </c>
      <c r="T386" t="s">
        <v>90</v>
      </c>
      <c r="U386" t="b">
        <v>1</v>
      </c>
      <c r="V386" t="s">
        <v>91</v>
      </c>
      <c r="W386" s="1">
        <v>44784.603009259263</v>
      </c>
      <c r="X386">
        <v>913</v>
      </c>
      <c r="Y386">
        <v>144</v>
      </c>
      <c r="Z386">
        <v>0</v>
      </c>
      <c r="AA386">
        <v>144</v>
      </c>
      <c r="AB386">
        <v>290</v>
      </c>
      <c r="AC386">
        <v>39</v>
      </c>
      <c r="AD386">
        <v>339</v>
      </c>
      <c r="AE386">
        <v>0</v>
      </c>
      <c r="AF386">
        <v>0</v>
      </c>
      <c r="AG386">
        <v>0</v>
      </c>
      <c r="AH386" t="s">
        <v>108</v>
      </c>
      <c r="AI386" s="1">
        <v>44784.632881944446</v>
      </c>
      <c r="AJ386">
        <v>1451</v>
      </c>
      <c r="AK386">
        <v>3</v>
      </c>
      <c r="AL386">
        <v>0</v>
      </c>
      <c r="AM386">
        <v>3</v>
      </c>
      <c r="AN386">
        <v>290</v>
      </c>
      <c r="AO386">
        <v>3</v>
      </c>
      <c r="AP386">
        <v>336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844</v>
      </c>
      <c r="BG386">
        <v>60</v>
      </c>
      <c r="BH386" t="s">
        <v>93</v>
      </c>
    </row>
    <row r="387" spans="1:60">
      <c r="A387" t="s">
        <v>932</v>
      </c>
      <c r="B387" t="s">
        <v>82</v>
      </c>
      <c r="C387" t="s">
        <v>924</v>
      </c>
      <c r="D387" t="s">
        <v>84</v>
      </c>
      <c r="E387" s="2">
        <f>HYPERLINK("capsilon://?command=openfolder&amp;siteaddress=FAM.docvelocity-na8.net&amp;folderid=FX39D92F87-70CD-9E01-66ED-9D7610143623","FX22083253")</f>
        <v>0</v>
      </c>
      <c r="F387" t="s">
        <v>19</v>
      </c>
      <c r="G387" t="s">
        <v>19</v>
      </c>
      <c r="H387" t="s">
        <v>85</v>
      </c>
      <c r="I387" t="s">
        <v>925</v>
      </c>
      <c r="J387">
        <v>286</v>
      </c>
      <c r="K387" t="s">
        <v>87</v>
      </c>
      <c r="L387" t="s">
        <v>88</v>
      </c>
      <c r="M387" t="s">
        <v>89</v>
      </c>
      <c r="N387">
        <v>2</v>
      </c>
      <c r="O387" s="1">
        <v>44784.59306712963</v>
      </c>
      <c r="P387" s="1">
        <v>44784.640520833331</v>
      </c>
      <c r="Q387">
        <v>2054</v>
      </c>
      <c r="R387">
        <v>2046</v>
      </c>
      <c r="S387" t="b">
        <v>0</v>
      </c>
      <c r="T387" t="s">
        <v>90</v>
      </c>
      <c r="U387" t="b">
        <v>1</v>
      </c>
      <c r="V387" t="s">
        <v>131</v>
      </c>
      <c r="W387" s="1">
        <v>44784.609895833331</v>
      </c>
      <c r="X387">
        <v>1380</v>
      </c>
      <c r="Y387">
        <v>190</v>
      </c>
      <c r="Z387">
        <v>0</v>
      </c>
      <c r="AA387">
        <v>190</v>
      </c>
      <c r="AB387">
        <v>0</v>
      </c>
      <c r="AC387">
        <v>10</v>
      </c>
      <c r="AD387">
        <v>96</v>
      </c>
      <c r="AE387">
        <v>0</v>
      </c>
      <c r="AF387">
        <v>0</v>
      </c>
      <c r="AG387">
        <v>0</v>
      </c>
      <c r="AH387" t="s">
        <v>108</v>
      </c>
      <c r="AI387" s="1">
        <v>44784.640520833331</v>
      </c>
      <c r="AJ387">
        <v>659</v>
      </c>
      <c r="AK387">
        <v>4</v>
      </c>
      <c r="AL387">
        <v>0</v>
      </c>
      <c r="AM387">
        <v>4</v>
      </c>
      <c r="AN387">
        <v>0</v>
      </c>
      <c r="AO387">
        <v>4</v>
      </c>
      <c r="AP387">
        <v>92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844</v>
      </c>
      <c r="BG387">
        <v>68</v>
      </c>
      <c r="BH387" t="s">
        <v>93</v>
      </c>
    </row>
    <row r="388" spans="1:60">
      <c r="A388" t="s">
        <v>933</v>
      </c>
      <c r="B388" t="s">
        <v>82</v>
      </c>
      <c r="C388" t="s">
        <v>928</v>
      </c>
      <c r="D388" t="s">
        <v>84</v>
      </c>
      <c r="E388" s="2">
        <f>HYPERLINK("capsilon://?command=openfolder&amp;siteaddress=FAM.docvelocity-na8.net&amp;folderid=FXABBE1612-2851-D611-123A-4844A7EDD150","FX22082790")</f>
        <v>0</v>
      </c>
      <c r="F388" t="s">
        <v>19</v>
      </c>
      <c r="G388" t="s">
        <v>19</v>
      </c>
      <c r="H388" t="s">
        <v>85</v>
      </c>
      <c r="I388" t="s">
        <v>929</v>
      </c>
      <c r="J388">
        <v>314</v>
      </c>
      <c r="K388" t="s">
        <v>87</v>
      </c>
      <c r="L388" t="s">
        <v>88</v>
      </c>
      <c r="M388" t="s">
        <v>89</v>
      </c>
      <c r="N388">
        <v>2</v>
      </c>
      <c r="O388" s="1">
        <v>44784.595555555556</v>
      </c>
      <c r="P388" s="1">
        <v>44784.645833333336</v>
      </c>
      <c r="Q388">
        <v>3214</v>
      </c>
      <c r="R388">
        <v>1130</v>
      </c>
      <c r="S388" t="b">
        <v>0</v>
      </c>
      <c r="T388" t="s">
        <v>90</v>
      </c>
      <c r="U388" t="b">
        <v>1</v>
      </c>
      <c r="V388" t="s">
        <v>91</v>
      </c>
      <c r="W388" s="1">
        <v>44784.610798611109</v>
      </c>
      <c r="X388">
        <v>672</v>
      </c>
      <c r="Y388">
        <v>203</v>
      </c>
      <c r="Z388">
        <v>0</v>
      </c>
      <c r="AA388">
        <v>203</v>
      </c>
      <c r="AB388">
        <v>0</v>
      </c>
      <c r="AC388">
        <v>17</v>
      </c>
      <c r="AD388">
        <v>111</v>
      </c>
      <c r="AE388">
        <v>0</v>
      </c>
      <c r="AF388">
        <v>0</v>
      </c>
      <c r="AG388">
        <v>0</v>
      </c>
      <c r="AH388" t="s">
        <v>108</v>
      </c>
      <c r="AI388" s="1">
        <v>44784.645833333336</v>
      </c>
      <c r="AJ388">
        <v>458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111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844</v>
      </c>
      <c r="BG388">
        <v>72</v>
      </c>
      <c r="BH388" t="s">
        <v>93</v>
      </c>
    </row>
    <row r="389" spans="1:60">
      <c r="A389" t="s">
        <v>934</v>
      </c>
      <c r="B389" t="s">
        <v>82</v>
      </c>
      <c r="C389" t="s">
        <v>418</v>
      </c>
      <c r="D389" t="s">
        <v>84</v>
      </c>
      <c r="E389" s="2">
        <f>HYPERLINK("capsilon://?command=openfolder&amp;siteaddress=FAM.docvelocity-na8.net&amp;folderid=FXB30D453A-0F8F-6F46-9AE3-47DB5B23C000","FX22073935")</f>
        <v>0</v>
      </c>
      <c r="F389" t="s">
        <v>19</v>
      </c>
      <c r="G389" t="s">
        <v>19</v>
      </c>
      <c r="H389" t="s">
        <v>85</v>
      </c>
      <c r="I389" t="s">
        <v>935</v>
      </c>
      <c r="J389">
        <v>44</v>
      </c>
      <c r="K389" t="s">
        <v>87</v>
      </c>
      <c r="L389" t="s">
        <v>88</v>
      </c>
      <c r="M389" t="s">
        <v>89</v>
      </c>
      <c r="N389">
        <v>2</v>
      </c>
      <c r="O389" s="1">
        <v>44784.616747685184</v>
      </c>
      <c r="P389" s="1">
        <v>44784.649178240739</v>
      </c>
      <c r="Q389">
        <v>2757</v>
      </c>
      <c r="R389">
        <v>45</v>
      </c>
      <c r="S389" t="b">
        <v>0</v>
      </c>
      <c r="T389" t="s">
        <v>90</v>
      </c>
      <c r="U389" t="b">
        <v>0</v>
      </c>
      <c r="V389" t="s">
        <v>91</v>
      </c>
      <c r="W389" s="1">
        <v>44784.620115740741</v>
      </c>
      <c r="X389">
        <v>27</v>
      </c>
      <c r="Y389">
        <v>0</v>
      </c>
      <c r="Z389">
        <v>0</v>
      </c>
      <c r="AA389">
        <v>0</v>
      </c>
      <c r="AB389">
        <v>37</v>
      </c>
      <c r="AC389">
        <v>0</v>
      </c>
      <c r="AD389">
        <v>44</v>
      </c>
      <c r="AE389">
        <v>0</v>
      </c>
      <c r="AF389">
        <v>0</v>
      </c>
      <c r="AG389">
        <v>0</v>
      </c>
      <c r="AH389" t="s">
        <v>108</v>
      </c>
      <c r="AI389" s="1">
        <v>44784.649178240739</v>
      </c>
      <c r="AJ389">
        <v>18</v>
      </c>
      <c r="AK389">
        <v>0</v>
      </c>
      <c r="AL389">
        <v>0</v>
      </c>
      <c r="AM389">
        <v>0</v>
      </c>
      <c r="AN389">
        <v>37</v>
      </c>
      <c r="AO389">
        <v>0</v>
      </c>
      <c r="AP389">
        <v>44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844</v>
      </c>
      <c r="BG389">
        <v>46</v>
      </c>
      <c r="BH389" t="s">
        <v>93</v>
      </c>
    </row>
    <row r="390" spans="1:60">
      <c r="A390" t="s">
        <v>936</v>
      </c>
      <c r="B390" t="s">
        <v>82</v>
      </c>
      <c r="C390" t="s">
        <v>937</v>
      </c>
      <c r="D390" t="s">
        <v>84</v>
      </c>
      <c r="E390" s="2">
        <f>HYPERLINK("capsilon://?command=openfolder&amp;siteaddress=FAM.docvelocity-na8.net&amp;folderid=FX71B5C09E-86D8-3E4F-B1A1-562D48F9D1D4","FX22082567")</f>
        <v>0</v>
      </c>
      <c r="F390" t="s">
        <v>19</v>
      </c>
      <c r="G390" t="s">
        <v>19</v>
      </c>
      <c r="H390" t="s">
        <v>85</v>
      </c>
      <c r="I390" t="s">
        <v>938</v>
      </c>
      <c r="J390">
        <v>244</v>
      </c>
      <c r="K390" t="s">
        <v>87</v>
      </c>
      <c r="L390" t="s">
        <v>88</v>
      </c>
      <c r="M390" t="s">
        <v>89</v>
      </c>
      <c r="N390">
        <v>1</v>
      </c>
      <c r="O390" s="1">
        <v>44784.62672453704</v>
      </c>
      <c r="P390" s="1">
        <v>44784.654236111113</v>
      </c>
      <c r="Q390">
        <v>2128</v>
      </c>
      <c r="R390">
        <v>249</v>
      </c>
      <c r="S390" t="b">
        <v>0</v>
      </c>
      <c r="T390" t="s">
        <v>90</v>
      </c>
      <c r="U390" t="b">
        <v>0</v>
      </c>
      <c r="V390" t="s">
        <v>91</v>
      </c>
      <c r="W390" s="1">
        <v>44784.654236111113</v>
      </c>
      <c r="X390">
        <v>207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244</v>
      </c>
      <c r="AE390">
        <v>237</v>
      </c>
      <c r="AF390">
        <v>0</v>
      </c>
      <c r="AG390">
        <v>5</v>
      </c>
      <c r="AH390" t="s">
        <v>90</v>
      </c>
      <c r="AI390" t="s">
        <v>90</v>
      </c>
      <c r="AJ390" t="s">
        <v>90</v>
      </c>
      <c r="AK390" t="s">
        <v>90</v>
      </c>
      <c r="AL390" t="s">
        <v>90</v>
      </c>
      <c r="AM390" t="s">
        <v>90</v>
      </c>
      <c r="AN390" t="s">
        <v>90</v>
      </c>
      <c r="AO390" t="s">
        <v>90</v>
      </c>
      <c r="AP390" t="s">
        <v>90</v>
      </c>
      <c r="AQ390" t="s">
        <v>90</v>
      </c>
      <c r="AR390" t="s">
        <v>90</v>
      </c>
      <c r="AS390" t="s">
        <v>90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844</v>
      </c>
      <c r="BG390">
        <v>39</v>
      </c>
      <c r="BH390" t="s">
        <v>93</v>
      </c>
    </row>
    <row r="391" spans="1:60">
      <c r="A391" t="s">
        <v>939</v>
      </c>
      <c r="B391" t="s">
        <v>82</v>
      </c>
      <c r="C391" t="s">
        <v>940</v>
      </c>
      <c r="D391" t="s">
        <v>84</v>
      </c>
      <c r="E391" s="2">
        <f>HYPERLINK("capsilon://?command=openfolder&amp;siteaddress=FAM.docvelocity-na8.net&amp;folderid=FX64082A81-5B3B-699D-DD62-11F119802F42","FX22082282")</f>
        <v>0</v>
      </c>
      <c r="F391" t="s">
        <v>19</v>
      </c>
      <c r="G391" t="s">
        <v>19</v>
      </c>
      <c r="H391" t="s">
        <v>85</v>
      </c>
      <c r="I391" t="s">
        <v>941</v>
      </c>
      <c r="J391">
        <v>385</v>
      </c>
      <c r="K391" t="s">
        <v>87</v>
      </c>
      <c r="L391" t="s">
        <v>88</v>
      </c>
      <c r="M391" t="s">
        <v>89</v>
      </c>
      <c r="N391">
        <v>1</v>
      </c>
      <c r="O391" s="1">
        <v>44784.631840277776</v>
      </c>
      <c r="P391" s="1">
        <v>44784.660393518519</v>
      </c>
      <c r="Q391">
        <v>1936</v>
      </c>
      <c r="R391">
        <v>531</v>
      </c>
      <c r="S391" t="b">
        <v>0</v>
      </c>
      <c r="T391" t="s">
        <v>90</v>
      </c>
      <c r="U391" t="b">
        <v>0</v>
      </c>
      <c r="V391" t="s">
        <v>91</v>
      </c>
      <c r="W391" s="1">
        <v>44784.660393518519</v>
      </c>
      <c r="X391">
        <v>531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385</v>
      </c>
      <c r="AE391">
        <v>378</v>
      </c>
      <c r="AF391">
        <v>0</v>
      </c>
      <c r="AG391">
        <v>11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 t="s">
        <v>90</v>
      </c>
      <c r="AR391" t="s">
        <v>90</v>
      </c>
      <c r="AS391" t="s">
        <v>90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844</v>
      </c>
      <c r="BG391">
        <v>41</v>
      </c>
      <c r="BH391" t="s">
        <v>93</v>
      </c>
    </row>
    <row r="392" spans="1:60">
      <c r="A392" t="s">
        <v>942</v>
      </c>
      <c r="B392" t="s">
        <v>82</v>
      </c>
      <c r="C392" t="s">
        <v>943</v>
      </c>
      <c r="D392" t="s">
        <v>84</v>
      </c>
      <c r="E392" s="2">
        <f>HYPERLINK("capsilon://?command=openfolder&amp;siteaddress=FAM.docvelocity-na8.net&amp;folderid=FX1788948D-9B16-2316-E223-6C6AE4051050","FX22082764")</f>
        <v>0</v>
      </c>
      <c r="F392" t="s">
        <v>19</v>
      </c>
      <c r="G392" t="s">
        <v>19</v>
      </c>
      <c r="H392" t="s">
        <v>85</v>
      </c>
      <c r="I392" t="s">
        <v>944</v>
      </c>
      <c r="J392">
        <v>733</v>
      </c>
      <c r="K392" t="s">
        <v>87</v>
      </c>
      <c r="L392" t="s">
        <v>88</v>
      </c>
      <c r="M392" t="s">
        <v>89</v>
      </c>
      <c r="N392">
        <v>1</v>
      </c>
      <c r="O392" s="1">
        <v>44784.640810185185</v>
      </c>
      <c r="P392" s="1">
        <v>44784.691516203704</v>
      </c>
      <c r="Q392">
        <v>3839</v>
      </c>
      <c r="R392">
        <v>542</v>
      </c>
      <c r="S392" t="b">
        <v>0</v>
      </c>
      <c r="T392" t="s">
        <v>90</v>
      </c>
      <c r="U392" t="b">
        <v>0</v>
      </c>
      <c r="V392" t="s">
        <v>567</v>
      </c>
      <c r="W392" s="1">
        <v>44784.691516203704</v>
      </c>
      <c r="X392">
        <v>421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733</v>
      </c>
      <c r="AE392">
        <v>667</v>
      </c>
      <c r="AF392">
        <v>0</v>
      </c>
      <c r="AG392">
        <v>14</v>
      </c>
      <c r="AH392" t="s">
        <v>90</v>
      </c>
      <c r="AI392" t="s">
        <v>90</v>
      </c>
      <c r="AJ392" t="s">
        <v>90</v>
      </c>
      <c r="AK392" t="s">
        <v>90</v>
      </c>
      <c r="AL392" t="s">
        <v>90</v>
      </c>
      <c r="AM392" t="s">
        <v>90</v>
      </c>
      <c r="AN392" t="s">
        <v>90</v>
      </c>
      <c r="AO392" t="s">
        <v>90</v>
      </c>
      <c r="AP392" t="s">
        <v>90</v>
      </c>
      <c r="AQ392" t="s">
        <v>90</v>
      </c>
      <c r="AR392" t="s">
        <v>90</v>
      </c>
      <c r="AS392" t="s">
        <v>90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844</v>
      </c>
      <c r="BG392">
        <v>73</v>
      </c>
      <c r="BH392" t="s">
        <v>93</v>
      </c>
    </row>
    <row r="393" spans="1:60">
      <c r="A393" t="s">
        <v>945</v>
      </c>
      <c r="B393" t="s">
        <v>82</v>
      </c>
      <c r="C393" t="s">
        <v>946</v>
      </c>
      <c r="D393" t="s">
        <v>84</v>
      </c>
      <c r="E393" s="2">
        <f>HYPERLINK("capsilon://?command=openfolder&amp;siteaddress=FAM.docvelocity-na8.net&amp;folderid=FX97B9C7EF-6F4A-B608-0234-C18BB41D565B","FX22077425")</f>
        <v>0</v>
      </c>
      <c r="F393" t="s">
        <v>19</v>
      </c>
      <c r="G393" t="s">
        <v>19</v>
      </c>
      <c r="H393" t="s">
        <v>85</v>
      </c>
      <c r="I393" t="s">
        <v>947</v>
      </c>
      <c r="J393">
        <v>390</v>
      </c>
      <c r="K393" t="s">
        <v>87</v>
      </c>
      <c r="L393" t="s">
        <v>88</v>
      </c>
      <c r="M393" t="s">
        <v>89</v>
      </c>
      <c r="N393">
        <v>2</v>
      </c>
      <c r="O393" s="1">
        <v>44784.645694444444</v>
      </c>
      <c r="P393" s="1">
        <v>44784.840914351851</v>
      </c>
      <c r="Q393">
        <v>15157</v>
      </c>
      <c r="R393">
        <v>1710</v>
      </c>
      <c r="S393" t="b">
        <v>0</v>
      </c>
      <c r="T393" t="s">
        <v>90</v>
      </c>
      <c r="U393" t="b">
        <v>0</v>
      </c>
      <c r="V393" t="s">
        <v>571</v>
      </c>
      <c r="W393" s="1">
        <v>44784.77579861111</v>
      </c>
      <c r="X393">
        <v>1120</v>
      </c>
      <c r="Y393">
        <v>365</v>
      </c>
      <c r="Z393">
        <v>0</v>
      </c>
      <c r="AA393">
        <v>365</v>
      </c>
      <c r="AB393">
        <v>0</v>
      </c>
      <c r="AC393">
        <v>59</v>
      </c>
      <c r="AD393">
        <v>25</v>
      </c>
      <c r="AE393">
        <v>0</v>
      </c>
      <c r="AF393">
        <v>0</v>
      </c>
      <c r="AG393">
        <v>0</v>
      </c>
      <c r="AH393" t="s">
        <v>173</v>
      </c>
      <c r="AI393" s="1">
        <v>44784.840914351851</v>
      </c>
      <c r="AJ393">
        <v>345</v>
      </c>
      <c r="AK393">
        <v>2</v>
      </c>
      <c r="AL393">
        <v>0</v>
      </c>
      <c r="AM393">
        <v>2</v>
      </c>
      <c r="AN393">
        <v>0</v>
      </c>
      <c r="AO393">
        <v>1</v>
      </c>
      <c r="AP393">
        <v>23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844</v>
      </c>
      <c r="BG393">
        <v>281</v>
      </c>
      <c r="BH393" t="s">
        <v>93</v>
      </c>
    </row>
    <row r="394" spans="1:60">
      <c r="A394" t="s">
        <v>948</v>
      </c>
      <c r="B394" t="s">
        <v>82</v>
      </c>
      <c r="C394" t="s">
        <v>946</v>
      </c>
      <c r="D394" t="s">
        <v>84</v>
      </c>
      <c r="E394" s="2">
        <f>HYPERLINK("capsilon://?command=openfolder&amp;siteaddress=FAM.docvelocity-na8.net&amp;folderid=FX97B9C7EF-6F4A-B608-0234-C18BB41D565B","FX22077425")</f>
        <v>0</v>
      </c>
      <c r="F394" t="s">
        <v>19</v>
      </c>
      <c r="G394" t="s">
        <v>19</v>
      </c>
      <c r="H394" t="s">
        <v>85</v>
      </c>
      <c r="I394" t="s">
        <v>949</v>
      </c>
      <c r="J394">
        <v>390</v>
      </c>
      <c r="K394" t="s">
        <v>87</v>
      </c>
      <c r="L394" t="s">
        <v>88</v>
      </c>
      <c r="M394" t="s">
        <v>89</v>
      </c>
      <c r="N394">
        <v>2</v>
      </c>
      <c r="O394" s="1">
        <v>44784.647303240738</v>
      </c>
      <c r="P394" s="1">
        <v>44784.845289351855</v>
      </c>
      <c r="Q394">
        <v>15955</v>
      </c>
      <c r="R394">
        <v>1151</v>
      </c>
      <c r="S394" t="b">
        <v>0</v>
      </c>
      <c r="T394" t="s">
        <v>90</v>
      </c>
      <c r="U394" t="b">
        <v>0</v>
      </c>
      <c r="V394" t="s">
        <v>631</v>
      </c>
      <c r="W394" s="1">
        <v>44784.777361111112</v>
      </c>
      <c r="X394">
        <v>747</v>
      </c>
      <c r="Y394">
        <v>377</v>
      </c>
      <c r="Z394">
        <v>0</v>
      </c>
      <c r="AA394">
        <v>377</v>
      </c>
      <c r="AB394">
        <v>0</v>
      </c>
      <c r="AC394">
        <v>49</v>
      </c>
      <c r="AD394">
        <v>13</v>
      </c>
      <c r="AE394">
        <v>0</v>
      </c>
      <c r="AF394">
        <v>0</v>
      </c>
      <c r="AG394">
        <v>0</v>
      </c>
      <c r="AH394" t="s">
        <v>173</v>
      </c>
      <c r="AI394" s="1">
        <v>44784.845289351855</v>
      </c>
      <c r="AJ394">
        <v>377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13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844</v>
      </c>
      <c r="BG394">
        <v>285</v>
      </c>
      <c r="BH394" t="s">
        <v>93</v>
      </c>
    </row>
    <row r="395" spans="1:60">
      <c r="A395" t="s">
        <v>950</v>
      </c>
      <c r="B395" t="s">
        <v>82</v>
      </c>
      <c r="C395" t="s">
        <v>951</v>
      </c>
      <c r="D395" t="s">
        <v>84</v>
      </c>
      <c r="E395" s="2">
        <f>HYPERLINK("capsilon://?command=openfolder&amp;siteaddress=FAM.docvelocity-na8.net&amp;folderid=FXF493C0F9-CA67-0822-BE9D-6F40F33E8AE7","FX22082938")</f>
        <v>0</v>
      </c>
      <c r="F395" t="s">
        <v>19</v>
      </c>
      <c r="G395" t="s">
        <v>19</v>
      </c>
      <c r="H395" t="s">
        <v>85</v>
      </c>
      <c r="I395" t="s">
        <v>952</v>
      </c>
      <c r="J395">
        <v>256</v>
      </c>
      <c r="K395" t="s">
        <v>87</v>
      </c>
      <c r="L395" t="s">
        <v>88</v>
      </c>
      <c r="M395" t="s">
        <v>89</v>
      </c>
      <c r="N395">
        <v>1</v>
      </c>
      <c r="O395" s="1">
        <v>44784.652743055558</v>
      </c>
      <c r="P395" s="1">
        <v>44784.697789351849</v>
      </c>
      <c r="Q395">
        <v>3633</v>
      </c>
      <c r="R395">
        <v>259</v>
      </c>
      <c r="S395" t="b">
        <v>0</v>
      </c>
      <c r="T395" t="s">
        <v>90</v>
      </c>
      <c r="U395" t="b">
        <v>0</v>
      </c>
      <c r="V395" t="s">
        <v>567</v>
      </c>
      <c r="W395" s="1">
        <v>44784.697789351849</v>
      </c>
      <c r="X395">
        <v>259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256</v>
      </c>
      <c r="AE395">
        <v>242</v>
      </c>
      <c r="AF395">
        <v>0</v>
      </c>
      <c r="AG395">
        <v>9</v>
      </c>
      <c r="AH395" t="s">
        <v>90</v>
      </c>
      <c r="AI395" t="s">
        <v>90</v>
      </c>
      <c r="AJ395" t="s">
        <v>90</v>
      </c>
      <c r="AK395" t="s">
        <v>90</v>
      </c>
      <c r="AL395" t="s">
        <v>90</v>
      </c>
      <c r="AM395" t="s">
        <v>90</v>
      </c>
      <c r="AN395" t="s">
        <v>90</v>
      </c>
      <c r="AO395" t="s">
        <v>90</v>
      </c>
      <c r="AP395" t="s">
        <v>90</v>
      </c>
      <c r="AQ395" t="s">
        <v>90</v>
      </c>
      <c r="AR395" t="s">
        <v>90</v>
      </c>
      <c r="AS395" t="s">
        <v>90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844</v>
      </c>
      <c r="BG395">
        <v>64</v>
      </c>
      <c r="BH395" t="s">
        <v>93</v>
      </c>
    </row>
    <row r="396" spans="1:60">
      <c r="A396" t="s">
        <v>953</v>
      </c>
      <c r="B396" t="s">
        <v>82</v>
      </c>
      <c r="C396" t="s">
        <v>937</v>
      </c>
      <c r="D396" t="s">
        <v>84</v>
      </c>
      <c r="E396" s="2">
        <f>HYPERLINK("capsilon://?command=openfolder&amp;siteaddress=FAM.docvelocity-na8.net&amp;folderid=FX71B5C09E-86D8-3E4F-B1A1-562D48F9D1D4","FX22082567")</f>
        <v>0</v>
      </c>
      <c r="F396" t="s">
        <v>19</v>
      </c>
      <c r="G396" t="s">
        <v>19</v>
      </c>
      <c r="H396" t="s">
        <v>85</v>
      </c>
      <c r="I396" t="s">
        <v>938</v>
      </c>
      <c r="J396">
        <v>320</v>
      </c>
      <c r="K396" t="s">
        <v>87</v>
      </c>
      <c r="L396" t="s">
        <v>88</v>
      </c>
      <c r="M396" t="s">
        <v>89</v>
      </c>
      <c r="N396">
        <v>2</v>
      </c>
      <c r="O396" s="1">
        <v>44784.6559375</v>
      </c>
      <c r="P396" s="1">
        <v>44784.712546296294</v>
      </c>
      <c r="Q396">
        <v>1409</v>
      </c>
      <c r="R396">
        <v>3482</v>
      </c>
      <c r="S396" t="b">
        <v>0</v>
      </c>
      <c r="T396" t="s">
        <v>90</v>
      </c>
      <c r="U396" t="b">
        <v>1</v>
      </c>
      <c r="V396" t="s">
        <v>91</v>
      </c>
      <c r="W396" s="1">
        <v>44784.683136574073</v>
      </c>
      <c r="X396">
        <v>1964</v>
      </c>
      <c r="Y396">
        <v>223</v>
      </c>
      <c r="Z396">
        <v>0</v>
      </c>
      <c r="AA396">
        <v>223</v>
      </c>
      <c r="AB396">
        <v>0</v>
      </c>
      <c r="AC396">
        <v>64</v>
      </c>
      <c r="AD396">
        <v>97</v>
      </c>
      <c r="AE396">
        <v>0</v>
      </c>
      <c r="AF396">
        <v>0</v>
      </c>
      <c r="AG396">
        <v>0</v>
      </c>
      <c r="AH396" t="s">
        <v>108</v>
      </c>
      <c r="AI396" s="1">
        <v>44784.712546296294</v>
      </c>
      <c r="AJ396">
        <v>1484</v>
      </c>
      <c r="AK396">
        <v>10</v>
      </c>
      <c r="AL396">
        <v>0</v>
      </c>
      <c r="AM396">
        <v>10</v>
      </c>
      <c r="AN396">
        <v>0</v>
      </c>
      <c r="AO396">
        <v>10</v>
      </c>
      <c r="AP396">
        <v>87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844</v>
      </c>
      <c r="BG396">
        <v>81</v>
      </c>
      <c r="BH396" t="s">
        <v>93</v>
      </c>
    </row>
    <row r="397" spans="1:60">
      <c r="A397" t="s">
        <v>954</v>
      </c>
      <c r="B397" t="s">
        <v>82</v>
      </c>
      <c r="C397" t="s">
        <v>940</v>
      </c>
      <c r="D397" t="s">
        <v>84</v>
      </c>
      <c r="E397" s="2">
        <f>HYPERLINK("capsilon://?command=openfolder&amp;siteaddress=FAM.docvelocity-na8.net&amp;folderid=FX64082A81-5B3B-699D-DD62-11F119802F42","FX22082282")</f>
        <v>0</v>
      </c>
      <c r="F397" t="s">
        <v>19</v>
      </c>
      <c r="G397" t="s">
        <v>19</v>
      </c>
      <c r="H397" t="s">
        <v>85</v>
      </c>
      <c r="I397" t="s">
        <v>941</v>
      </c>
      <c r="J397">
        <v>552</v>
      </c>
      <c r="K397" t="s">
        <v>87</v>
      </c>
      <c r="L397" t="s">
        <v>88</v>
      </c>
      <c r="M397" t="s">
        <v>89</v>
      </c>
      <c r="N397">
        <v>2</v>
      </c>
      <c r="O397" s="1">
        <v>44784.662106481483</v>
      </c>
      <c r="P397" s="1">
        <v>44784.80128472222</v>
      </c>
      <c r="Q397">
        <v>3940</v>
      </c>
      <c r="R397">
        <v>8085</v>
      </c>
      <c r="S397" t="b">
        <v>0</v>
      </c>
      <c r="T397" t="s">
        <v>90</v>
      </c>
      <c r="U397" t="b">
        <v>1</v>
      </c>
      <c r="V397" t="s">
        <v>131</v>
      </c>
      <c r="W397" s="1">
        <v>44784.754594907405</v>
      </c>
      <c r="X397">
        <v>5914</v>
      </c>
      <c r="Y397">
        <v>438</v>
      </c>
      <c r="Z397">
        <v>0</v>
      </c>
      <c r="AA397">
        <v>438</v>
      </c>
      <c r="AB397">
        <v>51</v>
      </c>
      <c r="AC397">
        <v>196</v>
      </c>
      <c r="AD397">
        <v>114</v>
      </c>
      <c r="AE397">
        <v>0</v>
      </c>
      <c r="AF397">
        <v>0</v>
      </c>
      <c r="AG397">
        <v>0</v>
      </c>
      <c r="AH397" t="s">
        <v>108</v>
      </c>
      <c r="AI397" s="1">
        <v>44784.80128472222</v>
      </c>
      <c r="AJ397">
        <v>2035</v>
      </c>
      <c r="AK397">
        <v>13</v>
      </c>
      <c r="AL397">
        <v>0</v>
      </c>
      <c r="AM397">
        <v>13</v>
      </c>
      <c r="AN397">
        <v>51</v>
      </c>
      <c r="AO397">
        <v>13</v>
      </c>
      <c r="AP397">
        <v>101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844</v>
      </c>
      <c r="BG397">
        <v>200</v>
      </c>
      <c r="BH397" t="s">
        <v>93</v>
      </c>
    </row>
    <row r="398" spans="1:60">
      <c r="A398" t="s">
        <v>955</v>
      </c>
      <c r="B398" t="s">
        <v>82</v>
      </c>
      <c r="C398" t="s">
        <v>943</v>
      </c>
      <c r="D398" t="s">
        <v>84</v>
      </c>
      <c r="E398" s="2">
        <f>HYPERLINK("capsilon://?command=openfolder&amp;siteaddress=FAM.docvelocity-na8.net&amp;folderid=FX1788948D-9B16-2316-E223-6C6AE4051050","FX22082764")</f>
        <v>0</v>
      </c>
      <c r="F398" t="s">
        <v>19</v>
      </c>
      <c r="G398" t="s">
        <v>19</v>
      </c>
      <c r="H398" t="s">
        <v>85</v>
      </c>
      <c r="I398" t="s">
        <v>944</v>
      </c>
      <c r="J398">
        <v>836</v>
      </c>
      <c r="K398" t="s">
        <v>87</v>
      </c>
      <c r="L398" t="s">
        <v>88</v>
      </c>
      <c r="M398" t="s">
        <v>89</v>
      </c>
      <c r="N398">
        <v>2</v>
      </c>
      <c r="O398" s="1">
        <v>44784.693715277775</v>
      </c>
      <c r="P398" s="1">
        <v>44784.821238425924</v>
      </c>
      <c r="Q398">
        <v>7193</v>
      </c>
      <c r="R398">
        <v>3825</v>
      </c>
      <c r="S398" t="b">
        <v>0</v>
      </c>
      <c r="T398" t="s">
        <v>90</v>
      </c>
      <c r="U398" t="b">
        <v>1</v>
      </c>
      <c r="V398" t="s">
        <v>91</v>
      </c>
      <c r="W398" s="1">
        <v>44784.737233796295</v>
      </c>
      <c r="X398">
        <v>2092</v>
      </c>
      <c r="Y398">
        <v>573</v>
      </c>
      <c r="Z398">
        <v>0</v>
      </c>
      <c r="AA398">
        <v>573</v>
      </c>
      <c r="AB398">
        <v>21</v>
      </c>
      <c r="AC398">
        <v>100</v>
      </c>
      <c r="AD398">
        <v>263</v>
      </c>
      <c r="AE398">
        <v>0</v>
      </c>
      <c r="AF398">
        <v>0</v>
      </c>
      <c r="AG398">
        <v>0</v>
      </c>
      <c r="AH398" t="s">
        <v>108</v>
      </c>
      <c r="AI398" s="1">
        <v>44784.821238425924</v>
      </c>
      <c r="AJ398">
        <v>1723</v>
      </c>
      <c r="AK398">
        <v>13</v>
      </c>
      <c r="AL398">
        <v>0</v>
      </c>
      <c r="AM398">
        <v>13</v>
      </c>
      <c r="AN398">
        <v>21</v>
      </c>
      <c r="AO398">
        <v>13</v>
      </c>
      <c r="AP398">
        <v>250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844</v>
      </c>
      <c r="BG398">
        <v>183</v>
      </c>
      <c r="BH398" t="s">
        <v>93</v>
      </c>
    </row>
    <row r="399" spans="1:60">
      <c r="A399" t="s">
        <v>956</v>
      </c>
      <c r="B399" t="s">
        <v>82</v>
      </c>
      <c r="C399" t="s">
        <v>951</v>
      </c>
      <c r="D399" t="s">
        <v>84</v>
      </c>
      <c r="E399" s="2">
        <f>HYPERLINK("capsilon://?command=openfolder&amp;siteaddress=FAM.docvelocity-na8.net&amp;folderid=FXF493C0F9-CA67-0822-BE9D-6F40F33E8AE7","FX22082938")</f>
        <v>0</v>
      </c>
      <c r="F399" t="s">
        <v>19</v>
      </c>
      <c r="G399" t="s">
        <v>19</v>
      </c>
      <c r="H399" t="s">
        <v>85</v>
      </c>
      <c r="I399" t="s">
        <v>952</v>
      </c>
      <c r="J399">
        <v>412</v>
      </c>
      <c r="K399" t="s">
        <v>87</v>
      </c>
      <c r="L399" t="s">
        <v>88</v>
      </c>
      <c r="M399" t="s">
        <v>89</v>
      </c>
      <c r="N399">
        <v>2</v>
      </c>
      <c r="O399" s="1">
        <v>44784.699166666665</v>
      </c>
      <c r="P399" s="1">
        <v>44784.851018518515</v>
      </c>
      <c r="Q399">
        <v>8044</v>
      </c>
      <c r="R399">
        <v>5076</v>
      </c>
      <c r="S399" t="b">
        <v>0</v>
      </c>
      <c r="T399" t="s">
        <v>90</v>
      </c>
      <c r="U399" t="b">
        <v>1</v>
      </c>
      <c r="V399" t="s">
        <v>91</v>
      </c>
      <c r="W399" s="1">
        <v>44784.779386574075</v>
      </c>
      <c r="X399">
        <v>2654</v>
      </c>
      <c r="Y399">
        <v>265</v>
      </c>
      <c r="Z399">
        <v>0</v>
      </c>
      <c r="AA399">
        <v>265</v>
      </c>
      <c r="AB399">
        <v>106</v>
      </c>
      <c r="AC399">
        <v>60</v>
      </c>
      <c r="AD399">
        <v>147</v>
      </c>
      <c r="AE399">
        <v>0</v>
      </c>
      <c r="AF399">
        <v>0</v>
      </c>
      <c r="AG399">
        <v>0</v>
      </c>
      <c r="AH399" t="s">
        <v>449</v>
      </c>
      <c r="AI399" s="1">
        <v>44784.851018518515</v>
      </c>
      <c r="AJ399">
        <v>109</v>
      </c>
      <c r="AK399">
        <v>0</v>
      </c>
      <c r="AL399">
        <v>0</v>
      </c>
      <c r="AM399">
        <v>0</v>
      </c>
      <c r="AN399">
        <v>106</v>
      </c>
      <c r="AO399">
        <v>0</v>
      </c>
      <c r="AP399">
        <v>147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844</v>
      </c>
      <c r="BG399">
        <v>218</v>
      </c>
      <c r="BH399" t="s">
        <v>93</v>
      </c>
    </row>
    <row r="400" spans="1:60">
      <c r="A400" t="s">
        <v>957</v>
      </c>
      <c r="B400" t="s">
        <v>82</v>
      </c>
      <c r="C400" t="s">
        <v>958</v>
      </c>
      <c r="D400" t="s">
        <v>84</v>
      </c>
      <c r="E400" s="2">
        <f>HYPERLINK("capsilon://?command=openfolder&amp;siteaddress=FAM.docvelocity-na8.net&amp;folderid=FX1A0A5DD5-8B68-4E4A-52B7-6F8633BC502B","FX22083346")</f>
        <v>0</v>
      </c>
      <c r="F400" t="s">
        <v>19</v>
      </c>
      <c r="G400" t="s">
        <v>19</v>
      </c>
      <c r="H400" t="s">
        <v>85</v>
      </c>
      <c r="I400" t="s">
        <v>959</v>
      </c>
      <c r="J400">
        <v>248</v>
      </c>
      <c r="K400" t="s">
        <v>87</v>
      </c>
      <c r="L400" t="s">
        <v>88</v>
      </c>
      <c r="M400" t="s">
        <v>89</v>
      </c>
      <c r="N400">
        <v>2</v>
      </c>
      <c r="O400" s="1">
        <v>44784.703541666669</v>
      </c>
      <c r="P400" s="1">
        <v>44784.856886574074</v>
      </c>
      <c r="Q400">
        <v>10999</v>
      </c>
      <c r="R400">
        <v>2250</v>
      </c>
      <c r="S400" t="b">
        <v>0</v>
      </c>
      <c r="T400" t="s">
        <v>90</v>
      </c>
      <c r="U400" t="b">
        <v>0</v>
      </c>
      <c r="V400" t="s">
        <v>571</v>
      </c>
      <c r="W400" s="1">
        <v>44784.790381944447</v>
      </c>
      <c r="X400">
        <v>1260</v>
      </c>
      <c r="Y400">
        <v>215</v>
      </c>
      <c r="Z400">
        <v>0</v>
      </c>
      <c r="AA400">
        <v>215</v>
      </c>
      <c r="AB400">
        <v>0</v>
      </c>
      <c r="AC400">
        <v>49</v>
      </c>
      <c r="AD400">
        <v>33</v>
      </c>
      <c r="AE400">
        <v>0</v>
      </c>
      <c r="AF400">
        <v>0</v>
      </c>
      <c r="AG400">
        <v>0</v>
      </c>
      <c r="AH400" t="s">
        <v>173</v>
      </c>
      <c r="AI400" s="1">
        <v>44784.856886574074</v>
      </c>
      <c r="AJ400">
        <v>370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33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844</v>
      </c>
      <c r="BG400">
        <v>220</v>
      </c>
      <c r="BH400" t="s">
        <v>93</v>
      </c>
    </row>
    <row r="401" spans="1:60">
      <c r="A401" t="s">
        <v>960</v>
      </c>
      <c r="B401" t="s">
        <v>82</v>
      </c>
      <c r="C401" t="s">
        <v>807</v>
      </c>
      <c r="D401" t="s">
        <v>84</v>
      </c>
      <c r="E401" s="2">
        <f>HYPERLINK("capsilon://?command=openfolder&amp;siteaddress=FAM.docvelocity-na8.net&amp;folderid=FXA4AAAF95-DD3B-94A2-403B-064A7A80BA77","FX22081782")</f>
        <v>0</v>
      </c>
      <c r="F401" t="s">
        <v>19</v>
      </c>
      <c r="G401" t="s">
        <v>19</v>
      </c>
      <c r="H401" t="s">
        <v>85</v>
      </c>
      <c r="I401" t="s">
        <v>961</v>
      </c>
      <c r="J401">
        <v>28</v>
      </c>
      <c r="K401" t="s">
        <v>87</v>
      </c>
      <c r="L401" t="s">
        <v>88</v>
      </c>
      <c r="M401" t="s">
        <v>89</v>
      </c>
      <c r="N401">
        <v>2</v>
      </c>
      <c r="O401" s="1">
        <v>44784.711226851854</v>
      </c>
      <c r="P401" s="1">
        <v>44784.853043981479</v>
      </c>
      <c r="Q401">
        <v>11993</v>
      </c>
      <c r="R401">
        <v>260</v>
      </c>
      <c r="S401" t="b">
        <v>0</v>
      </c>
      <c r="T401" t="s">
        <v>90</v>
      </c>
      <c r="U401" t="b">
        <v>0</v>
      </c>
      <c r="V401" t="s">
        <v>631</v>
      </c>
      <c r="W401" s="1">
        <v>44784.778217592589</v>
      </c>
      <c r="X401">
        <v>73</v>
      </c>
      <c r="Y401">
        <v>21</v>
      </c>
      <c r="Z401">
        <v>0</v>
      </c>
      <c r="AA401">
        <v>21</v>
      </c>
      <c r="AB401">
        <v>0</v>
      </c>
      <c r="AC401">
        <v>0</v>
      </c>
      <c r="AD401">
        <v>7</v>
      </c>
      <c r="AE401">
        <v>0</v>
      </c>
      <c r="AF401">
        <v>0</v>
      </c>
      <c r="AG401">
        <v>0</v>
      </c>
      <c r="AH401" t="s">
        <v>449</v>
      </c>
      <c r="AI401" s="1">
        <v>44784.853043981479</v>
      </c>
      <c r="AJ401">
        <v>173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844</v>
      </c>
      <c r="BG401">
        <v>204</v>
      </c>
      <c r="BH401" t="s">
        <v>93</v>
      </c>
    </row>
    <row r="402" spans="1:60">
      <c r="A402" t="s">
        <v>962</v>
      </c>
      <c r="B402" t="s">
        <v>82</v>
      </c>
      <c r="C402" t="s">
        <v>807</v>
      </c>
      <c r="D402" t="s">
        <v>84</v>
      </c>
      <c r="E402" s="2">
        <f>HYPERLINK("capsilon://?command=openfolder&amp;siteaddress=FAM.docvelocity-na8.net&amp;folderid=FXA4AAAF95-DD3B-94A2-403B-064A7A80BA77","FX22081782")</f>
        <v>0</v>
      </c>
      <c r="F402" t="s">
        <v>19</v>
      </c>
      <c r="G402" t="s">
        <v>19</v>
      </c>
      <c r="H402" t="s">
        <v>85</v>
      </c>
      <c r="I402" t="s">
        <v>963</v>
      </c>
      <c r="J402">
        <v>28</v>
      </c>
      <c r="K402" t="s">
        <v>87</v>
      </c>
      <c r="L402" t="s">
        <v>88</v>
      </c>
      <c r="M402" t="s">
        <v>89</v>
      </c>
      <c r="N402">
        <v>2</v>
      </c>
      <c r="O402" s="1">
        <v>44784.711423611108</v>
      </c>
      <c r="P402" s="1">
        <v>44784.854641203703</v>
      </c>
      <c r="Q402">
        <v>12147</v>
      </c>
      <c r="R402">
        <v>227</v>
      </c>
      <c r="S402" t="b">
        <v>0</v>
      </c>
      <c r="T402" t="s">
        <v>90</v>
      </c>
      <c r="U402" t="b">
        <v>0</v>
      </c>
      <c r="V402" t="s">
        <v>631</v>
      </c>
      <c r="W402" s="1">
        <v>44784.778946759259</v>
      </c>
      <c r="X402">
        <v>63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412</v>
      </c>
      <c r="AI402" s="1">
        <v>44784.854641203703</v>
      </c>
      <c r="AJ402">
        <v>150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844</v>
      </c>
      <c r="BG402">
        <v>206</v>
      </c>
      <c r="BH402" t="s">
        <v>93</v>
      </c>
    </row>
    <row r="403" spans="1:60">
      <c r="A403" t="s">
        <v>964</v>
      </c>
      <c r="B403" t="s">
        <v>82</v>
      </c>
      <c r="C403" t="s">
        <v>807</v>
      </c>
      <c r="D403" t="s">
        <v>84</v>
      </c>
      <c r="E403" s="2">
        <f>HYPERLINK("capsilon://?command=openfolder&amp;siteaddress=FAM.docvelocity-na8.net&amp;folderid=FXA4AAAF95-DD3B-94A2-403B-064A7A80BA77","FX22081782")</f>
        <v>0</v>
      </c>
      <c r="F403" t="s">
        <v>19</v>
      </c>
      <c r="G403" t="s">
        <v>19</v>
      </c>
      <c r="H403" t="s">
        <v>85</v>
      </c>
      <c r="I403" t="s">
        <v>965</v>
      </c>
      <c r="J403">
        <v>118</v>
      </c>
      <c r="K403" t="s">
        <v>87</v>
      </c>
      <c r="L403" t="s">
        <v>88</v>
      </c>
      <c r="M403" t="s">
        <v>89</v>
      </c>
      <c r="N403">
        <v>2</v>
      </c>
      <c r="O403" s="1">
        <v>44784.71199074074</v>
      </c>
      <c r="P403" s="1">
        <v>44784.857210648152</v>
      </c>
      <c r="Q403">
        <v>11976</v>
      </c>
      <c r="R403">
        <v>571</v>
      </c>
      <c r="S403" t="b">
        <v>0</v>
      </c>
      <c r="T403" t="s">
        <v>90</v>
      </c>
      <c r="U403" t="b">
        <v>0</v>
      </c>
      <c r="V403" t="s">
        <v>631</v>
      </c>
      <c r="W403" s="1">
        <v>44784.781134259261</v>
      </c>
      <c r="X403">
        <v>188</v>
      </c>
      <c r="Y403">
        <v>108</v>
      </c>
      <c r="Z403">
        <v>0</v>
      </c>
      <c r="AA403">
        <v>108</v>
      </c>
      <c r="AB403">
        <v>0</v>
      </c>
      <c r="AC403">
        <v>10</v>
      </c>
      <c r="AD403">
        <v>10</v>
      </c>
      <c r="AE403">
        <v>0</v>
      </c>
      <c r="AF403">
        <v>0</v>
      </c>
      <c r="AG403">
        <v>0</v>
      </c>
      <c r="AH403" t="s">
        <v>449</v>
      </c>
      <c r="AI403" s="1">
        <v>44784.857210648152</v>
      </c>
      <c r="AJ403">
        <v>359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10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844</v>
      </c>
      <c r="BG403">
        <v>209</v>
      </c>
      <c r="BH403" t="s">
        <v>93</v>
      </c>
    </row>
    <row r="404" spans="1:60">
      <c r="A404" t="s">
        <v>966</v>
      </c>
      <c r="B404" t="s">
        <v>82</v>
      </c>
      <c r="C404" t="s">
        <v>940</v>
      </c>
      <c r="D404" t="s">
        <v>84</v>
      </c>
      <c r="E404" s="2">
        <f>HYPERLINK("capsilon://?command=openfolder&amp;siteaddress=FAM.docvelocity-na8.net&amp;folderid=FX64082A81-5B3B-699D-DD62-11F119802F42","FX22082282")</f>
        <v>0</v>
      </c>
      <c r="F404" t="s">
        <v>19</v>
      </c>
      <c r="G404" t="s">
        <v>19</v>
      </c>
      <c r="H404" t="s">
        <v>85</v>
      </c>
      <c r="I404" t="s">
        <v>967</v>
      </c>
      <c r="J404">
        <v>28</v>
      </c>
      <c r="K404" t="s">
        <v>87</v>
      </c>
      <c r="L404" t="s">
        <v>88</v>
      </c>
      <c r="M404" t="s">
        <v>89</v>
      </c>
      <c r="N404">
        <v>1</v>
      </c>
      <c r="O404" s="1">
        <v>44784.732951388891</v>
      </c>
      <c r="P404" s="1">
        <v>44784.746435185189</v>
      </c>
      <c r="Q404">
        <v>1023</v>
      </c>
      <c r="R404">
        <v>142</v>
      </c>
      <c r="S404" t="b">
        <v>0</v>
      </c>
      <c r="T404" t="s">
        <v>90</v>
      </c>
      <c r="U404" t="b">
        <v>0</v>
      </c>
      <c r="V404" t="s">
        <v>567</v>
      </c>
      <c r="W404" s="1">
        <v>44784.746435185189</v>
      </c>
      <c r="X404">
        <v>142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28</v>
      </c>
      <c r="AE404">
        <v>21</v>
      </c>
      <c r="AF404">
        <v>0</v>
      </c>
      <c r="AG404">
        <v>2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844</v>
      </c>
      <c r="BG404">
        <v>19</v>
      </c>
      <c r="BH404" t="s">
        <v>93</v>
      </c>
    </row>
    <row r="405" spans="1:60">
      <c r="A405" t="s">
        <v>968</v>
      </c>
      <c r="B405" t="s">
        <v>82</v>
      </c>
      <c r="C405" t="s">
        <v>633</v>
      </c>
      <c r="D405" t="s">
        <v>84</v>
      </c>
      <c r="E405" s="2">
        <f>HYPERLINK("capsilon://?command=openfolder&amp;siteaddress=FAM.docvelocity-na8.net&amp;folderid=FX56C60C7C-116D-BF5B-2A06-FBF20F3C83A5","FX22082060")</f>
        <v>0</v>
      </c>
      <c r="F405" t="s">
        <v>19</v>
      </c>
      <c r="G405" t="s">
        <v>19</v>
      </c>
      <c r="H405" t="s">
        <v>85</v>
      </c>
      <c r="I405" t="s">
        <v>969</v>
      </c>
      <c r="J405">
        <v>152</v>
      </c>
      <c r="K405" t="s">
        <v>87</v>
      </c>
      <c r="L405" t="s">
        <v>88</v>
      </c>
      <c r="M405" t="s">
        <v>89</v>
      </c>
      <c r="N405">
        <v>1</v>
      </c>
      <c r="O405" s="1">
        <v>44784.740451388891</v>
      </c>
      <c r="P405" s="1">
        <v>44784.747662037036</v>
      </c>
      <c r="Q405">
        <v>518</v>
      </c>
      <c r="R405">
        <v>105</v>
      </c>
      <c r="S405" t="b">
        <v>0</v>
      </c>
      <c r="T405" t="s">
        <v>90</v>
      </c>
      <c r="U405" t="b">
        <v>0</v>
      </c>
      <c r="V405" t="s">
        <v>567</v>
      </c>
      <c r="W405" s="1">
        <v>44784.747662037036</v>
      </c>
      <c r="X405">
        <v>105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152</v>
      </c>
      <c r="AE405">
        <v>152</v>
      </c>
      <c r="AF405">
        <v>0</v>
      </c>
      <c r="AG405">
        <v>2</v>
      </c>
      <c r="AH405" t="s">
        <v>90</v>
      </c>
      <c r="AI405" t="s">
        <v>90</v>
      </c>
      <c r="AJ405" t="s">
        <v>90</v>
      </c>
      <c r="AK405" t="s">
        <v>90</v>
      </c>
      <c r="AL405" t="s">
        <v>90</v>
      </c>
      <c r="AM405" t="s">
        <v>90</v>
      </c>
      <c r="AN405" t="s">
        <v>90</v>
      </c>
      <c r="AO405" t="s">
        <v>90</v>
      </c>
      <c r="AP405" t="s">
        <v>90</v>
      </c>
      <c r="AQ405" t="s">
        <v>90</v>
      </c>
      <c r="AR405" t="s">
        <v>90</v>
      </c>
      <c r="AS405" t="s">
        <v>90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844</v>
      </c>
      <c r="BG405">
        <v>10</v>
      </c>
      <c r="BH405" t="s">
        <v>93</v>
      </c>
    </row>
    <row r="406" spans="1:60">
      <c r="A406" t="s">
        <v>970</v>
      </c>
      <c r="B406" t="s">
        <v>82</v>
      </c>
      <c r="C406" t="s">
        <v>633</v>
      </c>
      <c r="D406" t="s">
        <v>84</v>
      </c>
      <c r="E406" s="2">
        <f>HYPERLINK("capsilon://?command=openfolder&amp;siteaddress=FAM.docvelocity-na8.net&amp;folderid=FX56C60C7C-116D-BF5B-2A06-FBF20F3C83A5","FX22082060")</f>
        <v>0</v>
      </c>
      <c r="F406" t="s">
        <v>19</v>
      </c>
      <c r="G406" t="s">
        <v>19</v>
      </c>
      <c r="H406" t="s">
        <v>85</v>
      </c>
      <c r="I406" t="s">
        <v>971</v>
      </c>
      <c r="J406">
        <v>152</v>
      </c>
      <c r="K406" t="s">
        <v>87</v>
      </c>
      <c r="L406" t="s">
        <v>88</v>
      </c>
      <c r="M406" t="s">
        <v>89</v>
      </c>
      <c r="N406">
        <v>1</v>
      </c>
      <c r="O406" s="1">
        <v>44784.740613425929</v>
      </c>
      <c r="P406" s="1">
        <v>44784.74858796296</v>
      </c>
      <c r="Q406">
        <v>610</v>
      </c>
      <c r="R406">
        <v>79</v>
      </c>
      <c r="S406" t="b">
        <v>0</v>
      </c>
      <c r="T406" t="s">
        <v>90</v>
      </c>
      <c r="U406" t="b">
        <v>0</v>
      </c>
      <c r="V406" t="s">
        <v>567</v>
      </c>
      <c r="W406" s="1">
        <v>44784.74858796296</v>
      </c>
      <c r="X406">
        <v>79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152</v>
      </c>
      <c r="AE406">
        <v>152</v>
      </c>
      <c r="AF406">
        <v>0</v>
      </c>
      <c r="AG406">
        <v>2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844</v>
      </c>
      <c r="BG406">
        <v>11</v>
      </c>
      <c r="BH406" t="s">
        <v>93</v>
      </c>
    </row>
    <row r="407" spans="1:60">
      <c r="A407" t="s">
        <v>972</v>
      </c>
      <c r="B407" t="s">
        <v>82</v>
      </c>
      <c r="C407" t="s">
        <v>633</v>
      </c>
      <c r="D407" t="s">
        <v>84</v>
      </c>
      <c r="E407" s="2">
        <f>HYPERLINK("capsilon://?command=openfolder&amp;siteaddress=FAM.docvelocity-na8.net&amp;folderid=FX56C60C7C-116D-BF5B-2A06-FBF20F3C83A5","FX22082060")</f>
        <v>0</v>
      </c>
      <c r="F407" t="s">
        <v>19</v>
      </c>
      <c r="G407" t="s">
        <v>19</v>
      </c>
      <c r="H407" t="s">
        <v>85</v>
      </c>
      <c r="I407" t="s">
        <v>973</v>
      </c>
      <c r="J407">
        <v>56</v>
      </c>
      <c r="K407" t="s">
        <v>87</v>
      </c>
      <c r="L407" t="s">
        <v>88</v>
      </c>
      <c r="M407" t="s">
        <v>89</v>
      </c>
      <c r="N407">
        <v>2</v>
      </c>
      <c r="O407" s="1">
        <v>44784.740706018521</v>
      </c>
      <c r="P407" s="1">
        <v>44784.856574074074</v>
      </c>
      <c r="Q407">
        <v>9573</v>
      </c>
      <c r="R407">
        <v>438</v>
      </c>
      <c r="S407" t="b">
        <v>0</v>
      </c>
      <c r="T407" t="s">
        <v>90</v>
      </c>
      <c r="U407" t="b">
        <v>0</v>
      </c>
      <c r="V407" t="s">
        <v>91</v>
      </c>
      <c r="W407" s="1">
        <v>44784.782337962963</v>
      </c>
      <c r="X407">
        <v>254</v>
      </c>
      <c r="Y407">
        <v>42</v>
      </c>
      <c r="Z407">
        <v>0</v>
      </c>
      <c r="AA407">
        <v>42</v>
      </c>
      <c r="AB407">
        <v>0</v>
      </c>
      <c r="AC407">
        <v>1</v>
      </c>
      <c r="AD407">
        <v>14</v>
      </c>
      <c r="AE407">
        <v>0</v>
      </c>
      <c r="AF407">
        <v>0</v>
      </c>
      <c r="AG407">
        <v>0</v>
      </c>
      <c r="AH407" t="s">
        <v>412</v>
      </c>
      <c r="AI407" s="1">
        <v>44784.856574074074</v>
      </c>
      <c r="AJ407">
        <v>166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14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844</v>
      </c>
      <c r="BG407">
        <v>166</v>
      </c>
      <c r="BH407" t="s">
        <v>93</v>
      </c>
    </row>
    <row r="408" spans="1:60">
      <c r="A408" t="s">
        <v>974</v>
      </c>
      <c r="B408" t="s">
        <v>82</v>
      </c>
      <c r="C408" t="s">
        <v>633</v>
      </c>
      <c r="D408" t="s">
        <v>84</v>
      </c>
      <c r="E408" s="2">
        <f>HYPERLINK("capsilon://?command=openfolder&amp;siteaddress=FAM.docvelocity-na8.net&amp;folderid=FX56C60C7C-116D-BF5B-2A06-FBF20F3C83A5","FX22082060")</f>
        <v>0</v>
      </c>
      <c r="F408" t="s">
        <v>19</v>
      </c>
      <c r="G408" t="s">
        <v>19</v>
      </c>
      <c r="H408" t="s">
        <v>85</v>
      </c>
      <c r="I408" t="s">
        <v>975</v>
      </c>
      <c r="J408">
        <v>56</v>
      </c>
      <c r="K408" t="s">
        <v>87</v>
      </c>
      <c r="L408" t="s">
        <v>88</v>
      </c>
      <c r="M408" t="s">
        <v>89</v>
      </c>
      <c r="N408">
        <v>2</v>
      </c>
      <c r="O408" s="1">
        <v>44784.740844907406</v>
      </c>
      <c r="P408" s="1">
        <v>44784.858194444445</v>
      </c>
      <c r="Q408">
        <v>9730</v>
      </c>
      <c r="R408">
        <v>409</v>
      </c>
      <c r="S408" t="b">
        <v>0</v>
      </c>
      <c r="T408" t="s">
        <v>90</v>
      </c>
      <c r="U408" t="b">
        <v>0</v>
      </c>
      <c r="V408" t="s">
        <v>631</v>
      </c>
      <c r="W408" s="1">
        <v>44784.783715277779</v>
      </c>
      <c r="X408">
        <v>223</v>
      </c>
      <c r="Y408">
        <v>42</v>
      </c>
      <c r="Z408">
        <v>0</v>
      </c>
      <c r="AA408">
        <v>42</v>
      </c>
      <c r="AB408">
        <v>0</v>
      </c>
      <c r="AC408">
        <v>6</v>
      </c>
      <c r="AD408">
        <v>14</v>
      </c>
      <c r="AE408">
        <v>0</v>
      </c>
      <c r="AF408">
        <v>0</v>
      </c>
      <c r="AG408">
        <v>0</v>
      </c>
      <c r="AH408" t="s">
        <v>412</v>
      </c>
      <c r="AI408" s="1">
        <v>44784.858194444445</v>
      </c>
      <c r="AJ408">
        <v>139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14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844</v>
      </c>
      <c r="BG408">
        <v>168</v>
      </c>
      <c r="BH408" t="s">
        <v>93</v>
      </c>
    </row>
    <row r="409" spans="1:60">
      <c r="A409" t="s">
        <v>976</v>
      </c>
      <c r="B409" t="s">
        <v>82</v>
      </c>
      <c r="C409" t="s">
        <v>940</v>
      </c>
      <c r="D409" t="s">
        <v>84</v>
      </c>
      <c r="E409" s="2">
        <f>HYPERLINK("capsilon://?command=openfolder&amp;siteaddress=FAM.docvelocity-na8.net&amp;folderid=FX64082A81-5B3B-699D-DD62-11F119802F42","FX22082282")</f>
        <v>0</v>
      </c>
      <c r="F409" t="s">
        <v>19</v>
      </c>
      <c r="G409" t="s">
        <v>19</v>
      </c>
      <c r="H409" t="s">
        <v>85</v>
      </c>
      <c r="I409" t="s">
        <v>967</v>
      </c>
      <c r="J409">
        <v>56</v>
      </c>
      <c r="K409" t="s">
        <v>87</v>
      </c>
      <c r="L409" t="s">
        <v>88</v>
      </c>
      <c r="M409" t="s">
        <v>89</v>
      </c>
      <c r="N409">
        <v>2</v>
      </c>
      <c r="O409" s="1">
        <v>44784.747812499998</v>
      </c>
      <c r="P409" s="1">
        <v>44784.826504629629</v>
      </c>
      <c r="Q409">
        <v>6142</v>
      </c>
      <c r="R409">
        <v>657</v>
      </c>
      <c r="S409" t="b">
        <v>0</v>
      </c>
      <c r="T409" t="s">
        <v>90</v>
      </c>
      <c r="U409" t="b">
        <v>1</v>
      </c>
      <c r="V409" t="s">
        <v>131</v>
      </c>
      <c r="W409" s="1">
        <v>44784.759814814817</v>
      </c>
      <c r="X409">
        <v>450</v>
      </c>
      <c r="Y409">
        <v>42</v>
      </c>
      <c r="Z409">
        <v>0</v>
      </c>
      <c r="AA409">
        <v>42</v>
      </c>
      <c r="AB409">
        <v>0</v>
      </c>
      <c r="AC409">
        <v>18</v>
      </c>
      <c r="AD409">
        <v>14</v>
      </c>
      <c r="AE409">
        <v>0</v>
      </c>
      <c r="AF409">
        <v>0</v>
      </c>
      <c r="AG409">
        <v>0</v>
      </c>
      <c r="AH409" t="s">
        <v>173</v>
      </c>
      <c r="AI409" s="1">
        <v>44784.826504629629</v>
      </c>
      <c r="AJ409">
        <v>200</v>
      </c>
      <c r="AK409">
        <v>2</v>
      </c>
      <c r="AL409">
        <v>0</v>
      </c>
      <c r="AM409">
        <v>2</v>
      </c>
      <c r="AN409">
        <v>0</v>
      </c>
      <c r="AO409">
        <v>1</v>
      </c>
      <c r="AP409">
        <v>12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844</v>
      </c>
      <c r="BG409">
        <v>113</v>
      </c>
      <c r="BH409" t="s">
        <v>93</v>
      </c>
    </row>
    <row r="410" spans="1:60">
      <c r="A410" t="s">
        <v>977</v>
      </c>
      <c r="B410" t="s">
        <v>82</v>
      </c>
      <c r="C410" t="s">
        <v>633</v>
      </c>
      <c r="D410" t="s">
        <v>84</v>
      </c>
      <c r="E410" s="2">
        <f>HYPERLINK("capsilon://?command=openfolder&amp;siteaddress=FAM.docvelocity-na8.net&amp;folderid=FX56C60C7C-116D-BF5B-2A06-FBF20F3C83A5","FX22082060")</f>
        <v>0</v>
      </c>
      <c r="F410" t="s">
        <v>19</v>
      </c>
      <c r="G410" t="s">
        <v>19</v>
      </c>
      <c r="H410" t="s">
        <v>85</v>
      </c>
      <c r="I410" t="s">
        <v>969</v>
      </c>
      <c r="J410">
        <v>176</v>
      </c>
      <c r="K410" t="s">
        <v>87</v>
      </c>
      <c r="L410" t="s">
        <v>88</v>
      </c>
      <c r="M410" t="s">
        <v>89</v>
      </c>
      <c r="N410">
        <v>2</v>
      </c>
      <c r="O410" s="1">
        <v>44784.749062499999</v>
      </c>
      <c r="P410" s="1">
        <v>44784.831111111111</v>
      </c>
      <c r="Q410">
        <v>6226</v>
      </c>
      <c r="R410">
        <v>863</v>
      </c>
      <c r="S410" t="b">
        <v>0</v>
      </c>
      <c r="T410" t="s">
        <v>90</v>
      </c>
      <c r="U410" t="b">
        <v>1</v>
      </c>
      <c r="V410" t="s">
        <v>571</v>
      </c>
      <c r="W410" s="1">
        <v>44784.762824074074</v>
      </c>
      <c r="X410">
        <v>441</v>
      </c>
      <c r="Y410">
        <v>106</v>
      </c>
      <c r="Z410">
        <v>0</v>
      </c>
      <c r="AA410">
        <v>106</v>
      </c>
      <c r="AB410">
        <v>0</v>
      </c>
      <c r="AC410">
        <v>17</v>
      </c>
      <c r="AD410">
        <v>70</v>
      </c>
      <c r="AE410">
        <v>0</v>
      </c>
      <c r="AF410">
        <v>0</v>
      </c>
      <c r="AG410">
        <v>0</v>
      </c>
      <c r="AH410" t="s">
        <v>173</v>
      </c>
      <c r="AI410" s="1">
        <v>44784.831111111111</v>
      </c>
      <c r="AJ410">
        <v>397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70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844</v>
      </c>
      <c r="BG410">
        <v>118</v>
      </c>
      <c r="BH410" t="s">
        <v>93</v>
      </c>
    </row>
    <row r="411" spans="1:60">
      <c r="A411" t="s">
        <v>978</v>
      </c>
      <c r="B411" t="s">
        <v>82</v>
      </c>
      <c r="C411" t="s">
        <v>633</v>
      </c>
      <c r="D411" t="s">
        <v>84</v>
      </c>
      <c r="E411" s="2">
        <f>HYPERLINK("capsilon://?command=openfolder&amp;siteaddress=FAM.docvelocity-na8.net&amp;folderid=FX56C60C7C-116D-BF5B-2A06-FBF20F3C83A5","FX22082060")</f>
        <v>0</v>
      </c>
      <c r="F411" t="s">
        <v>19</v>
      </c>
      <c r="G411" t="s">
        <v>19</v>
      </c>
      <c r="H411" t="s">
        <v>85</v>
      </c>
      <c r="I411" t="s">
        <v>971</v>
      </c>
      <c r="J411">
        <v>176</v>
      </c>
      <c r="K411" t="s">
        <v>87</v>
      </c>
      <c r="L411" t="s">
        <v>88</v>
      </c>
      <c r="M411" t="s">
        <v>89</v>
      </c>
      <c r="N411">
        <v>2</v>
      </c>
      <c r="O411" s="1">
        <v>44784.750023148146</v>
      </c>
      <c r="P411" s="1">
        <v>44784.836909722224</v>
      </c>
      <c r="Q411">
        <v>6277</v>
      </c>
      <c r="R411">
        <v>1230</v>
      </c>
      <c r="S411" t="b">
        <v>0</v>
      </c>
      <c r="T411" t="s">
        <v>90</v>
      </c>
      <c r="U411" t="b">
        <v>1</v>
      </c>
      <c r="V411" t="s">
        <v>631</v>
      </c>
      <c r="W411" s="1">
        <v>44784.76871527778</v>
      </c>
      <c r="X411">
        <v>718</v>
      </c>
      <c r="Y411">
        <v>106</v>
      </c>
      <c r="Z411">
        <v>0</v>
      </c>
      <c r="AA411">
        <v>106</v>
      </c>
      <c r="AB411">
        <v>0</v>
      </c>
      <c r="AC411">
        <v>40</v>
      </c>
      <c r="AD411">
        <v>70</v>
      </c>
      <c r="AE411">
        <v>0</v>
      </c>
      <c r="AF411">
        <v>0</v>
      </c>
      <c r="AG411">
        <v>0</v>
      </c>
      <c r="AH411" t="s">
        <v>173</v>
      </c>
      <c r="AI411" s="1">
        <v>44784.836909722224</v>
      </c>
      <c r="AJ411">
        <v>500</v>
      </c>
      <c r="AK411">
        <v>2</v>
      </c>
      <c r="AL411">
        <v>0</v>
      </c>
      <c r="AM411">
        <v>2</v>
      </c>
      <c r="AN411">
        <v>0</v>
      </c>
      <c r="AO411">
        <v>1</v>
      </c>
      <c r="AP411">
        <v>68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844</v>
      </c>
      <c r="BG411">
        <v>125</v>
      </c>
      <c r="BH411" t="s">
        <v>93</v>
      </c>
    </row>
    <row r="412" spans="1:60">
      <c r="A412" t="s">
        <v>979</v>
      </c>
      <c r="B412" t="s">
        <v>82</v>
      </c>
      <c r="C412" t="s">
        <v>980</v>
      </c>
      <c r="D412" t="s">
        <v>84</v>
      </c>
      <c r="E412" s="2">
        <f>HYPERLINK("capsilon://?command=openfolder&amp;siteaddress=FAM.docvelocity-na8.net&amp;folderid=FX9A765BDC-3521-6B47-5704-C17606A2276C","FX22081275")</f>
        <v>0</v>
      </c>
      <c r="F412" t="s">
        <v>19</v>
      </c>
      <c r="G412" t="s">
        <v>19</v>
      </c>
      <c r="H412" t="s">
        <v>85</v>
      </c>
      <c r="I412" t="s">
        <v>981</v>
      </c>
      <c r="J412">
        <v>243</v>
      </c>
      <c r="K412" t="s">
        <v>87</v>
      </c>
      <c r="L412" t="s">
        <v>88</v>
      </c>
      <c r="M412" t="s">
        <v>89</v>
      </c>
      <c r="N412">
        <v>1</v>
      </c>
      <c r="O412" s="1">
        <v>44784.824513888889</v>
      </c>
      <c r="P412" s="1">
        <v>44784.892210648148</v>
      </c>
      <c r="Q412">
        <v>5385</v>
      </c>
      <c r="R412">
        <v>464</v>
      </c>
      <c r="S412" t="b">
        <v>0</v>
      </c>
      <c r="T412" t="s">
        <v>90</v>
      </c>
      <c r="U412" t="b">
        <v>0</v>
      </c>
      <c r="V412" t="s">
        <v>162</v>
      </c>
      <c r="W412" s="1">
        <v>44784.892210648148</v>
      </c>
      <c r="X412">
        <v>351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243</v>
      </c>
      <c r="AE412">
        <v>229</v>
      </c>
      <c r="AF412">
        <v>0</v>
      </c>
      <c r="AG412">
        <v>6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 t="s">
        <v>90</v>
      </c>
      <c r="AR412" t="s">
        <v>90</v>
      </c>
      <c r="AS412" t="s">
        <v>90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844</v>
      </c>
      <c r="BG412">
        <v>97</v>
      </c>
      <c r="BH412" t="s">
        <v>93</v>
      </c>
    </row>
    <row r="413" spans="1:60">
      <c r="A413" t="s">
        <v>982</v>
      </c>
      <c r="B413" t="s">
        <v>82</v>
      </c>
      <c r="C413" t="s">
        <v>983</v>
      </c>
      <c r="D413" t="s">
        <v>84</v>
      </c>
      <c r="E413" s="2">
        <f>HYPERLINK("capsilon://?command=openfolder&amp;siteaddress=FAM.docvelocity-na8.net&amp;folderid=FXAA5308E1-2D39-2A25-26FA-B1FD3C5D628E","FX22077779")</f>
        <v>0</v>
      </c>
      <c r="F413" t="s">
        <v>19</v>
      </c>
      <c r="G413" t="s">
        <v>19</v>
      </c>
      <c r="H413" t="s">
        <v>85</v>
      </c>
      <c r="I413" t="s">
        <v>984</v>
      </c>
      <c r="J413">
        <v>683</v>
      </c>
      <c r="K413" t="s">
        <v>87</v>
      </c>
      <c r="L413" t="s">
        <v>88</v>
      </c>
      <c r="M413" t="s">
        <v>89</v>
      </c>
      <c r="N413">
        <v>1</v>
      </c>
      <c r="O413" s="1">
        <v>44774.699560185189</v>
      </c>
      <c r="P413" s="1">
        <v>44774.740671296298</v>
      </c>
      <c r="Q413">
        <v>3110</v>
      </c>
      <c r="R413">
        <v>442</v>
      </c>
      <c r="S413" t="b">
        <v>0</v>
      </c>
      <c r="T413" t="s">
        <v>90</v>
      </c>
      <c r="U413" t="b">
        <v>0</v>
      </c>
      <c r="V413" t="s">
        <v>567</v>
      </c>
      <c r="W413" s="1">
        <v>44774.740671296298</v>
      </c>
      <c r="X413">
        <v>331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683</v>
      </c>
      <c r="AE413">
        <v>664</v>
      </c>
      <c r="AF413">
        <v>0</v>
      </c>
      <c r="AG413">
        <v>20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170</v>
      </c>
      <c r="BG413">
        <v>59</v>
      </c>
      <c r="BH413" t="s">
        <v>93</v>
      </c>
    </row>
    <row r="414" spans="1:60">
      <c r="A414" t="s">
        <v>985</v>
      </c>
      <c r="B414" t="s">
        <v>82</v>
      </c>
      <c r="C414" t="s">
        <v>980</v>
      </c>
      <c r="D414" t="s">
        <v>84</v>
      </c>
      <c r="E414" s="2">
        <f>HYPERLINK("capsilon://?command=openfolder&amp;siteaddress=FAM.docvelocity-na8.net&amp;folderid=FX9A765BDC-3521-6B47-5704-C17606A2276C","FX22081275")</f>
        <v>0</v>
      </c>
      <c r="F414" t="s">
        <v>19</v>
      </c>
      <c r="G414" t="s">
        <v>19</v>
      </c>
      <c r="H414" t="s">
        <v>85</v>
      </c>
      <c r="I414" t="s">
        <v>981</v>
      </c>
      <c r="J414">
        <v>323</v>
      </c>
      <c r="K414" t="s">
        <v>87</v>
      </c>
      <c r="L414" t="s">
        <v>88</v>
      </c>
      <c r="M414" t="s">
        <v>89</v>
      </c>
      <c r="N414">
        <v>2</v>
      </c>
      <c r="O414" s="1">
        <v>44784.893784722219</v>
      </c>
      <c r="P414" s="1">
        <v>44784.984398148146</v>
      </c>
      <c r="Q414">
        <v>5057</v>
      </c>
      <c r="R414">
        <v>2772</v>
      </c>
      <c r="S414" t="b">
        <v>0</v>
      </c>
      <c r="T414" t="s">
        <v>90</v>
      </c>
      <c r="U414" t="b">
        <v>1</v>
      </c>
      <c r="V414" t="s">
        <v>162</v>
      </c>
      <c r="W414" s="1">
        <v>44784.9218287037</v>
      </c>
      <c r="X414">
        <v>2335</v>
      </c>
      <c r="Y414">
        <v>250</v>
      </c>
      <c r="Z414">
        <v>0</v>
      </c>
      <c r="AA414">
        <v>250</v>
      </c>
      <c r="AB414">
        <v>0</v>
      </c>
      <c r="AC414">
        <v>24</v>
      </c>
      <c r="AD414">
        <v>73</v>
      </c>
      <c r="AE414">
        <v>0</v>
      </c>
      <c r="AF414">
        <v>0</v>
      </c>
      <c r="AG414">
        <v>0</v>
      </c>
      <c r="AH414" t="s">
        <v>173</v>
      </c>
      <c r="AI414" s="1">
        <v>44784.984398148146</v>
      </c>
      <c r="AJ414">
        <v>429</v>
      </c>
      <c r="AK414">
        <v>4</v>
      </c>
      <c r="AL414">
        <v>0</v>
      </c>
      <c r="AM414">
        <v>4</v>
      </c>
      <c r="AN414">
        <v>0</v>
      </c>
      <c r="AO414">
        <v>3</v>
      </c>
      <c r="AP414">
        <v>69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844</v>
      </c>
      <c r="BG414">
        <v>130</v>
      </c>
      <c r="BH414" t="s">
        <v>93</v>
      </c>
    </row>
    <row r="415" spans="1:60">
      <c r="A415" t="s">
        <v>986</v>
      </c>
      <c r="B415" t="s">
        <v>82</v>
      </c>
      <c r="C415" t="s">
        <v>987</v>
      </c>
      <c r="D415" t="s">
        <v>84</v>
      </c>
      <c r="E415" s="2">
        <f>HYPERLINK("capsilon://?command=openfolder&amp;siteaddress=FAM.docvelocity-na8.net&amp;folderid=FX28A43093-2416-8A1D-7D7E-ABBEE8EBC563","FX22083454")</f>
        <v>0</v>
      </c>
      <c r="F415" t="s">
        <v>19</v>
      </c>
      <c r="G415" t="s">
        <v>19</v>
      </c>
      <c r="H415" t="s">
        <v>85</v>
      </c>
      <c r="I415" t="s">
        <v>988</v>
      </c>
      <c r="J415">
        <v>151</v>
      </c>
      <c r="K415" t="s">
        <v>87</v>
      </c>
      <c r="L415" t="s">
        <v>88</v>
      </c>
      <c r="M415" t="s">
        <v>89</v>
      </c>
      <c r="N415">
        <v>2</v>
      </c>
      <c r="O415" s="1">
        <v>44784.971365740741</v>
      </c>
      <c r="P415" s="1">
        <v>44785.020092592589</v>
      </c>
      <c r="Q415">
        <v>3623</v>
      </c>
      <c r="R415">
        <v>587</v>
      </c>
      <c r="S415" t="b">
        <v>0</v>
      </c>
      <c r="T415" t="s">
        <v>90</v>
      </c>
      <c r="U415" t="b">
        <v>0</v>
      </c>
      <c r="V415" t="s">
        <v>162</v>
      </c>
      <c r="W415" s="1">
        <v>44784.999780092592</v>
      </c>
      <c r="X415">
        <v>368</v>
      </c>
      <c r="Y415">
        <v>151</v>
      </c>
      <c r="Z415">
        <v>0</v>
      </c>
      <c r="AA415">
        <v>151</v>
      </c>
      <c r="AB415">
        <v>0</v>
      </c>
      <c r="AC415">
        <v>5</v>
      </c>
      <c r="AD415">
        <v>0</v>
      </c>
      <c r="AE415">
        <v>0</v>
      </c>
      <c r="AF415">
        <v>0</v>
      </c>
      <c r="AG415">
        <v>0</v>
      </c>
      <c r="AH415" t="s">
        <v>173</v>
      </c>
      <c r="AI415" s="1">
        <v>44785.020092592589</v>
      </c>
      <c r="AJ415">
        <v>206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844</v>
      </c>
      <c r="BG415">
        <v>70</v>
      </c>
      <c r="BH415" t="s">
        <v>93</v>
      </c>
    </row>
    <row r="416" spans="1:60">
      <c r="A416" t="s">
        <v>989</v>
      </c>
      <c r="B416" t="s">
        <v>82</v>
      </c>
      <c r="C416" t="s">
        <v>987</v>
      </c>
      <c r="D416" t="s">
        <v>84</v>
      </c>
      <c r="E416" s="2">
        <f>HYPERLINK("capsilon://?command=openfolder&amp;siteaddress=FAM.docvelocity-na8.net&amp;folderid=FX28A43093-2416-8A1D-7D7E-ABBEE8EBC563","FX22083454")</f>
        <v>0</v>
      </c>
      <c r="F416" t="s">
        <v>19</v>
      </c>
      <c r="G416" t="s">
        <v>19</v>
      </c>
      <c r="H416" t="s">
        <v>85</v>
      </c>
      <c r="I416" t="s">
        <v>990</v>
      </c>
      <c r="J416">
        <v>136</v>
      </c>
      <c r="K416" t="s">
        <v>87</v>
      </c>
      <c r="L416" t="s">
        <v>88</v>
      </c>
      <c r="M416" t="s">
        <v>89</v>
      </c>
      <c r="N416">
        <v>2</v>
      </c>
      <c r="O416" s="1">
        <v>44784.97148148148</v>
      </c>
      <c r="P416" s="1">
        <v>44785.02140046296</v>
      </c>
      <c r="Q416">
        <v>3913</v>
      </c>
      <c r="R416">
        <v>400</v>
      </c>
      <c r="S416" t="b">
        <v>0</v>
      </c>
      <c r="T416" t="s">
        <v>90</v>
      </c>
      <c r="U416" t="b">
        <v>0</v>
      </c>
      <c r="V416" t="s">
        <v>162</v>
      </c>
      <c r="W416" s="1">
        <v>44785.003125000003</v>
      </c>
      <c r="X416">
        <v>288</v>
      </c>
      <c r="Y416">
        <v>136</v>
      </c>
      <c r="Z416">
        <v>0</v>
      </c>
      <c r="AA416">
        <v>136</v>
      </c>
      <c r="AB416">
        <v>0</v>
      </c>
      <c r="AC416">
        <v>5</v>
      </c>
      <c r="AD416">
        <v>0</v>
      </c>
      <c r="AE416">
        <v>0</v>
      </c>
      <c r="AF416">
        <v>0</v>
      </c>
      <c r="AG416">
        <v>0</v>
      </c>
      <c r="AH416" t="s">
        <v>173</v>
      </c>
      <c r="AI416" s="1">
        <v>44785.02140046296</v>
      </c>
      <c r="AJ416">
        <v>112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844</v>
      </c>
      <c r="BG416">
        <v>71</v>
      </c>
      <c r="BH416" t="s">
        <v>93</v>
      </c>
    </row>
    <row r="417" spans="1:60">
      <c r="A417" t="s">
        <v>991</v>
      </c>
      <c r="B417" t="s">
        <v>82</v>
      </c>
      <c r="C417" t="s">
        <v>987</v>
      </c>
      <c r="D417" t="s">
        <v>84</v>
      </c>
      <c r="E417" s="2">
        <f>HYPERLINK("capsilon://?command=openfolder&amp;siteaddress=FAM.docvelocity-na8.net&amp;folderid=FX28A43093-2416-8A1D-7D7E-ABBEE8EBC563","FX22083454")</f>
        <v>0</v>
      </c>
      <c r="F417" t="s">
        <v>19</v>
      </c>
      <c r="G417" t="s">
        <v>19</v>
      </c>
      <c r="H417" t="s">
        <v>85</v>
      </c>
      <c r="I417" t="s">
        <v>992</v>
      </c>
      <c r="J417">
        <v>28</v>
      </c>
      <c r="K417" t="s">
        <v>87</v>
      </c>
      <c r="L417" t="s">
        <v>88</v>
      </c>
      <c r="M417" t="s">
        <v>89</v>
      </c>
      <c r="N417">
        <v>2</v>
      </c>
      <c r="O417" s="1">
        <v>44784.988125000003</v>
      </c>
      <c r="P417" s="1">
        <v>44785.022106481483</v>
      </c>
      <c r="Q417">
        <v>2597</v>
      </c>
      <c r="R417">
        <v>339</v>
      </c>
      <c r="S417" t="b">
        <v>0</v>
      </c>
      <c r="T417" t="s">
        <v>90</v>
      </c>
      <c r="U417" t="b">
        <v>0</v>
      </c>
      <c r="V417" t="s">
        <v>162</v>
      </c>
      <c r="W417" s="1">
        <v>44785.006354166668</v>
      </c>
      <c r="X417">
        <v>279</v>
      </c>
      <c r="Y417">
        <v>21</v>
      </c>
      <c r="Z417">
        <v>0</v>
      </c>
      <c r="AA417">
        <v>21</v>
      </c>
      <c r="AB417">
        <v>0</v>
      </c>
      <c r="AC417">
        <v>17</v>
      </c>
      <c r="AD417">
        <v>7</v>
      </c>
      <c r="AE417">
        <v>0</v>
      </c>
      <c r="AF417">
        <v>0</v>
      </c>
      <c r="AG417">
        <v>0</v>
      </c>
      <c r="AH417" t="s">
        <v>173</v>
      </c>
      <c r="AI417" s="1">
        <v>44785.022106481483</v>
      </c>
      <c r="AJ417">
        <v>60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844</v>
      </c>
      <c r="BG417">
        <v>48</v>
      </c>
      <c r="BH417" t="s">
        <v>93</v>
      </c>
    </row>
    <row r="418" spans="1:60">
      <c r="A418" t="s">
        <v>993</v>
      </c>
      <c r="B418" t="s">
        <v>82</v>
      </c>
      <c r="C418" t="s">
        <v>994</v>
      </c>
      <c r="D418" t="s">
        <v>84</v>
      </c>
      <c r="E418" s="2">
        <f>HYPERLINK("capsilon://?command=openfolder&amp;siteaddress=FAM.docvelocity-na8.net&amp;folderid=FX5FB2F256-7A6E-79E6-944A-6FB66726F608","FX22083076")</f>
        <v>0</v>
      </c>
      <c r="F418" t="s">
        <v>19</v>
      </c>
      <c r="G418" t="s">
        <v>19</v>
      </c>
      <c r="H418" t="s">
        <v>85</v>
      </c>
      <c r="I418" t="s">
        <v>995</v>
      </c>
      <c r="J418">
        <v>30</v>
      </c>
      <c r="K418" t="s">
        <v>87</v>
      </c>
      <c r="L418" t="s">
        <v>88</v>
      </c>
      <c r="M418" t="s">
        <v>89</v>
      </c>
      <c r="N418">
        <v>2</v>
      </c>
      <c r="O418" s="1">
        <v>44785.369004629632</v>
      </c>
      <c r="P418" s="1">
        <v>44785.378865740742</v>
      </c>
      <c r="Q418">
        <v>546</v>
      </c>
      <c r="R418">
        <v>306</v>
      </c>
      <c r="S418" t="b">
        <v>0</v>
      </c>
      <c r="T418" t="s">
        <v>90</v>
      </c>
      <c r="U418" t="b">
        <v>0</v>
      </c>
      <c r="V418" t="s">
        <v>703</v>
      </c>
      <c r="W418" s="1">
        <v>44785.375949074078</v>
      </c>
      <c r="X418">
        <v>221</v>
      </c>
      <c r="Y418">
        <v>10</v>
      </c>
      <c r="Z418">
        <v>0</v>
      </c>
      <c r="AA418">
        <v>10</v>
      </c>
      <c r="AB418">
        <v>0</v>
      </c>
      <c r="AC418">
        <v>1</v>
      </c>
      <c r="AD418">
        <v>20</v>
      </c>
      <c r="AE418">
        <v>0</v>
      </c>
      <c r="AF418">
        <v>0</v>
      </c>
      <c r="AG418">
        <v>0</v>
      </c>
      <c r="AH418" t="s">
        <v>868</v>
      </c>
      <c r="AI418" s="1">
        <v>44785.378865740742</v>
      </c>
      <c r="AJ418">
        <v>85</v>
      </c>
      <c r="AK418">
        <v>1</v>
      </c>
      <c r="AL418">
        <v>0</v>
      </c>
      <c r="AM418">
        <v>1</v>
      </c>
      <c r="AN418">
        <v>0</v>
      </c>
      <c r="AO418">
        <v>0</v>
      </c>
      <c r="AP418">
        <v>19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996</v>
      </c>
      <c r="BG418">
        <v>14</v>
      </c>
      <c r="BH418" t="s">
        <v>93</v>
      </c>
    </row>
    <row r="419" spans="1:60">
      <c r="A419" t="s">
        <v>997</v>
      </c>
      <c r="B419" t="s">
        <v>82</v>
      </c>
      <c r="C419" t="s">
        <v>998</v>
      </c>
      <c r="D419" t="s">
        <v>84</v>
      </c>
      <c r="E419" s="2">
        <f>HYPERLINK("capsilon://?command=openfolder&amp;siteaddress=FAM.docvelocity-na8.net&amp;folderid=FX247B804D-D4F4-C8C8-FDE4-9FDA08117807","FX22082032")</f>
        <v>0</v>
      </c>
      <c r="F419" t="s">
        <v>19</v>
      </c>
      <c r="G419" t="s">
        <v>19</v>
      </c>
      <c r="H419" t="s">
        <v>85</v>
      </c>
      <c r="I419" t="s">
        <v>999</v>
      </c>
      <c r="J419">
        <v>263</v>
      </c>
      <c r="K419" t="s">
        <v>87</v>
      </c>
      <c r="L419" t="s">
        <v>88</v>
      </c>
      <c r="M419" t="s">
        <v>89</v>
      </c>
      <c r="N419">
        <v>1</v>
      </c>
      <c r="O419" s="1">
        <v>44785.399421296293</v>
      </c>
      <c r="P419" s="1">
        <v>44785.419259259259</v>
      </c>
      <c r="Q419">
        <v>1404</v>
      </c>
      <c r="R419">
        <v>310</v>
      </c>
      <c r="S419" t="b">
        <v>0</v>
      </c>
      <c r="T419" t="s">
        <v>90</v>
      </c>
      <c r="U419" t="b">
        <v>0</v>
      </c>
      <c r="V419" t="s">
        <v>1000</v>
      </c>
      <c r="W419" s="1">
        <v>44785.419259259259</v>
      </c>
      <c r="X419">
        <v>310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263</v>
      </c>
      <c r="AE419">
        <v>249</v>
      </c>
      <c r="AF419">
        <v>0</v>
      </c>
      <c r="AG419">
        <v>4</v>
      </c>
      <c r="AH419" t="s">
        <v>90</v>
      </c>
      <c r="AI419" t="s">
        <v>90</v>
      </c>
      <c r="AJ419" t="s">
        <v>90</v>
      </c>
      <c r="AK419" t="s">
        <v>90</v>
      </c>
      <c r="AL419" t="s">
        <v>90</v>
      </c>
      <c r="AM419" t="s">
        <v>90</v>
      </c>
      <c r="AN419" t="s">
        <v>90</v>
      </c>
      <c r="AO419" t="s">
        <v>90</v>
      </c>
      <c r="AP419" t="s">
        <v>90</v>
      </c>
      <c r="AQ419" t="s">
        <v>90</v>
      </c>
      <c r="AR419" t="s">
        <v>90</v>
      </c>
      <c r="AS419" t="s">
        <v>90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996</v>
      </c>
      <c r="BG419">
        <v>28</v>
      </c>
      <c r="BH419" t="s">
        <v>93</v>
      </c>
    </row>
    <row r="420" spans="1:60">
      <c r="A420" t="s">
        <v>1001</v>
      </c>
      <c r="B420" t="s">
        <v>82</v>
      </c>
      <c r="C420" t="s">
        <v>987</v>
      </c>
      <c r="D420" t="s">
        <v>84</v>
      </c>
      <c r="E420" s="2">
        <f>HYPERLINK("capsilon://?command=openfolder&amp;siteaddress=FAM.docvelocity-na8.net&amp;folderid=FX28A43093-2416-8A1D-7D7E-ABBEE8EBC563","FX22083454")</f>
        <v>0</v>
      </c>
      <c r="F420" t="s">
        <v>19</v>
      </c>
      <c r="G420" t="s">
        <v>19</v>
      </c>
      <c r="H420" t="s">
        <v>85</v>
      </c>
      <c r="I420" t="s">
        <v>1002</v>
      </c>
      <c r="J420">
        <v>52</v>
      </c>
      <c r="K420" t="s">
        <v>87</v>
      </c>
      <c r="L420" t="s">
        <v>88</v>
      </c>
      <c r="M420" t="s">
        <v>89</v>
      </c>
      <c r="N420">
        <v>2</v>
      </c>
      <c r="O420" s="1">
        <v>44785.404143518521</v>
      </c>
      <c r="P420" s="1">
        <v>44785.464803240742</v>
      </c>
      <c r="Q420">
        <v>4720</v>
      </c>
      <c r="R420">
        <v>521</v>
      </c>
      <c r="S420" t="b">
        <v>0</v>
      </c>
      <c r="T420" t="s">
        <v>90</v>
      </c>
      <c r="U420" t="b">
        <v>0</v>
      </c>
      <c r="V420" t="s">
        <v>1000</v>
      </c>
      <c r="W420" s="1">
        <v>44785.421666666669</v>
      </c>
      <c r="X420">
        <v>207</v>
      </c>
      <c r="Y420">
        <v>52</v>
      </c>
      <c r="Z420">
        <v>0</v>
      </c>
      <c r="AA420">
        <v>52</v>
      </c>
      <c r="AB420">
        <v>0</v>
      </c>
      <c r="AC420">
        <v>4</v>
      </c>
      <c r="AD420">
        <v>0</v>
      </c>
      <c r="AE420">
        <v>0</v>
      </c>
      <c r="AF420">
        <v>0</v>
      </c>
      <c r="AG420">
        <v>0</v>
      </c>
      <c r="AH420" t="s">
        <v>704</v>
      </c>
      <c r="AI420" s="1">
        <v>44785.464803240742</v>
      </c>
      <c r="AJ420">
        <v>255</v>
      </c>
      <c r="AK420">
        <v>1</v>
      </c>
      <c r="AL420">
        <v>0</v>
      </c>
      <c r="AM420">
        <v>1</v>
      </c>
      <c r="AN420">
        <v>0</v>
      </c>
      <c r="AO420">
        <v>0</v>
      </c>
      <c r="AP420">
        <v>-1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996</v>
      </c>
      <c r="BG420">
        <v>87</v>
      </c>
      <c r="BH420" t="s">
        <v>93</v>
      </c>
    </row>
    <row r="421" spans="1:60">
      <c r="A421" t="s">
        <v>1003</v>
      </c>
      <c r="B421" t="s">
        <v>82</v>
      </c>
      <c r="C421" t="s">
        <v>987</v>
      </c>
      <c r="D421" t="s">
        <v>84</v>
      </c>
      <c r="E421" s="2">
        <f>HYPERLINK("capsilon://?command=openfolder&amp;siteaddress=FAM.docvelocity-na8.net&amp;folderid=FX28A43093-2416-8A1D-7D7E-ABBEE8EBC563","FX22083454")</f>
        <v>0</v>
      </c>
      <c r="F421" t="s">
        <v>19</v>
      </c>
      <c r="G421" t="s">
        <v>19</v>
      </c>
      <c r="H421" t="s">
        <v>85</v>
      </c>
      <c r="I421" t="s">
        <v>1004</v>
      </c>
      <c r="J421">
        <v>52</v>
      </c>
      <c r="K421" t="s">
        <v>87</v>
      </c>
      <c r="L421" t="s">
        <v>88</v>
      </c>
      <c r="M421" t="s">
        <v>89</v>
      </c>
      <c r="N421">
        <v>2</v>
      </c>
      <c r="O421" s="1">
        <v>44785.40421296296</v>
      </c>
      <c r="P421" s="1">
        <v>44785.466967592591</v>
      </c>
      <c r="Q421">
        <v>5083</v>
      </c>
      <c r="R421">
        <v>339</v>
      </c>
      <c r="S421" t="b">
        <v>0</v>
      </c>
      <c r="T421" t="s">
        <v>90</v>
      </c>
      <c r="U421" t="b">
        <v>0</v>
      </c>
      <c r="V421" t="s">
        <v>1000</v>
      </c>
      <c r="W421" s="1">
        <v>44785.428611111114</v>
      </c>
      <c r="X421">
        <v>153</v>
      </c>
      <c r="Y421">
        <v>52</v>
      </c>
      <c r="Z421">
        <v>0</v>
      </c>
      <c r="AA421">
        <v>52</v>
      </c>
      <c r="AB421">
        <v>0</v>
      </c>
      <c r="AC421">
        <v>3</v>
      </c>
      <c r="AD421">
        <v>0</v>
      </c>
      <c r="AE421">
        <v>0</v>
      </c>
      <c r="AF421">
        <v>0</v>
      </c>
      <c r="AG421">
        <v>0</v>
      </c>
      <c r="AH421" t="s">
        <v>704</v>
      </c>
      <c r="AI421" s="1">
        <v>44785.466967592591</v>
      </c>
      <c r="AJ421">
        <v>186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996</v>
      </c>
      <c r="BG421">
        <v>90</v>
      </c>
      <c r="BH421" t="s">
        <v>93</v>
      </c>
    </row>
    <row r="422" spans="1:60">
      <c r="A422" t="s">
        <v>1005</v>
      </c>
      <c r="B422" t="s">
        <v>82</v>
      </c>
      <c r="C422" t="s">
        <v>987</v>
      </c>
      <c r="D422" t="s">
        <v>84</v>
      </c>
      <c r="E422" s="2">
        <f>HYPERLINK("capsilon://?command=openfolder&amp;siteaddress=FAM.docvelocity-na8.net&amp;folderid=FX28A43093-2416-8A1D-7D7E-ABBEE8EBC563","FX22083454")</f>
        <v>0</v>
      </c>
      <c r="F422" t="s">
        <v>19</v>
      </c>
      <c r="G422" t="s">
        <v>19</v>
      </c>
      <c r="H422" t="s">
        <v>85</v>
      </c>
      <c r="I422" t="s">
        <v>1006</v>
      </c>
      <c r="J422">
        <v>41</v>
      </c>
      <c r="K422" t="s">
        <v>87</v>
      </c>
      <c r="L422" t="s">
        <v>88</v>
      </c>
      <c r="M422" t="s">
        <v>89</v>
      </c>
      <c r="N422">
        <v>2</v>
      </c>
      <c r="O422" s="1">
        <v>44785.404606481483</v>
      </c>
      <c r="P422" s="1">
        <v>44785.469293981485</v>
      </c>
      <c r="Q422">
        <v>5305</v>
      </c>
      <c r="R422">
        <v>284</v>
      </c>
      <c r="S422" t="b">
        <v>0</v>
      </c>
      <c r="T422" t="s">
        <v>90</v>
      </c>
      <c r="U422" t="b">
        <v>0</v>
      </c>
      <c r="V422" t="s">
        <v>1000</v>
      </c>
      <c r="W422" s="1">
        <v>44785.429594907408</v>
      </c>
      <c r="X422">
        <v>84</v>
      </c>
      <c r="Y422">
        <v>41</v>
      </c>
      <c r="Z422">
        <v>0</v>
      </c>
      <c r="AA422">
        <v>41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704</v>
      </c>
      <c r="AI422" s="1">
        <v>44785.469293981485</v>
      </c>
      <c r="AJ422">
        <v>200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996</v>
      </c>
      <c r="BG422">
        <v>93</v>
      </c>
      <c r="BH422" t="s">
        <v>93</v>
      </c>
    </row>
    <row r="423" spans="1:60">
      <c r="A423" t="s">
        <v>1007</v>
      </c>
      <c r="B423" t="s">
        <v>82</v>
      </c>
      <c r="C423" t="s">
        <v>987</v>
      </c>
      <c r="D423" t="s">
        <v>84</v>
      </c>
      <c r="E423" s="2">
        <f>HYPERLINK("capsilon://?command=openfolder&amp;siteaddress=FAM.docvelocity-na8.net&amp;folderid=FX28A43093-2416-8A1D-7D7E-ABBEE8EBC563","FX22083454")</f>
        <v>0</v>
      </c>
      <c r="F423" t="s">
        <v>19</v>
      </c>
      <c r="G423" t="s">
        <v>19</v>
      </c>
      <c r="H423" t="s">
        <v>85</v>
      </c>
      <c r="I423" t="s">
        <v>1008</v>
      </c>
      <c r="J423">
        <v>28</v>
      </c>
      <c r="K423" t="s">
        <v>87</v>
      </c>
      <c r="L423" t="s">
        <v>88</v>
      </c>
      <c r="M423" t="s">
        <v>89</v>
      </c>
      <c r="N423">
        <v>2</v>
      </c>
      <c r="O423" s="1">
        <v>44785.404710648145</v>
      </c>
      <c r="P423" s="1">
        <v>44785.472199074073</v>
      </c>
      <c r="Q423">
        <v>5362</v>
      </c>
      <c r="R423">
        <v>469</v>
      </c>
      <c r="S423" t="b">
        <v>0</v>
      </c>
      <c r="T423" t="s">
        <v>90</v>
      </c>
      <c r="U423" t="b">
        <v>0</v>
      </c>
      <c r="V423" t="s">
        <v>288</v>
      </c>
      <c r="W423" s="1">
        <v>44785.431550925925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2</v>
      </c>
      <c r="AD423">
        <v>7</v>
      </c>
      <c r="AE423">
        <v>0</v>
      </c>
      <c r="AF423">
        <v>0</v>
      </c>
      <c r="AG423">
        <v>0</v>
      </c>
      <c r="AH423" t="s">
        <v>704</v>
      </c>
      <c r="AI423" s="1">
        <v>44785.472199074073</v>
      </c>
      <c r="AJ423">
        <v>250</v>
      </c>
      <c r="AK423">
        <v>2</v>
      </c>
      <c r="AL423">
        <v>0</v>
      </c>
      <c r="AM423">
        <v>2</v>
      </c>
      <c r="AN423">
        <v>0</v>
      </c>
      <c r="AO423">
        <v>2</v>
      </c>
      <c r="AP423">
        <v>5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996</v>
      </c>
      <c r="BG423">
        <v>97</v>
      </c>
      <c r="BH423" t="s">
        <v>93</v>
      </c>
    </row>
    <row r="424" spans="1:60">
      <c r="A424" t="s">
        <v>1009</v>
      </c>
      <c r="B424" t="s">
        <v>82</v>
      </c>
      <c r="C424" t="s">
        <v>987</v>
      </c>
      <c r="D424" t="s">
        <v>84</v>
      </c>
      <c r="E424" s="2">
        <f>HYPERLINK("capsilon://?command=openfolder&amp;siteaddress=FAM.docvelocity-na8.net&amp;folderid=FX28A43093-2416-8A1D-7D7E-ABBEE8EBC563","FX22083454")</f>
        <v>0</v>
      </c>
      <c r="F424" t="s">
        <v>19</v>
      </c>
      <c r="G424" t="s">
        <v>19</v>
      </c>
      <c r="H424" t="s">
        <v>85</v>
      </c>
      <c r="I424" t="s">
        <v>1010</v>
      </c>
      <c r="J424">
        <v>41</v>
      </c>
      <c r="K424" t="s">
        <v>87</v>
      </c>
      <c r="L424" t="s">
        <v>88</v>
      </c>
      <c r="M424" t="s">
        <v>89</v>
      </c>
      <c r="N424">
        <v>2</v>
      </c>
      <c r="O424" s="1">
        <v>44785.404965277776</v>
      </c>
      <c r="P424" s="1">
        <v>44785.473993055559</v>
      </c>
      <c r="Q424">
        <v>5741</v>
      </c>
      <c r="R424">
        <v>223</v>
      </c>
      <c r="S424" t="b">
        <v>0</v>
      </c>
      <c r="T424" t="s">
        <v>90</v>
      </c>
      <c r="U424" t="b">
        <v>0</v>
      </c>
      <c r="V424" t="s">
        <v>1000</v>
      </c>
      <c r="W424" s="1">
        <v>44785.430405092593</v>
      </c>
      <c r="X424">
        <v>69</v>
      </c>
      <c r="Y424">
        <v>41</v>
      </c>
      <c r="Z424">
        <v>0</v>
      </c>
      <c r="AA424">
        <v>41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704</v>
      </c>
      <c r="AI424" s="1">
        <v>44785.473993055559</v>
      </c>
      <c r="AJ424">
        <v>154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996</v>
      </c>
      <c r="BG424">
        <v>99</v>
      </c>
      <c r="BH424" t="s">
        <v>93</v>
      </c>
    </row>
    <row r="425" spans="1:60">
      <c r="A425" t="s">
        <v>1011</v>
      </c>
      <c r="B425" t="s">
        <v>82</v>
      </c>
      <c r="C425" t="s">
        <v>987</v>
      </c>
      <c r="D425" t="s">
        <v>84</v>
      </c>
      <c r="E425" s="2">
        <f>HYPERLINK("capsilon://?command=openfolder&amp;siteaddress=FAM.docvelocity-na8.net&amp;folderid=FX28A43093-2416-8A1D-7D7E-ABBEE8EBC563","FX22083454")</f>
        <v>0</v>
      </c>
      <c r="F425" t="s">
        <v>19</v>
      </c>
      <c r="G425" t="s">
        <v>19</v>
      </c>
      <c r="H425" t="s">
        <v>85</v>
      </c>
      <c r="I425" t="s">
        <v>1012</v>
      </c>
      <c r="J425">
        <v>28</v>
      </c>
      <c r="K425" t="s">
        <v>87</v>
      </c>
      <c r="L425" t="s">
        <v>88</v>
      </c>
      <c r="M425" t="s">
        <v>89</v>
      </c>
      <c r="N425">
        <v>2</v>
      </c>
      <c r="O425" s="1">
        <v>44785.405231481483</v>
      </c>
      <c r="P425" s="1">
        <v>44785.474236111113</v>
      </c>
      <c r="Q425">
        <v>5931</v>
      </c>
      <c r="R425">
        <v>31</v>
      </c>
      <c r="S425" t="b">
        <v>0</v>
      </c>
      <c r="T425" t="s">
        <v>90</v>
      </c>
      <c r="U425" t="b">
        <v>0</v>
      </c>
      <c r="V425" t="s">
        <v>1000</v>
      </c>
      <c r="W425" s="1">
        <v>44785.430543981478</v>
      </c>
      <c r="X425">
        <v>11</v>
      </c>
      <c r="Y425">
        <v>0</v>
      </c>
      <c r="Z425">
        <v>0</v>
      </c>
      <c r="AA425">
        <v>0</v>
      </c>
      <c r="AB425">
        <v>21</v>
      </c>
      <c r="AC425">
        <v>0</v>
      </c>
      <c r="AD425">
        <v>28</v>
      </c>
      <c r="AE425">
        <v>0</v>
      </c>
      <c r="AF425">
        <v>0</v>
      </c>
      <c r="AG425">
        <v>0</v>
      </c>
      <c r="AH425" t="s">
        <v>704</v>
      </c>
      <c r="AI425" s="1">
        <v>44785.474236111113</v>
      </c>
      <c r="AJ425">
        <v>20</v>
      </c>
      <c r="AK425">
        <v>0</v>
      </c>
      <c r="AL425">
        <v>0</v>
      </c>
      <c r="AM425">
        <v>0</v>
      </c>
      <c r="AN425">
        <v>21</v>
      </c>
      <c r="AO425">
        <v>0</v>
      </c>
      <c r="AP425">
        <v>28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996</v>
      </c>
      <c r="BG425">
        <v>99</v>
      </c>
      <c r="BH425" t="s">
        <v>93</v>
      </c>
    </row>
    <row r="426" spans="1:60">
      <c r="A426" t="s">
        <v>1013</v>
      </c>
      <c r="B426" t="s">
        <v>82</v>
      </c>
      <c r="C426" t="s">
        <v>987</v>
      </c>
      <c r="D426" t="s">
        <v>84</v>
      </c>
      <c r="E426" s="2">
        <f>HYPERLINK("capsilon://?command=openfolder&amp;siteaddress=FAM.docvelocity-na8.net&amp;folderid=FX28A43093-2416-8A1D-7D7E-ABBEE8EBC563","FX22083454")</f>
        <v>0</v>
      </c>
      <c r="F426" t="s">
        <v>19</v>
      </c>
      <c r="G426" t="s">
        <v>19</v>
      </c>
      <c r="H426" t="s">
        <v>85</v>
      </c>
      <c r="I426" t="s">
        <v>1014</v>
      </c>
      <c r="J426">
        <v>28</v>
      </c>
      <c r="K426" t="s">
        <v>87</v>
      </c>
      <c r="L426" t="s">
        <v>88</v>
      </c>
      <c r="M426" t="s">
        <v>89</v>
      </c>
      <c r="N426">
        <v>2</v>
      </c>
      <c r="O426" s="1">
        <v>44785.405231481483</v>
      </c>
      <c r="P426" s="1">
        <v>44785.475474537037</v>
      </c>
      <c r="Q426">
        <v>5865</v>
      </c>
      <c r="R426">
        <v>204</v>
      </c>
      <c r="S426" t="b">
        <v>0</v>
      </c>
      <c r="T426" t="s">
        <v>90</v>
      </c>
      <c r="U426" t="b">
        <v>0</v>
      </c>
      <c r="V426" t="s">
        <v>288</v>
      </c>
      <c r="W426" s="1">
        <v>44785.432604166665</v>
      </c>
      <c r="X426">
        <v>90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704</v>
      </c>
      <c r="AI426" s="1">
        <v>44785.475474537037</v>
      </c>
      <c r="AJ426">
        <v>104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996</v>
      </c>
      <c r="BG426">
        <v>101</v>
      </c>
      <c r="BH426" t="s">
        <v>93</v>
      </c>
    </row>
    <row r="427" spans="1:60">
      <c r="A427" t="s">
        <v>1015</v>
      </c>
      <c r="B427" t="s">
        <v>82</v>
      </c>
      <c r="C427" t="s">
        <v>987</v>
      </c>
      <c r="D427" t="s">
        <v>84</v>
      </c>
      <c r="E427" s="2">
        <f>HYPERLINK("capsilon://?command=openfolder&amp;siteaddress=FAM.docvelocity-na8.net&amp;folderid=FX28A43093-2416-8A1D-7D7E-ABBEE8EBC563","FX22083454")</f>
        <v>0</v>
      </c>
      <c r="F427" t="s">
        <v>19</v>
      </c>
      <c r="G427" t="s">
        <v>19</v>
      </c>
      <c r="H427" t="s">
        <v>85</v>
      </c>
      <c r="I427" t="s">
        <v>1016</v>
      </c>
      <c r="J427">
        <v>28</v>
      </c>
      <c r="K427" t="s">
        <v>87</v>
      </c>
      <c r="L427" t="s">
        <v>88</v>
      </c>
      <c r="M427" t="s">
        <v>89</v>
      </c>
      <c r="N427">
        <v>2</v>
      </c>
      <c r="O427" s="1">
        <v>44785.4059375</v>
      </c>
      <c r="P427" s="1">
        <v>44785.507662037038</v>
      </c>
      <c r="Q427">
        <v>7492</v>
      </c>
      <c r="R427">
        <v>1297</v>
      </c>
      <c r="S427" t="b">
        <v>0</v>
      </c>
      <c r="T427" t="s">
        <v>90</v>
      </c>
      <c r="U427" t="b">
        <v>0</v>
      </c>
      <c r="V427" t="s">
        <v>703</v>
      </c>
      <c r="W427" s="1">
        <v>44785.458680555559</v>
      </c>
      <c r="X427">
        <v>325</v>
      </c>
      <c r="Y427">
        <v>21</v>
      </c>
      <c r="Z427">
        <v>0</v>
      </c>
      <c r="AA427">
        <v>21</v>
      </c>
      <c r="AB427">
        <v>0</v>
      </c>
      <c r="AC427">
        <v>14</v>
      </c>
      <c r="AD427">
        <v>7</v>
      </c>
      <c r="AE427">
        <v>0</v>
      </c>
      <c r="AF427">
        <v>0</v>
      </c>
      <c r="AG427">
        <v>0</v>
      </c>
      <c r="AH427" t="s">
        <v>108</v>
      </c>
      <c r="AI427" s="1">
        <v>44785.507662037038</v>
      </c>
      <c r="AJ427">
        <v>910</v>
      </c>
      <c r="AK427">
        <v>5</v>
      </c>
      <c r="AL427">
        <v>0</v>
      </c>
      <c r="AM427">
        <v>5</v>
      </c>
      <c r="AN427">
        <v>21</v>
      </c>
      <c r="AO427">
        <v>5</v>
      </c>
      <c r="AP427">
        <v>2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996</v>
      </c>
      <c r="BG427">
        <v>146</v>
      </c>
      <c r="BH427" t="s">
        <v>93</v>
      </c>
    </row>
    <row r="428" spans="1:60">
      <c r="A428" t="s">
        <v>1017</v>
      </c>
      <c r="B428" t="s">
        <v>82</v>
      </c>
      <c r="C428" t="s">
        <v>1018</v>
      </c>
      <c r="D428" t="s">
        <v>84</v>
      </c>
      <c r="E428" s="2">
        <f>HYPERLINK("capsilon://?command=openfolder&amp;siteaddress=FAM.docvelocity-na8.net&amp;folderid=FXA714DA1A-B403-9DA7-133C-5F2B3CD457FC","FX22082966")</f>
        <v>0</v>
      </c>
      <c r="F428" t="s">
        <v>19</v>
      </c>
      <c r="G428" t="s">
        <v>19</v>
      </c>
      <c r="H428" t="s">
        <v>85</v>
      </c>
      <c r="I428" t="s">
        <v>1019</v>
      </c>
      <c r="J428">
        <v>30</v>
      </c>
      <c r="K428" t="s">
        <v>87</v>
      </c>
      <c r="L428" t="s">
        <v>88</v>
      </c>
      <c r="M428" t="s">
        <v>89</v>
      </c>
      <c r="N428">
        <v>2</v>
      </c>
      <c r="O428" s="1">
        <v>44785.414699074077</v>
      </c>
      <c r="P428" s="1">
        <v>44785.523831018516</v>
      </c>
      <c r="Q428">
        <v>8886</v>
      </c>
      <c r="R428">
        <v>543</v>
      </c>
      <c r="S428" t="b">
        <v>0</v>
      </c>
      <c r="T428" t="s">
        <v>90</v>
      </c>
      <c r="U428" t="b">
        <v>0</v>
      </c>
      <c r="V428" t="s">
        <v>703</v>
      </c>
      <c r="W428" s="1">
        <v>44785.462453703702</v>
      </c>
      <c r="X428">
        <v>325</v>
      </c>
      <c r="Y428">
        <v>10</v>
      </c>
      <c r="Z428">
        <v>0</v>
      </c>
      <c r="AA428">
        <v>10</v>
      </c>
      <c r="AB428">
        <v>0</v>
      </c>
      <c r="AC428">
        <v>1</v>
      </c>
      <c r="AD428">
        <v>20</v>
      </c>
      <c r="AE428">
        <v>0</v>
      </c>
      <c r="AF428">
        <v>0</v>
      </c>
      <c r="AG428">
        <v>0</v>
      </c>
      <c r="AH428" t="s">
        <v>108</v>
      </c>
      <c r="AI428" s="1">
        <v>44785.523831018516</v>
      </c>
      <c r="AJ428">
        <v>218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20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996</v>
      </c>
      <c r="BG428">
        <v>157</v>
      </c>
      <c r="BH428" t="s">
        <v>93</v>
      </c>
    </row>
    <row r="429" spans="1:60">
      <c r="A429" t="s">
        <v>1020</v>
      </c>
      <c r="B429" t="s">
        <v>82</v>
      </c>
      <c r="C429" t="s">
        <v>998</v>
      </c>
      <c r="D429" t="s">
        <v>84</v>
      </c>
      <c r="E429" s="2">
        <f>HYPERLINK("capsilon://?command=openfolder&amp;siteaddress=FAM.docvelocity-na8.net&amp;folderid=FX247B804D-D4F4-C8C8-FDE4-9FDA08117807","FX22082032")</f>
        <v>0</v>
      </c>
      <c r="F429" t="s">
        <v>19</v>
      </c>
      <c r="G429" t="s">
        <v>19</v>
      </c>
      <c r="H429" t="s">
        <v>85</v>
      </c>
      <c r="I429" t="s">
        <v>999</v>
      </c>
      <c r="J429">
        <v>287</v>
      </c>
      <c r="K429" t="s">
        <v>87</v>
      </c>
      <c r="L429" t="s">
        <v>88</v>
      </c>
      <c r="M429" t="s">
        <v>89</v>
      </c>
      <c r="N429">
        <v>2</v>
      </c>
      <c r="O429" s="1">
        <v>44785.420914351853</v>
      </c>
      <c r="P429" s="1">
        <v>44785.461840277778</v>
      </c>
      <c r="Q429">
        <v>1751</v>
      </c>
      <c r="R429">
        <v>1785</v>
      </c>
      <c r="S429" t="b">
        <v>0</v>
      </c>
      <c r="T429" t="s">
        <v>90</v>
      </c>
      <c r="U429" t="b">
        <v>1</v>
      </c>
      <c r="V429" t="s">
        <v>288</v>
      </c>
      <c r="W429" s="1">
        <v>44785.429016203707</v>
      </c>
      <c r="X429">
        <v>419</v>
      </c>
      <c r="Y429">
        <v>236</v>
      </c>
      <c r="Z429">
        <v>0</v>
      </c>
      <c r="AA429">
        <v>236</v>
      </c>
      <c r="AB429">
        <v>37</v>
      </c>
      <c r="AC429">
        <v>10</v>
      </c>
      <c r="AD429">
        <v>51</v>
      </c>
      <c r="AE429">
        <v>0</v>
      </c>
      <c r="AF429">
        <v>0</v>
      </c>
      <c r="AG429">
        <v>0</v>
      </c>
      <c r="AH429" t="s">
        <v>704</v>
      </c>
      <c r="AI429" s="1">
        <v>44785.461840277778</v>
      </c>
      <c r="AJ429">
        <v>588</v>
      </c>
      <c r="AK429">
        <v>38</v>
      </c>
      <c r="AL429">
        <v>0</v>
      </c>
      <c r="AM429">
        <v>38</v>
      </c>
      <c r="AN429">
        <v>0</v>
      </c>
      <c r="AO429">
        <v>23</v>
      </c>
      <c r="AP429">
        <v>13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996</v>
      </c>
      <c r="BG429">
        <v>58</v>
      </c>
      <c r="BH429" t="s">
        <v>93</v>
      </c>
    </row>
    <row r="430" spans="1:60">
      <c r="A430" t="s">
        <v>1021</v>
      </c>
      <c r="B430" t="s">
        <v>82</v>
      </c>
      <c r="C430" t="s">
        <v>920</v>
      </c>
      <c r="D430" t="s">
        <v>84</v>
      </c>
      <c r="E430" s="2">
        <f>HYPERLINK("capsilon://?command=openfolder&amp;siteaddress=FAM.docvelocity-na8.net&amp;folderid=FX1484FDE0-2146-8196-EF00-34DE8C3E0D50","FX22082927")</f>
        <v>0</v>
      </c>
      <c r="F430" t="s">
        <v>19</v>
      </c>
      <c r="G430" t="s">
        <v>19</v>
      </c>
      <c r="H430" t="s">
        <v>85</v>
      </c>
      <c r="I430" t="s">
        <v>1022</v>
      </c>
      <c r="J430">
        <v>50</v>
      </c>
      <c r="K430" t="s">
        <v>87</v>
      </c>
      <c r="L430" t="s">
        <v>88</v>
      </c>
      <c r="M430" t="s">
        <v>89</v>
      </c>
      <c r="N430">
        <v>2</v>
      </c>
      <c r="O430" s="1">
        <v>44785.431875000002</v>
      </c>
      <c r="P430" s="1">
        <v>44785.525613425925</v>
      </c>
      <c r="Q430">
        <v>7216</v>
      </c>
      <c r="R430">
        <v>883</v>
      </c>
      <c r="S430" t="b">
        <v>0</v>
      </c>
      <c r="T430" t="s">
        <v>90</v>
      </c>
      <c r="U430" t="b">
        <v>0</v>
      </c>
      <c r="V430" t="s">
        <v>703</v>
      </c>
      <c r="W430" s="1">
        <v>44785.470902777779</v>
      </c>
      <c r="X430">
        <v>730</v>
      </c>
      <c r="Y430">
        <v>41</v>
      </c>
      <c r="Z430">
        <v>0</v>
      </c>
      <c r="AA430">
        <v>41</v>
      </c>
      <c r="AB430">
        <v>0</v>
      </c>
      <c r="AC430">
        <v>5</v>
      </c>
      <c r="AD430">
        <v>9</v>
      </c>
      <c r="AE430">
        <v>0</v>
      </c>
      <c r="AF430">
        <v>0</v>
      </c>
      <c r="AG430">
        <v>0</v>
      </c>
      <c r="AH430" t="s">
        <v>108</v>
      </c>
      <c r="AI430" s="1">
        <v>44785.525613425925</v>
      </c>
      <c r="AJ430">
        <v>153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8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996</v>
      </c>
      <c r="BG430">
        <v>134</v>
      </c>
      <c r="BH430" t="s">
        <v>93</v>
      </c>
    </row>
    <row r="431" spans="1:60">
      <c r="A431" t="s">
        <v>1023</v>
      </c>
      <c r="B431" t="s">
        <v>82</v>
      </c>
      <c r="C431" t="s">
        <v>920</v>
      </c>
      <c r="D431" t="s">
        <v>84</v>
      </c>
      <c r="E431" s="2">
        <f>HYPERLINK("capsilon://?command=openfolder&amp;siteaddress=FAM.docvelocity-na8.net&amp;folderid=FX1484FDE0-2146-8196-EF00-34DE8C3E0D50","FX22082927")</f>
        <v>0</v>
      </c>
      <c r="F431" t="s">
        <v>19</v>
      </c>
      <c r="G431" t="s">
        <v>19</v>
      </c>
      <c r="H431" t="s">
        <v>85</v>
      </c>
      <c r="I431" t="s">
        <v>1024</v>
      </c>
      <c r="J431">
        <v>50</v>
      </c>
      <c r="K431" t="s">
        <v>87</v>
      </c>
      <c r="L431" t="s">
        <v>88</v>
      </c>
      <c r="M431" t="s">
        <v>89</v>
      </c>
      <c r="N431">
        <v>2</v>
      </c>
      <c r="O431" s="1">
        <v>44785.432152777779</v>
      </c>
      <c r="P431" s="1">
        <v>44785.529548611114</v>
      </c>
      <c r="Q431">
        <v>7873</v>
      </c>
      <c r="R431">
        <v>542</v>
      </c>
      <c r="S431" t="b">
        <v>0</v>
      </c>
      <c r="T431" t="s">
        <v>90</v>
      </c>
      <c r="U431" t="b">
        <v>0</v>
      </c>
      <c r="V431" t="s">
        <v>571</v>
      </c>
      <c r="W431" s="1">
        <v>44785.486851851849</v>
      </c>
      <c r="X431">
        <v>171</v>
      </c>
      <c r="Y431">
        <v>41</v>
      </c>
      <c r="Z431">
        <v>0</v>
      </c>
      <c r="AA431">
        <v>41</v>
      </c>
      <c r="AB431">
        <v>0</v>
      </c>
      <c r="AC431">
        <v>3</v>
      </c>
      <c r="AD431">
        <v>9</v>
      </c>
      <c r="AE431">
        <v>0</v>
      </c>
      <c r="AF431">
        <v>0</v>
      </c>
      <c r="AG431">
        <v>0</v>
      </c>
      <c r="AH431" t="s">
        <v>108</v>
      </c>
      <c r="AI431" s="1">
        <v>44785.529548611114</v>
      </c>
      <c r="AJ431">
        <v>339</v>
      </c>
      <c r="AK431">
        <v>2</v>
      </c>
      <c r="AL431">
        <v>0</v>
      </c>
      <c r="AM431">
        <v>2</v>
      </c>
      <c r="AN431">
        <v>0</v>
      </c>
      <c r="AO431">
        <v>2</v>
      </c>
      <c r="AP431">
        <v>7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996</v>
      </c>
      <c r="BG431">
        <v>140</v>
      </c>
      <c r="BH431" t="s">
        <v>93</v>
      </c>
    </row>
    <row r="432" spans="1:60">
      <c r="A432" t="s">
        <v>1025</v>
      </c>
      <c r="B432" t="s">
        <v>82</v>
      </c>
      <c r="C432" t="s">
        <v>418</v>
      </c>
      <c r="D432" t="s">
        <v>84</v>
      </c>
      <c r="E432" s="2">
        <f>HYPERLINK("capsilon://?command=openfolder&amp;siteaddress=FAM.docvelocity-na8.net&amp;folderid=FXB30D453A-0F8F-6F46-9AE3-47DB5B23C000","FX22073935")</f>
        <v>0</v>
      </c>
      <c r="F432" t="s">
        <v>19</v>
      </c>
      <c r="G432" t="s">
        <v>19</v>
      </c>
      <c r="H432" t="s">
        <v>85</v>
      </c>
      <c r="I432" t="s">
        <v>1026</v>
      </c>
      <c r="J432">
        <v>44</v>
      </c>
      <c r="K432" t="s">
        <v>87</v>
      </c>
      <c r="L432" t="s">
        <v>88</v>
      </c>
      <c r="M432" t="s">
        <v>89</v>
      </c>
      <c r="N432">
        <v>2</v>
      </c>
      <c r="O432" s="1">
        <v>44785.432916666665</v>
      </c>
      <c r="P432" s="1">
        <v>44785.530138888891</v>
      </c>
      <c r="Q432">
        <v>8321</v>
      </c>
      <c r="R432">
        <v>79</v>
      </c>
      <c r="S432" t="b">
        <v>0</v>
      </c>
      <c r="T432" t="s">
        <v>90</v>
      </c>
      <c r="U432" t="b">
        <v>0</v>
      </c>
      <c r="V432" t="s">
        <v>571</v>
      </c>
      <c r="W432" s="1">
        <v>44785.487199074072</v>
      </c>
      <c r="X432">
        <v>29</v>
      </c>
      <c r="Y432">
        <v>0</v>
      </c>
      <c r="Z432">
        <v>0</v>
      </c>
      <c r="AA432">
        <v>0</v>
      </c>
      <c r="AB432">
        <v>37</v>
      </c>
      <c r="AC432">
        <v>0</v>
      </c>
      <c r="AD432">
        <v>44</v>
      </c>
      <c r="AE432">
        <v>0</v>
      </c>
      <c r="AF432">
        <v>0</v>
      </c>
      <c r="AG432">
        <v>0</v>
      </c>
      <c r="AH432" t="s">
        <v>108</v>
      </c>
      <c r="AI432" s="1">
        <v>44785.530138888891</v>
      </c>
      <c r="AJ432">
        <v>50</v>
      </c>
      <c r="AK432">
        <v>0</v>
      </c>
      <c r="AL432">
        <v>0</v>
      </c>
      <c r="AM432">
        <v>0</v>
      </c>
      <c r="AN432">
        <v>37</v>
      </c>
      <c r="AO432">
        <v>0</v>
      </c>
      <c r="AP432">
        <v>44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996</v>
      </c>
      <c r="BG432">
        <v>140</v>
      </c>
      <c r="BH432" t="s">
        <v>93</v>
      </c>
    </row>
    <row r="433" spans="1:60">
      <c r="A433" t="s">
        <v>1027</v>
      </c>
      <c r="B433" t="s">
        <v>82</v>
      </c>
      <c r="C433" t="s">
        <v>882</v>
      </c>
      <c r="D433" t="s">
        <v>84</v>
      </c>
      <c r="E433" s="2">
        <f>HYPERLINK("capsilon://?command=openfolder&amp;siteaddress=FAM.docvelocity-na8.net&amp;folderid=FX361C57E6-DFF3-7CCA-7BDA-78CDC6E5E069","FX22083194")</f>
        <v>0</v>
      </c>
      <c r="F433" t="s">
        <v>19</v>
      </c>
      <c r="G433" t="s">
        <v>19</v>
      </c>
      <c r="H433" t="s">
        <v>85</v>
      </c>
      <c r="I433" t="s">
        <v>1028</v>
      </c>
      <c r="J433">
        <v>30</v>
      </c>
      <c r="K433" t="s">
        <v>87</v>
      </c>
      <c r="L433" t="s">
        <v>88</v>
      </c>
      <c r="M433" t="s">
        <v>89</v>
      </c>
      <c r="N433">
        <v>2</v>
      </c>
      <c r="O433" s="1">
        <v>44785.444178240738</v>
      </c>
      <c r="P433" s="1">
        <v>44785.530844907407</v>
      </c>
      <c r="Q433">
        <v>7345</v>
      </c>
      <c r="R433">
        <v>143</v>
      </c>
      <c r="S433" t="b">
        <v>0</v>
      </c>
      <c r="T433" t="s">
        <v>90</v>
      </c>
      <c r="U433" t="b">
        <v>0</v>
      </c>
      <c r="V433" t="s">
        <v>571</v>
      </c>
      <c r="W433" s="1">
        <v>44785.488171296296</v>
      </c>
      <c r="X433">
        <v>83</v>
      </c>
      <c r="Y433">
        <v>10</v>
      </c>
      <c r="Z433">
        <v>0</v>
      </c>
      <c r="AA433">
        <v>10</v>
      </c>
      <c r="AB433">
        <v>0</v>
      </c>
      <c r="AC433">
        <v>1</v>
      </c>
      <c r="AD433">
        <v>20</v>
      </c>
      <c r="AE433">
        <v>0</v>
      </c>
      <c r="AF433">
        <v>0</v>
      </c>
      <c r="AG433">
        <v>0</v>
      </c>
      <c r="AH433" t="s">
        <v>108</v>
      </c>
      <c r="AI433" s="1">
        <v>44785.530844907407</v>
      </c>
      <c r="AJ433">
        <v>60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20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996</v>
      </c>
      <c r="BG433">
        <v>124</v>
      </c>
      <c r="BH433" t="s">
        <v>93</v>
      </c>
    </row>
    <row r="434" spans="1:60">
      <c r="A434" t="s">
        <v>1029</v>
      </c>
      <c r="B434" t="s">
        <v>82</v>
      </c>
      <c r="C434" t="s">
        <v>849</v>
      </c>
      <c r="D434" t="s">
        <v>84</v>
      </c>
      <c r="E434" s="2">
        <f>HYPERLINK("capsilon://?command=openfolder&amp;siteaddress=FAM.docvelocity-na8.net&amp;folderid=FXA881CB5C-B2C8-F4D9-52DD-870E2BF3DF18","FX22082068")</f>
        <v>0</v>
      </c>
      <c r="F434" t="s">
        <v>19</v>
      </c>
      <c r="G434" t="s">
        <v>19</v>
      </c>
      <c r="H434" t="s">
        <v>85</v>
      </c>
      <c r="I434" t="s">
        <v>1030</v>
      </c>
      <c r="J434">
        <v>28</v>
      </c>
      <c r="K434" t="s">
        <v>87</v>
      </c>
      <c r="L434" t="s">
        <v>88</v>
      </c>
      <c r="M434" t="s">
        <v>89</v>
      </c>
      <c r="N434">
        <v>2</v>
      </c>
      <c r="O434" s="1">
        <v>44785.448148148149</v>
      </c>
      <c r="P434" s="1">
        <v>44785.531886574077</v>
      </c>
      <c r="Q434">
        <v>6991</v>
      </c>
      <c r="R434">
        <v>244</v>
      </c>
      <c r="S434" t="b">
        <v>0</v>
      </c>
      <c r="T434" t="s">
        <v>90</v>
      </c>
      <c r="U434" t="b">
        <v>0</v>
      </c>
      <c r="V434" t="s">
        <v>571</v>
      </c>
      <c r="W434" s="1">
        <v>44785.489976851852</v>
      </c>
      <c r="X434">
        <v>155</v>
      </c>
      <c r="Y434">
        <v>21</v>
      </c>
      <c r="Z434">
        <v>0</v>
      </c>
      <c r="AA434">
        <v>21</v>
      </c>
      <c r="AB434">
        <v>0</v>
      </c>
      <c r="AC434">
        <v>0</v>
      </c>
      <c r="AD434">
        <v>7</v>
      </c>
      <c r="AE434">
        <v>0</v>
      </c>
      <c r="AF434">
        <v>0</v>
      </c>
      <c r="AG434">
        <v>0</v>
      </c>
      <c r="AH434" t="s">
        <v>108</v>
      </c>
      <c r="AI434" s="1">
        <v>44785.531886574077</v>
      </c>
      <c r="AJ434">
        <v>89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996</v>
      </c>
      <c r="BG434">
        <v>120</v>
      </c>
      <c r="BH434" t="s">
        <v>93</v>
      </c>
    </row>
    <row r="435" spans="1:60">
      <c r="A435" t="s">
        <v>1031</v>
      </c>
      <c r="B435" t="s">
        <v>82</v>
      </c>
      <c r="C435" t="s">
        <v>1032</v>
      </c>
      <c r="D435" t="s">
        <v>84</v>
      </c>
      <c r="E435" s="2">
        <f>HYPERLINK("capsilon://?command=openfolder&amp;siteaddress=FAM.docvelocity-na8.net&amp;folderid=FXD3CADFDA-94B9-D10F-298B-C2E27988083A","FX22082147")</f>
        <v>0</v>
      </c>
      <c r="F435" t="s">
        <v>19</v>
      </c>
      <c r="G435" t="s">
        <v>19</v>
      </c>
      <c r="H435" t="s">
        <v>85</v>
      </c>
      <c r="I435" t="s">
        <v>1033</v>
      </c>
      <c r="J435">
        <v>197</v>
      </c>
      <c r="K435" t="s">
        <v>87</v>
      </c>
      <c r="L435" t="s">
        <v>88</v>
      </c>
      <c r="M435" t="s">
        <v>89</v>
      </c>
      <c r="N435">
        <v>1</v>
      </c>
      <c r="O435" s="1">
        <v>44785.451122685183</v>
      </c>
      <c r="P435" s="1">
        <v>44785.495520833334</v>
      </c>
      <c r="Q435">
        <v>3418</v>
      </c>
      <c r="R435">
        <v>418</v>
      </c>
      <c r="S435" t="b">
        <v>0</v>
      </c>
      <c r="T435" t="s">
        <v>90</v>
      </c>
      <c r="U435" t="b">
        <v>0</v>
      </c>
      <c r="V435" t="s">
        <v>91</v>
      </c>
      <c r="W435" s="1">
        <v>44785.495520833334</v>
      </c>
      <c r="X435">
        <v>408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197</v>
      </c>
      <c r="AE435">
        <v>197</v>
      </c>
      <c r="AF435">
        <v>0</v>
      </c>
      <c r="AG435">
        <v>4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 t="s">
        <v>90</v>
      </c>
      <c r="AR435" t="s">
        <v>90</v>
      </c>
      <c r="AS435" t="s">
        <v>90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996</v>
      </c>
      <c r="BG435">
        <v>63</v>
      </c>
      <c r="BH435" t="s">
        <v>93</v>
      </c>
    </row>
    <row r="436" spans="1:60">
      <c r="A436" t="s">
        <v>1034</v>
      </c>
      <c r="B436" t="s">
        <v>82</v>
      </c>
      <c r="C436" t="s">
        <v>951</v>
      </c>
      <c r="D436" t="s">
        <v>84</v>
      </c>
      <c r="E436" s="2">
        <f>HYPERLINK("capsilon://?command=openfolder&amp;siteaddress=FAM.docvelocity-na8.net&amp;folderid=FXF493C0F9-CA67-0822-BE9D-6F40F33E8AE7","FX22082938")</f>
        <v>0</v>
      </c>
      <c r="F436" t="s">
        <v>19</v>
      </c>
      <c r="G436" t="s">
        <v>19</v>
      </c>
      <c r="H436" t="s">
        <v>85</v>
      </c>
      <c r="I436" t="s">
        <v>1035</v>
      </c>
      <c r="J436">
        <v>33</v>
      </c>
      <c r="K436" t="s">
        <v>87</v>
      </c>
      <c r="L436" t="s">
        <v>88</v>
      </c>
      <c r="M436" t="s">
        <v>89</v>
      </c>
      <c r="N436">
        <v>2</v>
      </c>
      <c r="O436" s="1">
        <v>44785.464305555557</v>
      </c>
      <c r="P436" s="1">
        <v>44785.53266203704</v>
      </c>
      <c r="Q436">
        <v>5752</v>
      </c>
      <c r="R436">
        <v>154</v>
      </c>
      <c r="S436" t="b">
        <v>0</v>
      </c>
      <c r="T436" t="s">
        <v>90</v>
      </c>
      <c r="U436" t="b">
        <v>0</v>
      </c>
      <c r="V436" t="s">
        <v>571</v>
      </c>
      <c r="W436" s="1">
        <v>44785.49113425926</v>
      </c>
      <c r="X436">
        <v>88</v>
      </c>
      <c r="Y436">
        <v>10</v>
      </c>
      <c r="Z436">
        <v>0</v>
      </c>
      <c r="AA436">
        <v>10</v>
      </c>
      <c r="AB436">
        <v>0</v>
      </c>
      <c r="AC436">
        <v>0</v>
      </c>
      <c r="AD436">
        <v>23</v>
      </c>
      <c r="AE436">
        <v>0</v>
      </c>
      <c r="AF436">
        <v>0</v>
      </c>
      <c r="AG436">
        <v>0</v>
      </c>
      <c r="AH436" t="s">
        <v>108</v>
      </c>
      <c r="AI436" s="1">
        <v>44785.53266203704</v>
      </c>
      <c r="AJ436">
        <v>66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23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996</v>
      </c>
      <c r="BG436">
        <v>98</v>
      </c>
      <c r="BH436" t="s">
        <v>93</v>
      </c>
    </row>
    <row r="437" spans="1:60">
      <c r="A437" t="s">
        <v>1036</v>
      </c>
      <c r="B437" t="s">
        <v>82</v>
      </c>
      <c r="C437" t="s">
        <v>1037</v>
      </c>
      <c r="D437" t="s">
        <v>84</v>
      </c>
      <c r="E437" s="2">
        <f>HYPERLINK("capsilon://?command=openfolder&amp;siteaddress=FAM.docvelocity-na8.net&amp;folderid=FX3305CFB1-7CE5-57BC-E256-0306EC3A6351","FX22077206")</f>
        <v>0</v>
      </c>
      <c r="F437" t="s">
        <v>19</v>
      </c>
      <c r="G437" t="s">
        <v>19</v>
      </c>
      <c r="H437" t="s">
        <v>85</v>
      </c>
      <c r="I437" t="s">
        <v>1038</v>
      </c>
      <c r="J437">
        <v>21</v>
      </c>
      <c r="K437" t="s">
        <v>87</v>
      </c>
      <c r="L437" t="s">
        <v>88</v>
      </c>
      <c r="M437" t="s">
        <v>89</v>
      </c>
      <c r="N437">
        <v>2</v>
      </c>
      <c r="O437" s="1">
        <v>44774.713680555556</v>
      </c>
      <c r="P437" s="1">
        <v>44774.73300925926</v>
      </c>
      <c r="Q437">
        <v>1598</v>
      </c>
      <c r="R437">
        <v>72</v>
      </c>
      <c r="S437" t="b">
        <v>0</v>
      </c>
      <c r="T437" t="s">
        <v>90</v>
      </c>
      <c r="U437" t="b">
        <v>0</v>
      </c>
      <c r="V437" t="s">
        <v>169</v>
      </c>
      <c r="W437" s="1">
        <v>44774.714282407411</v>
      </c>
      <c r="X437">
        <v>43</v>
      </c>
      <c r="Y437">
        <v>0</v>
      </c>
      <c r="Z437">
        <v>0</v>
      </c>
      <c r="AA437">
        <v>0</v>
      </c>
      <c r="AB437">
        <v>10</v>
      </c>
      <c r="AC437">
        <v>0</v>
      </c>
      <c r="AD437">
        <v>21</v>
      </c>
      <c r="AE437">
        <v>0</v>
      </c>
      <c r="AF437">
        <v>0</v>
      </c>
      <c r="AG437">
        <v>0</v>
      </c>
      <c r="AH437" t="s">
        <v>108</v>
      </c>
      <c r="AI437" s="1">
        <v>44774.73300925926</v>
      </c>
      <c r="AJ437">
        <v>29</v>
      </c>
      <c r="AK437">
        <v>0</v>
      </c>
      <c r="AL437">
        <v>0</v>
      </c>
      <c r="AM437">
        <v>0</v>
      </c>
      <c r="AN437">
        <v>10</v>
      </c>
      <c r="AO437">
        <v>0</v>
      </c>
      <c r="AP437">
        <v>21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170</v>
      </c>
      <c r="BG437">
        <v>27</v>
      </c>
      <c r="BH437" t="s">
        <v>93</v>
      </c>
    </row>
    <row r="438" spans="1:60">
      <c r="A438" t="s">
        <v>1039</v>
      </c>
      <c r="B438" t="s">
        <v>82</v>
      </c>
      <c r="C438" t="s">
        <v>1040</v>
      </c>
      <c r="D438" t="s">
        <v>84</v>
      </c>
      <c r="E438" s="2">
        <f>HYPERLINK("capsilon://?command=openfolder&amp;siteaddress=FAM.docvelocity-na8.net&amp;folderid=FX11394D7A-1B47-6F83-31EC-18539AF3DCFF","FX22066525")</f>
        <v>0</v>
      </c>
      <c r="F438" t="s">
        <v>19</v>
      </c>
      <c r="G438" t="s">
        <v>19</v>
      </c>
      <c r="H438" t="s">
        <v>85</v>
      </c>
      <c r="I438" t="s">
        <v>1041</v>
      </c>
      <c r="J438">
        <v>30</v>
      </c>
      <c r="K438" t="s">
        <v>87</v>
      </c>
      <c r="L438" t="s">
        <v>88</v>
      </c>
      <c r="M438" t="s">
        <v>84</v>
      </c>
      <c r="N438">
        <v>1</v>
      </c>
      <c r="O438" s="1">
        <v>44785.484409722223</v>
      </c>
      <c r="P438" s="1">
        <v>44785.486215277779</v>
      </c>
      <c r="Q438">
        <v>96</v>
      </c>
      <c r="R438">
        <v>60</v>
      </c>
      <c r="S438" t="b">
        <v>0</v>
      </c>
      <c r="T438" t="s">
        <v>1042</v>
      </c>
      <c r="U438" t="b">
        <v>0</v>
      </c>
      <c r="V438" t="s">
        <v>1042</v>
      </c>
      <c r="W438" s="1">
        <v>44785.486215277779</v>
      </c>
      <c r="X438">
        <v>60</v>
      </c>
      <c r="Y438">
        <v>16</v>
      </c>
      <c r="Z438">
        <v>0</v>
      </c>
      <c r="AA438">
        <v>16</v>
      </c>
      <c r="AB438">
        <v>0</v>
      </c>
      <c r="AC438">
        <v>0</v>
      </c>
      <c r="AD438">
        <v>14</v>
      </c>
      <c r="AE438">
        <v>0</v>
      </c>
      <c r="AF438">
        <v>0</v>
      </c>
      <c r="AG438">
        <v>0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996</v>
      </c>
      <c r="BG438">
        <v>2</v>
      </c>
      <c r="BH438" t="s">
        <v>93</v>
      </c>
    </row>
    <row r="439" spans="1:60">
      <c r="A439" t="s">
        <v>1043</v>
      </c>
      <c r="B439" t="s">
        <v>82</v>
      </c>
      <c r="C439" t="s">
        <v>1044</v>
      </c>
      <c r="D439" t="s">
        <v>84</v>
      </c>
      <c r="E439" s="2">
        <f>HYPERLINK("capsilon://?command=openfolder&amp;siteaddress=FAM.docvelocity-na8.net&amp;folderid=FXE119010A-D262-A9A0-26B5-D2DF584CF4D1","FX2208255")</f>
        <v>0</v>
      </c>
      <c r="F439" t="s">
        <v>19</v>
      </c>
      <c r="G439" t="s">
        <v>19</v>
      </c>
      <c r="H439" t="s">
        <v>85</v>
      </c>
      <c r="I439" t="s">
        <v>1045</v>
      </c>
      <c r="J439">
        <v>249</v>
      </c>
      <c r="K439" t="s">
        <v>87</v>
      </c>
      <c r="L439" t="s">
        <v>88</v>
      </c>
      <c r="M439" t="s">
        <v>89</v>
      </c>
      <c r="N439">
        <v>1</v>
      </c>
      <c r="O439" s="1">
        <v>44774.715104166666</v>
      </c>
      <c r="P439" s="1">
        <v>44774.742962962962</v>
      </c>
      <c r="Q439">
        <v>2097</v>
      </c>
      <c r="R439">
        <v>310</v>
      </c>
      <c r="S439" t="b">
        <v>0</v>
      </c>
      <c r="T439" t="s">
        <v>90</v>
      </c>
      <c r="U439" t="b">
        <v>0</v>
      </c>
      <c r="V439" t="s">
        <v>567</v>
      </c>
      <c r="W439" s="1">
        <v>44774.742962962962</v>
      </c>
      <c r="X439">
        <v>190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249</v>
      </c>
      <c r="AE439">
        <v>227</v>
      </c>
      <c r="AF439">
        <v>0</v>
      </c>
      <c r="AG439">
        <v>6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 t="s">
        <v>90</v>
      </c>
      <c r="AS439" t="s">
        <v>90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170</v>
      </c>
      <c r="BG439">
        <v>40</v>
      </c>
      <c r="BH439" t="s">
        <v>93</v>
      </c>
    </row>
    <row r="440" spans="1:60">
      <c r="A440" t="s">
        <v>1046</v>
      </c>
      <c r="B440" t="s">
        <v>82</v>
      </c>
      <c r="C440" t="s">
        <v>1047</v>
      </c>
      <c r="D440" t="s">
        <v>84</v>
      </c>
      <c r="E440" s="2">
        <f>HYPERLINK("capsilon://?command=openfolder&amp;siteaddress=FAM.docvelocity-na8.net&amp;folderid=FXD8D06C88-82EA-16DB-26FF-618646EAE2E2","FX22076121")</f>
        <v>0</v>
      </c>
      <c r="F440" t="s">
        <v>19</v>
      </c>
      <c r="G440" t="s">
        <v>19</v>
      </c>
      <c r="H440" t="s">
        <v>85</v>
      </c>
      <c r="I440" t="s">
        <v>1048</v>
      </c>
      <c r="J440">
        <v>28</v>
      </c>
      <c r="K440" t="s">
        <v>87</v>
      </c>
      <c r="L440" t="s">
        <v>88</v>
      </c>
      <c r="M440" t="s">
        <v>89</v>
      </c>
      <c r="N440">
        <v>1</v>
      </c>
      <c r="O440" s="1">
        <v>44774.715196759258</v>
      </c>
      <c r="P440" s="1">
        <v>44774.743750000001</v>
      </c>
      <c r="Q440">
        <v>2315</v>
      </c>
      <c r="R440">
        <v>152</v>
      </c>
      <c r="S440" t="b">
        <v>0</v>
      </c>
      <c r="T440" t="s">
        <v>90</v>
      </c>
      <c r="U440" t="b">
        <v>0</v>
      </c>
      <c r="V440" t="s">
        <v>567</v>
      </c>
      <c r="W440" s="1">
        <v>44774.743750000001</v>
      </c>
      <c r="X440">
        <v>67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28</v>
      </c>
      <c r="AE440">
        <v>21</v>
      </c>
      <c r="AF440">
        <v>0</v>
      </c>
      <c r="AG440">
        <v>2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 t="s">
        <v>90</v>
      </c>
      <c r="AR440" t="s">
        <v>90</v>
      </c>
      <c r="AS440" t="s">
        <v>90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170</v>
      </c>
      <c r="BG440">
        <v>41</v>
      </c>
      <c r="BH440" t="s">
        <v>93</v>
      </c>
    </row>
    <row r="441" spans="1:60">
      <c r="A441" t="s">
        <v>1049</v>
      </c>
      <c r="B441" t="s">
        <v>82</v>
      </c>
      <c r="C441" t="s">
        <v>1032</v>
      </c>
      <c r="D441" t="s">
        <v>84</v>
      </c>
      <c r="E441" s="2">
        <f>HYPERLINK("capsilon://?command=openfolder&amp;siteaddress=FAM.docvelocity-na8.net&amp;folderid=FXD3CADFDA-94B9-D10F-298B-C2E27988083A","FX22082147")</f>
        <v>0</v>
      </c>
      <c r="F441" t="s">
        <v>19</v>
      </c>
      <c r="G441" t="s">
        <v>19</v>
      </c>
      <c r="H441" t="s">
        <v>85</v>
      </c>
      <c r="I441" t="s">
        <v>1033</v>
      </c>
      <c r="J441">
        <v>269</v>
      </c>
      <c r="K441" t="s">
        <v>87</v>
      </c>
      <c r="L441" t="s">
        <v>88</v>
      </c>
      <c r="M441" t="s">
        <v>89</v>
      </c>
      <c r="N441">
        <v>2</v>
      </c>
      <c r="O441" s="1">
        <v>44785.496851851851</v>
      </c>
      <c r="P441" s="1">
        <v>44785.521296296298</v>
      </c>
      <c r="Q441">
        <v>295</v>
      </c>
      <c r="R441">
        <v>1817</v>
      </c>
      <c r="S441" t="b">
        <v>0</v>
      </c>
      <c r="T441" t="s">
        <v>90</v>
      </c>
      <c r="U441" t="b">
        <v>1</v>
      </c>
      <c r="V441" t="s">
        <v>91</v>
      </c>
      <c r="W441" s="1">
        <v>44785.504270833335</v>
      </c>
      <c r="X441">
        <v>640</v>
      </c>
      <c r="Y441">
        <v>257</v>
      </c>
      <c r="Z441">
        <v>0</v>
      </c>
      <c r="AA441">
        <v>257</v>
      </c>
      <c r="AB441">
        <v>0</v>
      </c>
      <c r="AC441">
        <v>28</v>
      </c>
      <c r="AD441">
        <v>12</v>
      </c>
      <c r="AE441">
        <v>0</v>
      </c>
      <c r="AF441">
        <v>0</v>
      </c>
      <c r="AG441">
        <v>0</v>
      </c>
      <c r="AH441" t="s">
        <v>108</v>
      </c>
      <c r="AI441" s="1">
        <v>44785.521296296298</v>
      </c>
      <c r="AJ441">
        <v>1177</v>
      </c>
      <c r="AK441">
        <v>9</v>
      </c>
      <c r="AL441">
        <v>0</v>
      </c>
      <c r="AM441">
        <v>9</v>
      </c>
      <c r="AN441">
        <v>0</v>
      </c>
      <c r="AO441">
        <v>9</v>
      </c>
      <c r="AP441">
        <v>3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996</v>
      </c>
      <c r="BG441">
        <v>35</v>
      </c>
      <c r="BH441" t="s">
        <v>93</v>
      </c>
    </row>
    <row r="442" spans="1:60">
      <c r="A442" t="s">
        <v>1050</v>
      </c>
      <c r="B442" t="s">
        <v>82</v>
      </c>
      <c r="C442" t="s">
        <v>987</v>
      </c>
      <c r="D442" t="s">
        <v>84</v>
      </c>
      <c r="E442" s="2">
        <f>HYPERLINK("capsilon://?command=openfolder&amp;siteaddress=FAM.docvelocity-na8.net&amp;folderid=FX28A43093-2416-8A1D-7D7E-ABBEE8EBC563","FX22083454")</f>
        <v>0</v>
      </c>
      <c r="F442" t="s">
        <v>19</v>
      </c>
      <c r="G442" t="s">
        <v>19</v>
      </c>
      <c r="H442" t="s">
        <v>85</v>
      </c>
      <c r="I442" t="s">
        <v>1051</v>
      </c>
      <c r="J442">
        <v>51</v>
      </c>
      <c r="K442" t="s">
        <v>87</v>
      </c>
      <c r="L442" t="s">
        <v>88</v>
      </c>
      <c r="M442" t="s">
        <v>89</v>
      </c>
      <c r="N442">
        <v>2</v>
      </c>
      <c r="O442" s="1">
        <v>44785.499675925923</v>
      </c>
      <c r="P442" s="1">
        <v>44785.663958333331</v>
      </c>
      <c r="Q442">
        <v>13774</v>
      </c>
      <c r="R442">
        <v>420</v>
      </c>
      <c r="S442" t="b">
        <v>0</v>
      </c>
      <c r="T442" t="s">
        <v>90</v>
      </c>
      <c r="U442" t="b">
        <v>0</v>
      </c>
      <c r="V442" t="s">
        <v>571</v>
      </c>
      <c r="W442" s="1">
        <v>44785.503067129626</v>
      </c>
      <c r="X442">
        <v>277</v>
      </c>
      <c r="Y442">
        <v>51</v>
      </c>
      <c r="Z442">
        <v>0</v>
      </c>
      <c r="AA442">
        <v>51</v>
      </c>
      <c r="AB442">
        <v>0</v>
      </c>
      <c r="AC442">
        <v>7</v>
      </c>
      <c r="AD442">
        <v>0</v>
      </c>
      <c r="AE442">
        <v>0</v>
      </c>
      <c r="AF442">
        <v>0</v>
      </c>
      <c r="AG442">
        <v>0</v>
      </c>
      <c r="AH442" t="s">
        <v>108</v>
      </c>
      <c r="AI442" s="1">
        <v>44785.663958333331</v>
      </c>
      <c r="AJ442">
        <v>137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996</v>
      </c>
      <c r="BG442">
        <v>236</v>
      </c>
      <c r="BH442" t="s">
        <v>93</v>
      </c>
    </row>
    <row r="443" spans="1:60">
      <c r="A443" t="s">
        <v>1052</v>
      </c>
      <c r="B443" t="s">
        <v>82</v>
      </c>
      <c r="C443" t="s">
        <v>987</v>
      </c>
      <c r="D443" t="s">
        <v>84</v>
      </c>
      <c r="E443" s="2">
        <f>HYPERLINK("capsilon://?command=openfolder&amp;siteaddress=FAM.docvelocity-na8.net&amp;folderid=FX28A43093-2416-8A1D-7D7E-ABBEE8EBC563","FX22083454")</f>
        <v>0</v>
      </c>
      <c r="F443" t="s">
        <v>19</v>
      </c>
      <c r="G443" t="s">
        <v>19</v>
      </c>
      <c r="H443" t="s">
        <v>85</v>
      </c>
      <c r="I443" t="s">
        <v>1053</v>
      </c>
      <c r="J443">
        <v>41</v>
      </c>
      <c r="K443" t="s">
        <v>87</v>
      </c>
      <c r="L443" t="s">
        <v>88</v>
      </c>
      <c r="M443" t="s">
        <v>89</v>
      </c>
      <c r="N443">
        <v>2</v>
      </c>
      <c r="O443" s="1">
        <v>44785.500069444446</v>
      </c>
      <c r="P443" s="1">
        <v>44785.665231481478</v>
      </c>
      <c r="Q443">
        <v>13869</v>
      </c>
      <c r="R443">
        <v>401</v>
      </c>
      <c r="S443" t="b">
        <v>0</v>
      </c>
      <c r="T443" t="s">
        <v>90</v>
      </c>
      <c r="U443" t="b">
        <v>0</v>
      </c>
      <c r="V443" t="s">
        <v>102</v>
      </c>
      <c r="W443" s="1">
        <v>44785.503831018519</v>
      </c>
      <c r="X443">
        <v>292</v>
      </c>
      <c r="Y443">
        <v>41</v>
      </c>
      <c r="Z443">
        <v>0</v>
      </c>
      <c r="AA443">
        <v>41</v>
      </c>
      <c r="AB443">
        <v>0</v>
      </c>
      <c r="AC443">
        <v>3</v>
      </c>
      <c r="AD443">
        <v>0</v>
      </c>
      <c r="AE443">
        <v>0</v>
      </c>
      <c r="AF443">
        <v>0</v>
      </c>
      <c r="AG443">
        <v>0</v>
      </c>
      <c r="AH443" t="s">
        <v>108</v>
      </c>
      <c r="AI443" s="1">
        <v>44785.665231481478</v>
      </c>
      <c r="AJ443">
        <v>109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996</v>
      </c>
      <c r="BG443">
        <v>237</v>
      </c>
      <c r="BH443" t="s">
        <v>93</v>
      </c>
    </row>
    <row r="444" spans="1:60">
      <c r="A444" t="s">
        <v>1054</v>
      </c>
      <c r="B444" t="s">
        <v>82</v>
      </c>
      <c r="C444" t="s">
        <v>987</v>
      </c>
      <c r="D444" t="s">
        <v>84</v>
      </c>
      <c r="E444" s="2">
        <f>HYPERLINK("capsilon://?command=openfolder&amp;siteaddress=FAM.docvelocity-na8.net&amp;folderid=FX28A43093-2416-8A1D-7D7E-ABBEE8EBC563","FX22083454")</f>
        <v>0</v>
      </c>
      <c r="F444" t="s">
        <v>19</v>
      </c>
      <c r="G444" t="s">
        <v>19</v>
      </c>
      <c r="H444" t="s">
        <v>85</v>
      </c>
      <c r="I444" t="s">
        <v>1055</v>
      </c>
      <c r="J444">
        <v>52</v>
      </c>
      <c r="K444" t="s">
        <v>87</v>
      </c>
      <c r="L444" t="s">
        <v>88</v>
      </c>
      <c r="M444" t="s">
        <v>89</v>
      </c>
      <c r="N444">
        <v>2</v>
      </c>
      <c r="O444" s="1">
        <v>44785.500740740739</v>
      </c>
      <c r="P444" s="1">
        <v>44785.666446759256</v>
      </c>
      <c r="Q444">
        <v>14037</v>
      </c>
      <c r="R444">
        <v>280</v>
      </c>
      <c r="S444" t="b">
        <v>0</v>
      </c>
      <c r="T444" t="s">
        <v>90</v>
      </c>
      <c r="U444" t="b">
        <v>0</v>
      </c>
      <c r="V444" t="s">
        <v>571</v>
      </c>
      <c r="W444" s="1">
        <v>44785.505115740743</v>
      </c>
      <c r="X444">
        <v>176</v>
      </c>
      <c r="Y444">
        <v>46</v>
      </c>
      <c r="Z444">
        <v>0</v>
      </c>
      <c r="AA444">
        <v>46</v>
      </c>
      <c r="AB444">
        <v>0</v>
      </c>
      <c r="AC444">
        <v>2</v>
      </c>
      <c r="AD444">
        <v>6</v>
      </c>
      <c r="AE444">
        <v>0</v>
      </c>
      <c r="AF444">
        <v>0</v>
      </c>
      <c r="AG444">
        <v>0</v>
      </c>
      <c r="AH444" t="s">
        <v>108</v>
      </c>
      <c r="AI444" s="1">
        <v>44785.666446759256</v>
      </c>
      <c r="AJ444">
        <v>104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6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996</v>
      </c>
      <c r="BG444">
        <v>238</v>
      </c>
      <c r="BH444" t="s">
        <v>93</v>
      </c>
    </row>
    <row r="445" spans="1:60">
      <c r="A445" t="s">
        <v>1056</v>
      </c>
      <c r="B445" t="s">
        <v>82</v>
      </c>
      <c r="C445" t="s">
        <v>987</v>
      </c>
      <c r="D445" t="s">
        <v>84</v>
      </c>
      <c r="E445" s="2">
        <f>HYPERLINK("capsilon://?command=openfolder&amp;siteaddress=FAM.docvelocity-na8.net&amp;folderid=FX28A43093-2416-8A1D-7D7E-ABBEE8EBC563","FX22083454")</f>
        <v>0</v>
      </c>
      <c r="F445" t="s">
        <v>19</v>
      </c>
      <c r="G445" t="s">
        <v>19</v>
      </c>
      <c r="H445" t="s">
        <v>85</v>
      </c>
      <c r="I445" t="s">
        <v>1057</v>
      </c>
      <c r="J445">
        <v>28</v>
      </c>
      <c r="K445" t="s">
        <v>87</v>
      </c>
      <c r="L445" t="s">
        <v>88</v>
      </c>
      <c r="M445" t="s">
        <v>89</v>
      </c>
      <c r="N445">
        <v>2</v>
      </c>
      <c r="O445" s="1">
        <v>44785.502164351848</v>
      </c>
      <c r="P445" s="1">
        <v>44785.667731481481</v>
      </c>
      <c r="Q445">
        <v>13940</v>
      </c>
      <c r="R445">
        <v>365</v>
      </c>
      <c r="S445" t="b">
        <v>0</v>
      </c>
      <c r="T445" t="s">
        <v>90</v>
      </c>
      <c r="U445" t="b">
        <v>0</v>
      </c>
      <c r="V445" t="s">
        <v>102</v>
      </c>
      <c r="W445" s="1">
        <v>44785.506782407407</v>
      </c>
      <c r="X445">
        <v>254</v>
      </c>
      <c r="Y445">
        <v>21</v>
      </c>
      <c r="Z445">
        <v>0</v>
      </c>
      <c r="AA445">
        <v>21</v>
      </c>
      <c r="AB445">
        <v>0</v>
      </c>
      <c r="AC445">
        <v>1</v>
      </c>
      <c r="AD445">
        <v>7</v>
      </c>
      <c r="AE445">
        <v>0</v>
      </c>
      <c r="AF445">
        <v>0</v>
      </c>
      <c r="AG445">
        <v>0</v>
      </c>
      <c r="AH445" t="s">
        <v>108</v>
      </c>
      <c r="AI445" s="1">
        <v>44785.667731481481</v>
      </c>
      <c r="AJ445">
        <v>111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996</v>
      </c>
      <c r="BG445">
        <v>238</v>
      </c>
      <c r="BH445" t="s">
        <v>93</v>
      </c>
    </row>
    <row r="446" spans="1:60">
      <c r="A446" t="s">
        <v>1058</v>
      </c>
      <c r="B446" t="s">
        <v>82</v>
      </c>
      <c r="C446" t="s">
        <v>987</v>
      </c>
      <c r="D446" t="s">
        <v>84</v>
      </c>
      <c r="E446" s="2">
        <f>HYPERLINK("capsilon://?command=openfolder&amp;siteaddress=FAM.docvelocity-na8.net&amp;folderid=FX28A43093-2416-8A1D-7D7E-ABBEE8EBC563","FX22083454")</f>
        <v>0</v>
      </c>
      <c r="F446" t="s">
        <v>19</v>
      </c>
      <c r="G446" t="s">
        <v>19</v>
      </c>
      <c r="H446" t="s">
        <v>85</v>
      </c>
      <c r="I446" t="s">
        <v>1059</v>
      </c>
      <c r="J446">
        <v>28</v>
      </c>
      <c r="K446" t="s">
        <v>87</v>
      </c>
      <c r="L446" t="s">
        <v>88</v>
      </c>
      <c r="M446" t="s">
        <v>89</v>
      </c>
      <c r="N446">
        <v>2</v>
      </c>
      <c r="O446" s="1">
        <v>44785.502835648149</v>
      </c>
      <c r="P446" s="1">
        <v>44785.668888888889</v>
      </c>
      <c r="Q446">
        <v>14043</v>
      </c>
      <c r="R446">
        <v>304</v>
      </c>
      <c r="S446" t="b">
        <v>0</v>
      </c>
      <c r="T446" t="s">
        <v>90</v>
      </c>
      <c r="U446" t="b">
        <v>0</v>
      </c>
      <c r="V446" t="s">
        <v>91</v>
      </c>
      <c r="W446" s="1">
        <v>44785.506655092591</v>
      </c>
      <c r="X446">
        <v>205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108</v>
      </c>
      <c r="AI446" s="1">
        <v>44785.668888888889</v>
      </c>
      <c r="AJ446">
        <v>99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6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996</v>
      </c>
      <c r="BG446">
        <v>239</v>
      </c>
      <c r="BH446" t="s">
        <v>93</v>
      </c>
    </row>
    <row r="447" spans="1:60">
      <c r="A447" t="s">
        <v>1060</v>
      </c>
      <c r="B447" t="s">
        <v>82</v>
      </c>
      <c r="C447" t="s">
        <v>1061</v>
      </c>
      <c r="D447" t="s">
        <v>84</v>
      </c>
      <c r="E447" s="2">
        <f>HYPERLINK("capsilon://?command=openfolder&amp;siteaddress=FAM.docvelocity-na8.net&amp;folderid=FXCC450F64-A411-377C-B3D3-4DE5C77543B7","FX22083167")</f>
        <v>0</v>
      </c>
      <c r="F447" t="s">
        <v>19</v>
      </c>
      <c r="G447" t="s">
        <v>19</v>
      </c>
      <c r="H447" t="s">
        <v>85</v>
      </c>
      <c r="I447" t="s">
        <v>1062</v>
      </c>
      <c r="J447">
        <v>211</v>
      </c>
      <c r="K447" t="s">
        <v>87</v>
      </c>
      <c r="L447" t="s">
        <v>88</v>
      </c>
      <c r="M447" t="s">
        <v>89</v>
      </c>
      <c r="N447">
        <v>1</v>
      </c>
      <c r="O447" s="1">
        <v>44785.513449074075</v>
      </c>
      <c r="P447" s="1">
        <v>44785.553935185184</v>
      </c>
      <c r="Q447">
        <v>394</v>
      </c>
      <c r="R447">
        <v>3104</v>
      </c>
      <c r="S447" t="b">
        <v>0</v>
      </c>
      <c r="T447" t="s">
        <v>90</v>
      </c>
      <c r="U447" t="b">
        <v>0</v>
      </c>
      <c r="V447" t="s">
        <v>91</v>
      </c>
      <c r="W447" s="1">
        <v>44785.553935185184</v>
      </c>
      <c r="X447">
        <v>3104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211</v>
      </c>
      <c r="AE447">
        <v>196</v>
      </c>
      <c r="AF447">
        <v>0</v>
      </c>
      <c r="AG447">
        <v>6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996</v>
      </c>
      <c r="BG447">
        <v>58</v>
      </c>
      <c r="BH447" t="s">
        <v>93</v>
      </c>
    </row>
    <row r="448" spans="1:60">
      <c r="A448" t="s">
        <v>1063</v>
      </c>
      <c r="B448" t="s">
        <v>82</v>
      </c>
      <c r="C448" t="s">
        <v>1064</v>
      </c>
      <c r="D448" t="s">
        <v>84</v>
      </c>
      <c r="E448" s="2">
        <f>HYPERLINK("capsilon://?command=openfolder&amp;siteaddress=FAM.docvelocity-na8.net&amp;folderid=FX3D15B5AC-24A0-4850-1137-97EC502C8C1F","FX22044986")</f>
        <v>0</v>
      </c>
      <c r="F448" t="s">
        <v>19</v>
      </c>
      <c r="G448" t="s">
        <v>19</v>
      </c>
      <c r="H448" t="s">
        <v>85</v>
      </c>
      <c r="I448" t="s">
        <v>1065</v>
      </c>
      <c r="J448">
        <v>204</v>
      </c>
      <c r="K448" t="s">
        <v>87</v>
      </c>
      <c r="L448" t="s">
        <v>88</v>
      </c>
      <c r="M448" t="s">
        <v>89</v>
      </c>
      <c r="N448">
        <v>1</v>
      </c>
      <c r="O448" s="1">
        <v>44785.525694444441</v>
      </c>
      <c r="P448" s="1">
        <v>44785.580370370371</v>
      </c>
      <c r="Q448">
        <v>4403</v>
      </c>
      <c r="R448">
        <v>321</v>
      </c>
      <c r="S448" t="b">
        <v>0</v>
      </c>
      <c r="T448" t="s">
        <v>90</v>
      </c>
      <c r="U448" t="b">
        <v>0</v>
      </c>
      <c r="V448" t="s">
        <v>571</v>
      </c>
      <c r="W448" s="1">
        <v>44785.580370370371</v>
      </c>
      <c r="X448">
        <v>284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204</v>
      </c>
      <c r="AE448">
        <v>197</v>
      </c>
      <c r="AF448">
        <v>0</v>
      </c>
      <c r="AG448">
        <v>3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 t="s">
        <v>90</v>
      </c>
      <c r="AR448" t="s">
        <v>90</v>
      </c>
      <c r="AS448" t="s">
        <v>90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996</v>
      </c>
      <c r="BG448">
        <v>78</v>
      </c>
      <c r="BH448" t="s">
        <v>93</v>
      </c>
    </row>
    <row r="449" spans="1:60">
      <c r="A449" t="s">
        <v>1066</v>
      </c>
      <c r="B449" t="s">
        <v>82</v>
      </c>
      <c r="C449" t="s">
        <v>1067</v>
      </c>
      <c r="D449" t="s">
        <v>84</v>
      </c>
      <c r="E449" s="2">
        <f>HYPERLINK("capsilon://?command=openfolder&amp;siteaddress=FAM.docvelocity-na8.net&amp;folderid=FX4C1E0336-6ACF-1699-9A4A-6E464B15081A","FX22082974")</f>
        <v>0</v>
      </c>
      <c r="F449" t="s">
        <v>19</v>
      </c>
      <c r="G449" t="s">
        <v>19</v>
      </c>
      <c r="H449" t="s">
        <v>85</v>
      </c>
      <c r="I449" t="s">
        <v>1068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44785.534062500003</v>
      </c>
      <c r="P449" s="1">
        <v>44785.669733796298</v>
      </c>
      <c r="Q449">
        <v>11473</v>
      </c>
      <c r="R449">
        <v>249</v>
      </c>
      <c r="S449" t="b">
        <v>0</v>
      </c>
      <c r="T449" t="s">
        <v>90</v>
      </c>
      <c r="U449" t="b">
        <v>0</v>
      </c>
      <c r="V449" t="s">
        <v>91</v>
      </c>
      <c r="W449" s="1">
        <v>44785.556215277778</v>
      </c>
      <c r="X449">
        <v>177</v>
      </c>
      <c r="Y449">
        <v>21</v>
      </c>
      <c r="Z449">
        <v>0</v>
      </c>
      <c r="AA449">
        <v>21</v>
      </c>
      <c r="AB449">
        <v>0</v>
      </c>
      <c r="AC449">
        <v>0</v>
      </c>
      <c r="AD449">
        <v>7</v>
      </c>
      <c r="AE449">
        <v>0</v>
      </c>
      <c r="AF449">
        <v>0</v>
      </c>
      <c r="AG449">
        <v>0</v>
      </c>
      <c r="AH449" t="s">
        <v>108</v>
      </c>
      <c r="AI449" s="1">
        <v>44785.669733796298</v>
      </c>
      <c r="AJ449">
        <v>72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996</v>
      </c>
      <c r="BG449">
        <v>195</v>
      </c>
      <c r="BH449" t="s">
        <v>93</v>
      </c>
    </row>
    <row r="450" spans="1:60">
      <c r="A450" t="s">
        <v>1069</v>
      </c>
      <c r="B450" t="s">
        <v>82</v>
      </c>
      <c r="C450" t="s">
        <v>1067</v>
      </c>
      <c r="D450" t="s">
        <v>84</v>
      </c>
      <c r="E450" s="2">
        <f>HYPERLINK("capsilon://?command=openfolder&amp;siteaddress=FAM.docvelocity-na8.net&amp;folderid=FX4C1E0336-6ACF-1699-9A4A-6E464B15081A","FX22082974")</f>
        <v>0</v>
      </c>
      <c r="F450" t="s">
        <v>19</v>
      </c>
      <c r="G450" t="s">
        <v>19</v>
      </c>
      <c r="H450" t="s">
        <v>85</v>
      </c>
      <c r="I450" t="s">
        <v>1070</v>
      </c>
      <c r="J450">
        <v>28</v>
      </c>
      <c r="K450" t="s">
        <v>87</v>
      </c>
      <c r="L450" t="s">
        <v>88</v>
      </c>
      <c r="M450" t="s">
        <v>89</v>
      </c>
      <c r="N450">
        <v>2</v>
      </c>
      <c r="O450" s="1">
        <v>44785.534317129626</v>
      </c>
      <c r="P450" s="1">
        <v>44785.670624999999</v>
      </c>
      <c r="Q450">
        <v>11525</v>
      </c>
      <c r="R450">
        <v>252</v>
      </c>
      <c r="S450" t="b">
        <v>0</v>
      </c>
      <c r="T450" t="s">
        <v>90</v>
      </c>
      <c r="U450" t="b">
        <v>0</v>
      </c>
      <c r="V450" t="s">
        <v>91</v>
      </c>
      <c r="W450" s="1">
        <v>44785.577060185184</v>
      </c>
      <c r="X450">
        <v>176</v>
      </c>
      <c r="Y450">
        <v>21</v>
      </c>
      <c r="Z450">
        <v>0</v>
      </c>
      <c r="AA450">
        <v>21</v>
      </c>
      <c r="AB450">
        <v>0</v>
      </c>
      <c r="AC450">
        <v>14</v>
      </c>
      <c r="AD450">
        <v>7</v>
      </c>
      <c r="AE450">
        <v>0</v>
      </c>
      <c r="AF450">
        <v>0</v>
      </c>
      <c r="AG450">
        <v>0</v>
      </c>
      <c r="AH450" t="s">
        <v>108</v>
      </c>
      <c r="AI450" s="1">
        <v>44785.670624999999</v>
      </c>
      <c r="AJ450">
        <v>76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996</v>
      </c>
      <c r="BG450">
        <v>196</v>
      </c>
      <c r="BH450" t="s">
        <v>93</v>
      </c>
    </row>
    <row r="451" spans="1:60">
      <c r="A451" t="s">
        <v>1071</v>
      </c>
      <c r="B451" t="s">
        <v>82</v>
      </c>
      <c r="C451" t="s">
        <v>1072</v>
      </c>
      <c r="D451" t="s">
        <v>84</v>
      </c>
      <c r="E451" s="2">
        <f>HYPERLINK("capsilon://?command=openfolder&amp;siteaddress=FAM.docvelocity-na8.net&amp;folderid=FXDCC972CC-F111-D1EE-F886-86A2FFC18FFE","FX22083099")</f>
        <v>0</v>
      </c>
      <c r="F451" t="s">
        <v>19</v>
      </c>
      <c r="G451" t="s">
        <v>19</v>
      </c>
      <c r="H451" t="s">
        <v>85</v>
      </c>
      <c r="I451" t="s">
        <v>1073</v>
      </c>
      <c r="J451">
        <v>273</v>
      </c>
      <c r="K451" t="s">
        <v>87</v>
      </c>
      <c r="L451" t="s">
        <v>88</v>
      </c>
      <c r="M451" t="s">
        <v>89</v>
      </c>
      <c r="N451">
        <v>1</v>
      </c>
      <c r="O451" s="1">
        <v>44785.542094907411</v>
      </c>
      <c r="P451" s="1">
        <v>44785.582013888888</v>
      </c>
      <c r="Q451">
        <v>3022</v>
      </c>
      <c r="R451">
        <v>427</v>
      </c>
      <c r="S451" t="b">
        <v>0</v>
      </c>
      <c r="T451" t="s">
        <v>90</v>
      </c>
      <c r="U451" t="b">
        <v>0</v>
      </c>
      <c r="V451" t="s">
        <v>91</v>
      </c>
      <c r="W451" s="1">
        <v>44785.582013888888</v>
      </c>
      <c r="X451">
        <v>427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273</v>
      </c>
      <c r="AE451">
        <v>265</v>
      </c>
      <c r="AF451">
        <v>0</v>
      </c>
      <c r="AG451">
        <v>8</v>
      </c>
      <c r="AH451" t="s">
        <v>90</v>
      </c>
      <c r="AI451" t="s">
        <v>90</v>
      </c>
      <c r="AJ451" t="s">
        <v>90</v>
      </c>
      <c r="AK451" t="s">
        <v>90</v>
      </c>
      <c r="AL451" t="s">
        <v>90</v>
      </c>
      <c r="AM451" t="s">
        <v>90</v>
      </c>
      <c r="AN451" t="s">
        <v>90</v>
      </c>
      <c r="AO451" t="s">
        <v>90</v>
      </c>
      <c r="AP451" t="s">
        <v>90</v>
      </c>
      <c r="AQ451" t="s">
        <v>90</v>
      </c>
      <c r="AR451" t="s">
        <v>90</v>
      </c>
      <c r="AS451" t="s">
        <v>90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996</v>
      </c>
      <c r="BG451">
        <v>57</v>
      </c>
      <c r="BH451" t="s">
        <v>93</v>
      </c>
    </row>
    <row r="452" spans="1:60">
      <c r="A452" t="s">
        <v>1074</v>
      </c>
      <c r="B452" t="s">
        <v>82</v>
      </c>
      <c r="C452" t="s">
        <v>1075</v>
      </c>
      <c r="D452" t="s">
        <v>84</v>
      </c>
      <c r="E452" s="2">
        <f>HYPERLINK("capsilon://?command=openfolder&amp;siteaddress=FAM.docvelocity-na8.net&amp;folderid=FXDB84DE38-FB0F-B94F-C9CC-616BC5821762","FX22083389")</f>
        <v>0</v>
      </c>
      <c r="F452" t="s">
        <v>19</v>
      </c>
      <c r="G452" t="s">
        <v>19</v>
      </c>
      <c r="H452" t="s">
        <v>85</v>
      </c>
      <c r="I452" t="s">
        <v>1076</v>
      </c>
      <c r="J452">
        <v>28</v>
      </c>
      <c r="K452" t="s">
        <v>87</v>
      </c>
      <c r="L452" t="s">
        <v>88</v>
      </c>
      <c r="M452" t="s">
        <v>89</v>
      </c>
      <c r="N452">
        <v>2</v>
      </c>
      <c r="O452" s="1">
        <v>44785.545648148145</v>
      </c>
      <c r="P452" s="1">
        <v>44785.671689814815</v>
      </c>
      <c r="Q452">
        <v>10691</v>
      </c>
      <c r="R452">
        <v>199</v>
      </c>
      <c r="S452" t="b">
        <v>0</v>
      </c>
      <c r="T452" t="s">
        <v>90</v>
      </c>
      <c r="U452" t="b">
        <v>0</v>
      </c>
      <c r="V452" t="s">
        <v>571</v>
      </c>
      <c r="W452" s="1">
        <v>44785.581631944442</v>
      </c>
      <c r="X452">
        <v>108</v>
      </c>
      <c r="Y452">
        <v>21</v>
      </c>
      <c r="Z452">
        <v>0</v>
      </c>
      <c r="AA452">
        <v>21</v>
      </c>
      <c r="AB452">
        <v>0</v>
      </c>
      <c r="AC452">
        <v>0</v>
      </c>
      <c r="AD452">
        <v>7</v>
      </c>
      <c r="AE452">
        <v>0</v>
      </c>
      <c r="AF452">
        <v>0</v>
      </c>
      <c r="AG452">
        <v>0</v>
      </c>
      <c r="AH452" t="s">
        <v>108</v>
      </c>
      <c r="AI452" s="1">
        <v>44785.671689814815</v>
      </c>
      <c r="AJ452">
        <v>91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996</v>
      </c>
      <c r="BG452">
        <v>181</v>
      </c>
      <c r="BH452" t="s">
        <v>93</v>
      </c>
    </row>
    <row r="453" spans="1:60">
      <c r="A453" t="s">
        <v>1077</v>
      </c>
      <c r="B453" t="s">
        <v>82</v>
      </c>
      <c r="C453" t="s">
        <v>1075</v>
      </c>
      <c r="D453" t="s">
        <v>84</v>
      </c>
      <c r="E453" s="2">
        <f>HYPERLINK("capsilon://?command=openfolder&amp;siteaddress=FAM.docvelocity-na8.net&amp;folderid=FXDB84DE38-FB0F-B94F-C9CC-616BC5821762","FX22083389")</f>
        <v>0</v>
      </c>
      <c r="F453" t="s">
        <v>19</v>
      </c>
      <c r="G453" t="s">
        <v>19</v>
      </c>
      <c r="H453" t="s">
        <v>85</v>
      </c>
      <c r="I453" t="s">
        <v>1078</v>
      </c>
      <c r="J453">
        <v>28</v>
      </c>
      <c r="K453" t="s">
        <v>87</v>
      </c>
      <c r="L453" t="s">
        <v>88</v>
      </c>
      <c r="M453" t="s">
        <v>89</v>
      </c>
      <c r="N453">
        <v>2</v>
      </c>
      <c r="O453" s="1">
        <v>44785.545995370368</v>
      </c>
      <c r="P453" s="1">
        <v>44785.672534722224</v>
      </c>
      <c r="Q453">
        <v>10748</v>
      </c>
      <c r="R453">
        <v>185</v>
      </c>
      <c r="S453" t="b">
        <v>0</v>
      </c>
      <c r="T453" t="s">
        <v>90</v>
      </c>
      <c r="U453" t="b">
        <v>0</v>
      </c>
      <c r="V453" t="s">
        <v>571</v>
      </c>
      <c r="W453" s="1">
        <v>44785.582939814813</v>
      </c>
      <c r="X453">
        <v>112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108</v>
      </c>
      <c r="AI453" s="1">
        <v>44785.672534722224</v>
      </c>
      <c r="AJ453">
        <v>73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996</v>
      </c>
      <c r="BG453">
        <v>182</v>
      </c>
      <c r="BH453" t="s">
        <v>93</v>
      </c>
    </row>
    <row r="454" spans="1:60">
      <c r="A454" t="s">
        <v>1079</v>
      </c>
      <c r="B454" t="s">
        <v>82</v>
      </c>
      <c r="C454" t="s">
        <v>1075</v>
      </c>
      <c r="D454" t="s">
        <v>84</v>
      </c>
      <c r="E454" s="2">
        <f>HYPERLINK("capsilon://?command=openfolder&amp;siteaddress=FAM.docvelocity-na8.net&amp;folderid=FXDB84DE38-FB0F-B94F-C9CC-616BC5821762","FX22083389")</f>
        <v>0</v>
      </c>
      <c r="F454" t="s">
        <v>19</v>
      </c>
      <c r="G454" t="s">
        <v>19</v>
      </c>
      <c r="H454" t="s">
        <v>85</v>
      </c>
      <c r="I454" t="s">
        <v>1080</v>
      </c>
      <c r="J454">
        <v>251</v>
      </c>
      <c r="K454" t="s">
        <v>87</v>
      </c>
      <c r="L454" t="s">
        <v>88</v>
      </c>
      <c r="M454" t="s">
        <v>89</v>
      </c>
      <c r="N454">
        <v>1</v>
      </c>
      <c r="O454" s="1">
        <v>44785.547303240739</v>
      </c>
      <c r="P454" s="1">
        <v>44785.612569444442</v>
      </c>
      <c r="Q454">
        <v>5449</v>
      </c>
      <c r="R454">
        <v>190</v>
      </c>
      <c r="S454" t="b">
        <v>0</v>
      </c>
      <c r="T454" t="s">
        <v>90</v>
      </c>
      <c r="U454" t="b">
        <v>0</v>
      </c>
      <c r="V454" t="s">
        <v>102</v>
      </c>
      <c r="W454" s="1">
        <v>44785.612569444442</v>
      </c>
      <c r="X454">
        <v>168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251</v>
      </c>
      <c r="AE454">
        <v>251</v>
      </c>
      <c r="AF454">
        <v>0</v>
      </c>
      <c r="AG454">
        <v>6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 t="s">
        <v>90</v>
      </c>
      <c r="AR454" t="s">
        <v>90</v>
      </c>
      <c r="AS454" t="s">
        <v>90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996</v>
      </c>
      <c r="BG454">
        <v>93</v>
      </c>
      <c r="BH454" t="s">
        <v>93</v>
      </c>
    </row>
    <row r="455" spans="1:60">
      <c r="A455" t="s">
        <v>1081</v>
      </c>
      <c r="B455" t="s">
        <v>82</v>
      </c>
      <c r="C455" t="s">
        <v>1061</v>
      </c>
      <c r="D455" t="s">
        <v>84</v>
      </c>
      <c r="E455" s="2">
        <f>HYPERLINK("capsilon://?command=openfolder&amp;siteaddress=FAM.docvelocity-na8.net&amp;folderid=FXCC450F64-A411-377C-B3D3-4DE5C77543B7","FX22083167")</f>
        <v>0</v>
      </c>
      <c r="F455" t="s">
        <v>19</v>
      </c>
      <c r="G455" t="s">
        <v>19</v>
      </c>
      <c r="H455" t="s">
        <v>85</v>
      </c>
      <c r="I455" t="s">
        <v>1062</v>
      </c>
      <c r="J455">
        <v>262</v>
      </c>
      <c r="K455" t="s">
        <v>87</v>
      </c>
      <c r="L455" t="s">
        <v>88</v>
      </c>
      <c r="M455" t="s">
        <v>89</v>
      </c>
      <c r="N455">
        <v>2</v>
      </c>
      <c r="O455" s="1">
        <v>44785.555439814816</v>
      </c>
      <c r="P455" s="1">
        <v>44785.61136574074</v>
      </c>
      <c r="Q455">
        <v>2212</v>
      </c>
      <c r="R455">
        <v>2620</v>
      </c>
      <c r="S455" t="b">
        <v>0</v>
      </c>
      <c r="T455" t="s">
        <v>90</v>
      </c>
      <c r="U455" t="b">
        <v>1</v>
      </c>
      <c r="V455" t="s">
        <v>91</v>
      </c>
      <c r="W455" s="1">
        <v>44785.575011574074</v>
      </c>
      <c r="X455">
        <v>1624</v>
      </c>
      <c r="Y455">
        <v>235</v>
      </c>
      <c r="Z455">
        <v>0</v>
      </c>
      <c r="AA455">
        <v>235</v>
      </c>
      <c r="AB455">
        <v>0</v>
      </c>
      <c r="AC455">
        <v>34</v>
      </c>
      <c r="AD455">
        <v>27</v>
      </c>
      <c r="AE455">
        <v>0</v>
      </c>
      <c r="AF455">
        <v>0</v>
      </c>
      <c r="AG455">
        <v>0</v>
      </c>
      <c r="AH455" t="s">
        <v>108</v>
      </c>
      <c r="AI455" s="1">
        <v>44785.61136574074</v>
      </c>
      <c r="AJ455">
        <v>996</v>
      </c>
      <c r="AK455">
        <v>2</v>
      </c>
      <c r="AL455">
        <v>0</v>
      </c>
      <c r="AM455">
        <v>2</v>
      </c>
      <c r="AN455">
        <v>0</v>
      </c>
      <c r="AO455">
        <v>2</v>
      </c>
      <c r="AP455">
        <v>25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996</v>
      </c>
      <c r="BG455">
        <v>80</v>
      </c>
      <c r="BH455" t="s">
        <v>93</v>
      </c>
    </row>
    <row r="456" spans="1:60">
      <c r="A456" t="s">
        <v>1082</v>
      </c>
      <c r="B456" t="s">
        <v>82</v>
      </c>
      <c r="C456" t="s">
        <v>1083</v>
      </c>
      <c r="D456" t="s">
        <v>84</v>
      </c>
      <c r="E456" s="2">
        <f>HYPERLINK("capsilon://?command=openfolder&amp;siteaddress=FAM.docvelocity-na8.net&amp;folderid=FX497ABD3D-E124-EAAF-DC80-25BD4EA4817A","FX22083086")</f>
        <v>0</v>
      </c>
      <c r="F456" t="s">
        <v>19</v>
      </c>
      <c r="G456" t="s">
        <v>19</v>
      </c>
      <c r="H456" t="s">
        <v>85</v>
      </c>
      <c r="I456" t="s">
        <v>1084</v>
      </c>
      <c r="J456">
        <v>143</v>
      </c>
      <c r="K456" t="s">
        <v>87</v>
      </c>
      <c r="L456" t="s">
        <v>88</v>
      </c>
      <c r="M456" t="s">
        <v>89</v>
      </c>
      <c r="N456">
        <v>2</v>
      </c>
      <c r="O456" s="1">
        <v>44785.562592592592</v>
      </c>
      <c r="P456" s="1">
        <v>44785.67696759259</v>
      </c>
      <c r="Q456">
        <v>9046</v>
      </c>
      <c r="R456">
        <v>836</v>
      </c>
      <c r="S456" t="b">
        <v>0</v>
      </c>
      <c r="T456" t="s">
        <v>90</v>
      </c>
      <c r="U456" t="b">
        <v>0</v>
      </c>
      <c r="V456" t="s">
        <v>571</v>
      </c>
      <c r="W456" s="1">
        <v>44785.588460648149</v>
      </c>
      <c r="X456">
        <v>454</v>
      </c>
      <c r="Y456">
        <v>113</v>
      </c>
      <c r="Z456">
        <v>0</v>
      </c>
      <c r="AA456">
        <v>113</v>
      </c>
      <c r="AB456">
        <v>0</v>
      </c>
      <c r="AC456">
        <v>12</v>
      </c>
      <c r="AD456">
        <v>30</v>
      </c>
      <c r="AE456">
        <v>0</v>
      </c>
      <c r="AF456">
        <v>0</v>
      </c>
      <c r="AG456">
        <v>0</v>
      </c>
      <c r="AH456" t="s">
        <v>108</v>
      </c>
      <c r="AI456" s="1">
        <v>44785.67696759259</v>
      </c>
      <c r="AJ456">
        <v>382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30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996</v>
      </c>
      <c r="BG456">
        <v>164</v>
      </c>
      <c r="BH456" t="s">
        <v>93</v>
      </c>
    </row>
    <row r="457" spans="1:60">
      <c r="A457" t="s">
        <v>1085</v>
      </c>
      <c r="B457" t="s">
        <v>82</v>
      </c>
      <c r="C457" t="s">
        <v>1083</v>
      </c>
      <c r="D457" t="s">
        <v>84</v>
      </c>
      <c r="E457" s="2">
        <f>HYPERLINK("capsilon://?command=openfolder&amp;siteaddress=FAM.docvelocity-na8.net&amp;folderid=FX497ABD3D-E124-EAAF-DC80-25BD4EA4817A","FX22083086")</f>
        <v>0</v>
      </c>
      <c r="F457" t="s">
        <v>19</v>
      </c>
      <c r="G457" t="s">
        <v>19</v>
      </c>
      <c r="H457" t="s">
        <v>85</v>
      </c>
      <c r="I457" t="s">
        <v>1086</v>
      </c>
      <c r="J457">
        <v>153</v>
      </c>
      <c r="K457" t="s">
        <v>87</v>
      </c>
      <c r="L457" t="s">
        <v>88</v>
      </c>
      <c r="M457" t="s">
        <v>89</v>
      </c>
      <c r="N457">
        <v>2</v>
      </c>
      <c r="O457" s="1">
        <v>44785.562650462962</v>
      </c>
      <c r="P457" s="1">
        <v>44785.683356481481</v>
      </c>
      <c r="Q457">
        <v>8775</v>
      </c>
      <c r="R457">
        <v>1654</v>
      </c>
      <c r="S457" t="b">
        <v>0</v>
      </c>
      <c r="T457" t="s">
        <v>90</v>
      </c>
      <c r="U457" t="b">
        <v>0</v>
      </c>
      <c r="V457" t="s">
        <v>102</v>
      </c>
      <c r="W457" s="1">
        <v>44785.625219907408</v>
      </c>
      <c r="X457">
        <v>1092</v>
      </c>
      <c r="Y457">
        <v>128</v>
      </c>
      <c r="Z457">
        <v>0</v>
      </c>
      <c r="AA457">
        <v>128</v>
      </c>
      <c r="AB457">
        <v>0</v>
      </c>
      <c r="AC457">
        <v>8</v>
      </c>
      <c r="AD457">
        <v>25</v>
      </c>
      <c r="AE457">
        <v>0</v>
      </c>
      <c r="AF457">
        <v>0</v>
      </c>
      <c r="AG457">
        <v>0</v>
      </c>
      <c r="AH457" t="s">
        <v>108</v>
      </c>
      <c r="AI457" s="1">
        <v>44785.683356481481</v>
      </c>
      <c r="AJ457">
        <v>551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24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996</v>
      </c>
      <c r="BG457">
        <v>173</v>
      </c>
      <c r="BH457" t="s">
        <v>93</v>
      </c>
    </row>
    <row r="458" spans="1:60">
      <c r="A458" t="s">
        <v>1087</v>
      </c>
      <c r="B458" t="s">
        <v>82</v>
      </c>
      <c r="C458" t="s">
        <v>1083</v>
      </c>
      <c r="D458" t="s">
        <v>84</v>
      </c>
      <c r="E458" s="2">
        <f>HYPERLINK("capsilon://?command=openfolder&amp;siteaddress=FAM.docvelocity-na8.net&amp;folderid=FX497ABD3D-E124-EAAF-DC80-25BD4EA4817A","FX22083086")</f>
        <v>0</v>
      </c>
      <c r="F458" t="s">
        <v>19</v>
      </c>
      <c r="G458" t="s">
        <v>19</v>
      </c>
      <c r="H458" t="s">
        <v>85</v>
      </c>
      <c r="I458" t="s">
        <v>1088</v>
      </c>
      <c r="J458">
        <v>28</v>
      </c>
      <c r="K458" t="s">
        <v>87</v>
      </c>
      <c r="L458" t="s">
        <v>88</v>
      </c>
      <c r="M458" t="s">
        <v>89</v>
      </c>
      <c r="N458">
        <v>2</v>
      </c>
      <c r="O458" s="1">
        <v>44785.562858796293</v>
      </c>
      <c r="P458" s="1">
        <v>44785.805486111109</v>
      </c>
      <c r="Q458">
        <v>20727</v>
      </c>
      <c r="R458">
        <v>236</v>
      </c>
      <c r="S458" t="b">
        <v>0</v>
      </c>
      <c r="T458" t="s">
        <v>90</v>
      </c>
      <c r="U458" t="b">
        <v>0</v>
      </c>
      <c r="V458" t="s">
        <v>91</v>
      </c>
      <c r="W458" s="1">
        <v>44785.617106481484</v>
      </c>
      <c r="X458">
        <v>73</v>
      </c>
      <c r="Y458">
        <v>21</v>
      </c>
      <c r="Z458">
        <v>0</v>
      </c>
      <c r="AA458">
        <v>21</v>
      </c>
      <c r="AB458">
        <v>0</v>
      </c>
      <c r="AC458">
        <v>1</v>
      </c>
      <c r="AD458">
        <v>7</v>
      </c>
      <c r="AE458">
        <v>0</v>
      </c>
      <c r="AF458">
        <v>0</v>
      </c>
      <c r="AG458">
        <v>0</v>
      </c>
      <c r="AH458" t="s">
        <v>749</v>
      </c>
      <c r="AI458" s="1">
        <v>44785.805486111109</v>
      </c>
      <c r="AJ458">
        <v>125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996</v>
      </c>
      <c r="BG458">
        <v>349</v>
      </c>
      <c r="BH458" t="s">
        <v>93</v>
      </c>
    </row>
    <row r="459" spans="1:60">
      <c r="A459" t="s">
        <v>1089</v>
      </c>
      <c r="B459" t="s">
        <v>82</v>
      </c>
      <c r="C459" t="s">
        <v>1083</v>
      </c>
      <c r="D459" t="s">
        <v>84</v>
      </c>
      <c r="E459" s="2">
        <f>HYPERLINK("capsilon://?command=openfolder&amp;siteaddress=FAM.docvelocity-na8.net&amp;folderid=FX497ABD3D-E124-EAAF-DC80-25BD4EA4817A","FX22083086")</f>
        <v>0</v>
      </c>
      <c r="F459" t="s">
        <v>19</v>
      </c>
      <c r="G459" t="s">
        <v>19</v>
      </c>
      <c r="H459" t="s">
        <v>85</v>
      </c>
      <c r="I459" t="s">
        <v>1090</v>
      </c>
      <c r="J459">
        <v>153</v>
      </c>
      <c r="K459" t="s">
        <v>87</v>
      </c>
      <c r="L459" t="s">
        <v>88</v>
      </c>
      <c r="M459" t="s">
        <v>89</v>
      </c>
      <c r="N459">
        <v>2</v>
      </c>
      <c r="O459" s="1">
        <v>44785.563530092593</v>
      </c>
      <c r="P459" s="1">
        <v>44785.806770833333</v>
      </c>
      <c r="Q459">
        <v>20572</v>
      </c>
      <c r="R459">
        <v>444</v>
      </c>
      <c r="S459" t="b">
        <v>0</v>
      </c>
      <c r="T459" t="s">
        <v>90</v>
      </c>
      <c r="U459" t="b">
        <v>0</v>
      </c>
      <c r="V459" t="s">
        <v>91</v>
      </c>
      <c r="W459" s="1">
        <v>44785.62090277778</v>
      </c>
      <c r="X459">
        <v>327</v>
      </c>
      <c r="Y459">
        <v>113</v>
      </c>
      <c r="Z459">
        <v>0</v>
      </c>
      <c r="AA459">
        <v>113</v>
      </c>
      <c r="AB459">
        <v>0</v>
      </c>
      <c r="AC459">
        <v>11</v>
      </c>
      <c r="AD459">
        <v>40</v>
      </c>
      <c r="AE459">
        <v>0</v>
      </c>
      <c r="AF459">
        <v>0</v>
      </c>
      <c r="AG459">
        <v>0</v>
      </c>
      <c r="AH459" t="s">
        <v>749</v>
      </c>
      <c r="AI459" s="1">
        <v>44785.806770833333</v>
      </c>
      <c r="AJ459">
        <v>110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40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996</v>
      </c>
      <c r="BG459">
        <v>350</v>
      </c>
      <c r="BH459" t="s">
        <v>93</v>
      </c>
    </row>
    <row r="460" spans="1:60">
      <c r="A460" t="s">
        <v>1091</v>
      </c>
      <c r="B460" t="s">
        <v>82</v>
      </c>
      <c r="C460" t="s">
        <v>1092</v>
      </c>
      <c r="D460" t="s">
        <v>84</v>
      </c>
      <c r="E460" s="2">
        <f>HYPERLINK("capsilon://?command=openfolder&amp;siteaddress=FAM.docvelocity-na8.net&amp;folderid=FXE6A70D49-156D-A4F3-A7AC-E86074E7622B","FX22077748")</f>
        <v>0</v>
      </c>
      <c r="F460" t="s">
        <v>19</v>
      </c>
      <c r="G460" t="s">
        <v>19</v>
      </c>
      <c r="H460" t="s">
        <v>85</v>
      </c>
      <c r="I460" t="s">
        <v>1093</v>
      </c>
      <c r="J460">
        <v>44</v>
      </c>
      <c r="K460" t="s">
        <v>87</v>
      </c>
      <c r="L460" t="s">
        <v>88</v>
      </c>
      <c r="M460" t="s">
        <v>89</v>
      </c>
      <c r="N460">
        <v>2</v>
      </c>
      <c r="O460" s="1">
        <v>44785.56826388889</v>
      </c>
      <c r="P460" s="1">
        <v>44785.807141203702</v>
      </c>
      <c r="Q460">
        <v>20533</v>
      </c>
      <c r="R460">
        <v>106</v>
      </c>
      <c r="S460" t="b">
        <v>0</v>
      </c>
      <c r="T460" t="s">
        <v>90</v>
      </c>
      <c r="U460" t="b">
        <v>0</v>
      </c>
      <c r="V460" t="s">
        <v>91</v>
      </c>
      <c r="W460" s="1">
        <v>44785.621701388889</v>
      </c>
      <c r="X460">
        <v>68</v>
      </c>
      <c r="Y460">
        <v>0</v>
      </c>
      <c r="Z460">
        <v>0</v>
      </c>
      <c r="AA460">
        <v>0</v>
      </c>
      <c r="AB460">
        <v>37</v>
      </c>
      <c r="AC460">
        <v>0</v>
      </c>
      <c r="AD460">
        <v>44</v>
      </c>
      <c r="AE460">
        <v>0</v>
      </c>
      <c r="AF460">
        <v>0</v>
      </c>
      <c r="AG460">
        <v>0</v>
      </c>
      <c r="AH460" t="s">
        <v>749</v>
      </c>
      <c r="AI460" s="1">
        <v>44785.807141203702</v>
      </c>
      <c r="AJ460">
        <v>31</v>
      </c>
      <c r="AK460">
        <v>0</v>
      </c>
      <c r="AL460">
        <v>0</v>
      </c>
      <c r="AM460">
        <v>0</v>
      </c>
      <c r="AN460">
        <v>37</v>
      </c>
      <c r="AO460">
        <v>0</v>
      </c>
      <c r="AP460">
        <v>44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996</v>
      </c>
      <c r="BG460">
        <v>343</v>
      </c>
      <c r="BH460" t="s">
        <v>93</v>
      </c>
    </row>
    <row r="461" spans="1:60">
      <c r="A461" t="s">
        <v>1094</v>
      </c>
      <c r="B461" t="s">
        <v>82</v>
      </c>
      <c r="C461" t="s">
        <v>1095</v>
      </c>
      <c r="D461" t="s">
        <v>84</v>
      </c>
      <c r="E461" s="2">
        <f>HYPERLINK("capsilon://?command=openfolder&amp;siteaddress=FAM.docvelocity-na8.net&amp;folderid=FXAE648EA5-0155-6A2C-71F2-B575EB6A1384","FX22083185")</f>
        <v>0</v>
      </c>
      <c r="F461" t="s">
        <v>19</v>
      </c>
      <c r="G461" t="s">
        <v>19</v>
      </c>
      <c r="H461" t="s">
        <v>85</v>
      </c>
      <c r="I461" t="s">
        <v>1096</v>
      </c>
      <c r="J461">
        <v>33</v>
      </c>
      <c r="K461" t="s">
        <v>87</v>
      </c>
      <c r="L461" t="s">
        <v>88</v>
      </c>
      <c r="M461" t="s">
        <v>89</v>
      </c>
      <c r="N461">
        <v>2</v>
      </c>
      <c r="O461" s="1">
        <v>44785.58116898148</v>
      </c>
      <c r="P461" s="1">
        <v>44785.807766203703</v>
      </c>
      <c r="Q461">
        <v>19441</v>
      </c>
      <c r="R461">
        <v>137</v>
      </c>
      <c r="S461" t="b">
        <v>0</v>
      </c>
      <c r="T461" t="s">
        <v>90</v>
      </c>
      <c r="U461" t="b">
        <v>0</v>
      </c>
      <c r="V461" t="s">
        <v>571</v>
      </c>
      <c r="W461" s="1">
        <v>44785.621944444443</v>
      </c>
      <c r="X461">
        <v>78</v>
      </c>
      <c r="Y461">
        <v>10</v>
      </c>
      <c r="Z461">
        <v>0</v>
      </c>
      <c r="AA461">
        <v>10</v>
      </c>
      <c r="AB461">
        <v>0</v>
      </c>
      <c r="AC461">
        <v>0</v>
      </c>
      <c r="AD461">
        <v>23</v>
      </c>
      <c r="AE461">
        <v>0</v>
      </c>
      <c r="AF461">
        <v>0</v>
      </c>
      <c r="AG461">
        <v>0</v>
      </c>
      <c r="AH461" t="s">
        <v>749</v>
      </c>
      <c r="AI461" s="1">
        <v>44785.807766203703</v>
      </c>
      <c r="AJ461">
        <v>53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23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996</v>
      </c>
      <c r="BG461">
        <v>326</v>
      </c>
      <c r="BH461" t="s">
        <v>93</v>
      </c>
    </row>
    <row r="462" spans="1:60">
      <c r="A462" t="s">
        <v>1097</v>
      </c>
      <c r="B462" t="s">
        <v>82</v>
      </c>
      <c r="C462" t="s">
        <v>1064</v>
      </c>
      <c r="D462" t="s">
        <v>84</v>
      </c>
      <c r="E462" s="2">
        <f>HYPERLINK("capsilon://?command=openfolder&amp;siteaddress=FAM.docvelocity-na8.net&amp;folderid=FX3D15B5AC-24A0-4850-1137-97EC502C8C1F","FX22044986")</f>
        <v>0</v>
      </c>
      <c r="F462" t="s">
        <v>19</v>
      </c>
      <c r="G462" t="s">
        <v>19</v>
      </c>
      <c r="H462" t="s">
        <v>85</v>
      </c>
      <c r="I462" t="s">
        <v>1065</v>
      </c>
      <c r="J462">
        <v>228</v>
      </c>
      <c r="K462" t="s">
        <v>87</v>
      </c>
      <c r="L462" t="s">
        <v>88</v>
      </c>
      <c r="M462" t="s">
        <v>89</v>
      </c>
      <c r="N462">
        <v>2</v>
      </c>
      <c r="O462" s="1">
        <v>44785.581932870373</v>
      </c>
      <c r="P462" s="1">
        <v>44785.651331018518</v>
      </c>
      <c r="Q462">
        <v>3933</v>
      </c>
      <c r="R462">
        <v>2063</v>
      </c>
      <c r="S462" t="b">
        <v>0</v>
      </c>
      <c r="T462" t="s">
        <v>90</v>
      </c>
      <c r="U462" t="b">
        <v>1</v>
      </c>
      <c r="V462" t="s">
        <v>91</v>
      </c>
      <c r="W462" s="1">
        <v>44785.616249999999</v>
      </c>
      <c r="X462">
        <v>1372</v>
      </c>
      <c r="Y462">
        <v>139</v>
      </c>
      <c r="Z462">
        <v>0</v>
      </c>
      <c r="AA462">
        <v>139</v>
      </c>
      <c r="AB462">
        <v>0</v>
      </c>
      <c r="AC462">
        <v>26</v>
      </c>
      <c r="AD462">
        <v>89</v>
      </c>
      <c r="AE462">
        <v>0</v>
      </c>
      <c r="AF462">
        <v>0</v>
      </c>
      <c r="AG462">
        <v>0</v>
      </c>
      <c r="AH462" t="s">
        <v>108</v>
      </c>
      <c r="AI462" s="1">
        <v>44785.651331018518</v>
      </c>
      <c r="AJ462">
        <v>661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87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996</v>
      </c>
      <c r="BG462">
        <v>99</v>
      </c>
      <c r="BH462" t="s">
        <v>93</v>
      </c>
    </row>
    <row r="463" spans="1:60">
      <c r="A463" t="s">
        <v>1098</v>
      </c>
      <c r="B463" t="s">
        <v>82</v>
      </c>
      <c r="C463" t="s">
        <v>1072</v>
      </c>
      <c r="D463" t="s">
        <v>84</v>
      </c>
      <c r="E463" s="2">
        <f>HYPERLINK("capsilon://?command=openfolder&amp;siteaddress=FAM.docvelocity-na8.net&amp;folderid=FXDCC972CC-F111-D1EE-F886-86A2FFC18FFE","FX22083099")</f>
        <v>0</v>
      </c>
      <c r="F463" t="s">
        <v>19</v>
      </c>
      <c r="G463" t="s">
        <v>19</v>
      </c>
      <c r="H463" t="s">
        <v>85</v>
      </c>
      <c r="I463" t="s">
        <v>1073</v>
      </c>
      <c r="J463">
        <v>436</v>
      </c>
      <c r="K463" t="s">
        <v>87</v>
      </c>
      <c r="L463" t="s">
        <v>88</v>
      </c>
      <c r="M463" t="s">
        <v>89</v>
      </c>
      <c r="N463">
        <v>2</v>
      </c>
      <c r="O463" s="1">
        <v>44785.58384259259</v>
      </c>
      <c r="P463" s="1">
        <v>44785.656261574077</v>
      </c>
      <c r="Q463">
        <v>1960</v>
      </c>
      <c r="R463">
        <v>4297</v>
      </c>
      <c r="S463" t="b">
        <v>0</v>
      </c>
      <c r="T463" t="s">
        <v>90</v>
      </c>
      <c r="U463" t="b">
        <v>1</v>
      </c>
      <c r="V463" t="s">
        <v>571</v>
      </c>
      <c r="W463" s="1">
        <v>44785.607951388891</v>
      </c>
      <c r="X463">
        <v>1684</v>
      </c>
      <c r="Y463">
        <v>328</v>
      </c>
      <c r="Z463">
        <v>0</v>
      </c>
      <c r="AA463">
        <v>328</v>
      </c>
      <c r="AB463">
        <v>0</v>
      </c>
      <c r="AC463">
        <v>51</v>
      </c>
      <c r="AD463">
        <v>108</v>
      </c>
      <c r="AE463">
        <v>0</v>
      </c>
      <c r="AF463">
        <v>0</v>
      </c>
      <c r="AG463">
        <v>0</v>
      </c>
      <c r="AH463" t="s">
        <v>108</v>
      </c>
      <c r="AI463" s="1">
        <v>44785.656261574077</v>
      </c>
      <c r="AJ463">
        <v>425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108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996</v>
      </c>
      <c r="BG463">
        <v>104</v>
      </c>
      <c r="BH463" t="s">
        <v>93</v>
      </c>
    </row>
    <row r="464" spans="1:60">
      <c r="A464" t="s">
        <v>1099</v>
      </c>
      <c r="B464" t="s">
        <v>82</v>
      </c>
      <c r="C464" t="s">
        <v>871</v>
      </c>
      <c r="D464" t="s">
        <v>84</v>
      </c>
      <c r="E464" s="2">
        <f>HYPERLINK("capsilon://?command=openfolder&amp;siteaddress=FAM.docvelocity-na8.net&amp;folderid=FX446074E1-5262-0BAD-8B51-E5927CA432D5","FX22083051")</f>
        <v>0</v>
      </c>
      <c r="F464" t="s">
        <v>19</v>
      </c>
      <c r="G464" t="s">
        <v>19</v>
      </c>
      <c r="H464" t="s">
        <v>85</v>
      </c>
      <c r="I464" t="s">
        <v>1100</v>
      </c>
      <c r="J464">
        <v>30</v>
      </c>
      <c r="K464" t="s">
        <v>87</v>
      </c>
      <c r="L464" t="s">
        <v>88</v>
      </c>
      <c r="M464" t="s">
        <v>89</v>
      </c>
      <c r="N464">
        <v>2</v>
      </c>
      <c r="O464" s="1">
        <v>44785.593564814815</v>
      </c>
      <c r="P464" s="1">
        <v>44785.800543981481</v>
      </c>
      <c r="Q464">
        <v>17779</v>
      </c>
      <c r="R464">
        <v>104</v>
      </c>
      <c r="S464" t="b">
        <v>0</v>
      </c>
      <c r="T464" t="s">
        <v>90</v>
      </c>
      <c r="U464" t="b">
        <v>0</v>
      </c>
      <c r="V464" t="s">
        <v>91</v>
      </c>
      <c r="W464" s="1">
        <v>44785.622152777774</v>
      </c>
      <c r="X464">
        <v>38</v>
      </c>
      <c r="Y464">
        <v>10</v>
      </c>
      <c r="Z464">
        <v>0</v>
      </c>
      <c r="AA464">
        <v>10</v>
      </c>
      <c r="AB464">
        <v>0</v>
      </c>
      <c r="AC464">
        <v>1</v>
      </c>
      <c r="AD464">
        <v>20</v>
      </c>
      <c r="AE464">
        <v>0</v>
      </c>
      <c r="AF464">
        <v>0</v>
      </c>
      <c r="AG464">
        <v>0</v>
      </c>
      <c r="AH464" t="s">
        <v>173</v>
      </c>
      <c r="AI464" s="1">
        <v>44785.800543981481</v>
      </c>
      <c r="AJ464">
        <v>66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20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996</v>
      </c>
      <c r="BG464">
        <v>298</v>
      </c>
      <c r="BH464" t="s">
        <v>93</v>
      </c>
    </row>
    <row r="465" spans="1:60">
      <c r="A465" t="s">
        <v>1101</v>
      </c>
      <c r="B465" t="s">
        <v>82</v>
      </c>
      <c r="C465" t="s">
        <v>1102</v>
      </c>
      <c r="D465" t="s">
        <v>84</v>
      </c>
      <c r="E465" s="2">
        <f>HYPERLINK("capsilon://?command=openfolder&amp;siteaddress=FAM.docvelocity-na8.net&amp;folderid=FXF51D0CBB-A3DA-BE3E-CC1F-5D46C5C49635","FX22083541")</f>
        <v>0</v>
      </c>
      <c r="F465" t="s">
        <v>19</v>
      </c>
      <c r="G465" t="s">
        <v>19</v>
      </c>
      <c r="H465" t="s">
        <v>85</v>
      </c>
      <c r="I465" t="s">
        <v>1103</v>
      </c>
      <c r="J465">
        <v>182</v>
      </c>
      <c r="K465" t="s">
        <v>87</v>
      </c>
      <c r="L465" t="s">
        <v>88</v>
      </c>
      <c r="M465" t="s">
        <v>89</v>
      </c>
      <c r="N465">
        <v>1</v>
      </c>
      <c r="O465" s="1">
        <v>44785.600405092591</v>
      </c>
      <c r="P465" s="1">
        <v>44785.654502314814</v>
      </c>
      <c r="Q465">
        <v>3165</v>
      </c>
      <c r="R465">
        <v>1509</v>
      </c>
      <c r="S465" t="b">
        <v>0</v>
      </c>
      <c r="T465" t="s">
        <v>90</v>
      </c>
      <c r="U465" t="b">
        <v>0</v>
      </c>
      <c r="V465" t="s">
        <v>91</v>
      </c>
      <c r="W465" s="1">
        <v>44785.654502314814</v>
      </c>
      <c r="X465">
        <v>1394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182</v>
      </c>
      <c r="AE465">
        <v>168</v>
      </c>
      <c r="AF465">
        <v>0</v>
      </c>
      <c r="AG465">
        <v>7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996</v>
      </c>
      <c r="BG465">
        <v>77</v>
      </c>
      <c r="BH465" t="s">
        <v>93</v>
      </c>
    </row>
    <row r="466" spans="1:60">
      <c r="A466" t="s">
        <v>1104</v>
      </c>
      <c r="B466" t="s">
        <v>82</v>
      </c>
      <c r="C466" t="s">
        <v>1105</v>
      </c>
      <c r="D466" t="s">
        <v>84</v>
      </c>
      <c r="E466" s="2">
        <f>HYPERLINK("capsilon://?command=openfolder&amp;siteaddress=FAM.docvelocity-na8.net&amp;folderid=FXA58B5724-EBAB-3030-ED89-C2637CAC2924","FX22083530")</f>
        <v>0</v>
      </c>
      <c r="F466" t="s">
        <v>19</v>
      </c>
      <c r="G466" t="s">
        <v>19</v>
      </c>
      <c r="H466" t="s">
        <v>85</v>
      </c>
      <c r="I466" t="s">
        <v>1106</v>
      </c>
      <c r="J466">
        <v>368</v>
      </c>
      <c r="K466" t="s">
        <v>87</v>
      </c>
      <c r="L466" t="s">
        <v>88</v>
      </c>
      <c r="M466" t="s">
        <v>89</v>
      </c>
      <c r="N466">
        <v>1</v>
      </c>
      <c r="O466" s="1">
        <v>44785.608877314815</v>
      </c>
      <c r="P466" s="1">
        <v>44785.675011574072</v>
      </c>
      <c r="Q466">
        <v>3045</v>
      </c>
      <c r="R466">
        <v>2669</v>
      </c>
      <c r="S466" t="b">
        <v>0</v>
      </c>
      <c r="T466" t="s">
        <v>90</v>
      </c>
      <c r="U466" t="b">
        <v>0</v>
      </c>
      <c r="V466" t="s">
        <v>571</v>
      </c>
      <c r="W466" s="1">
        <v>44785.675011574072</v>
      </c>
      <c r="X466">
        <v>1430</v>
      </c>
      <c r="Y466">
        <v>67</v>
      </c>
      <c r="Z466">
        <v>0</v>
      </c>
      <c r="AA466">
        <v>67</v>
      </c>
      <c r="AB466">
        <v>295</v>
      </c>
      <c r="AC466">
        <v>11</v>
      </c>
      <c r="AD466">
        <v>301</v>
      </c>
      <c r="AE466">
        <v>373</v>
      </c>
      <c r="AF466">
        <v>0</v>
      </c>
      <c r="AG466">
        <v>3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996</v>
      </c>
      <c r="BG466">
        <v>95</v>
      </c>
      <c r="BH466" t="s">
        <v>93</v>
      </c>
    </row>
    <row r="467" spans="1:60">
      <c r="A467" t="s">
        <v>1107</v>
      </c>
      <c r="B467" t="s">
        <v>82</v>
      </c>
      <c r="C467" t="s">
        <v>1108</v>
      </c>
      <c r="D467" t="s">
        <v>84</v>
      </c>
      <c r="E467" s="2">
        <f>HYPERLINK("capsilon://?command=openfolder&amp;siteaddress=FAM.docvelocity-na8.net&amp;folderid=FXDCF462DD-2948-6F44-9B73-BA17155FB0FC","FX22083408")</f>
        <v>0</v>
      </c>
      <c r="F467" t="s">
        <v>19</v>
      </c>
      <c r="G467" t="s">
        <v>19</v>
      </c>
      <c r="H467" t="s">
        <v>85</v>
      </c>
      <c r="I467" t="s">
        <v>1109</v>
      </c>
      <c r="J467">
        <v>357</v>
      </c>
      <c r="K467" t="s">
        <v>87</v>
      </c>
      <c r="L467" t="s">
        <v>88</v>
      </c>
      <c r="M467" t="s">
        <v>89</v>
      </c>
      <c r="N467">
        <v>1</v>
      </c>
      <c r="O467" s="1">
        <v>44785.610532407409</v>
      </c>
      <c r="P467" s="1">
        <v>44785.712233796294</v>
      </c>
      <c r="Q467">
        <v>8336</v>
      </c>
      <c r="R467">
        <v>451</v>
      </c>
      <c r="S467" t="b">
        <v>0</v>
      </c>
      <c r="T467" t="s">
        <v>90</v>
      </c>
      <c r="U467" t="b">
        <v>0</v>
      </c>
      <c r="V467" t="s">
        <v>102</v>
      </c>
      <c r="W467" s="1">
        <v>44785.712233796294</v>
      </c>
      <c r="X467">
        <v>309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357</v>
      </c>
      <c r="AE467">
        <v>313</v>
      </c>
      <c r="AF467">
        <v>0</v>
      </c>
      <c r="AG467">
        <v>9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996</v>
      </c>
      <c r="BG467">
        <v>146</v>
      </c>
      <c r="BH467" t="s">
        <v>93</v>
      </c>
    </row>
    <row r="468" spans="1:60">
      <c r="A468" t="s">
        <v>1110</v>
      </c>
      <c r="B468" t="s">
        <v>82</v>
      </c>
      <c r="C468" t="s">
        <v>1075</v>
      </c>
      <c r="D468" t="s">
        <v>84</v>
      </c>
      <c r="E468" s="2">
        <f>HYPERLINK("capsilon://?command=openfolder&amp;siteaddress=FAM.docvelocity-na8.net&amp;folderid=FXDB84DE38-FB0F-B94F-C9CC-616BC5821762","FX22083389")</f>
        <v>0</v>
      </c>
      <c r="F468" t="s">
        <v>19</v>
      </c>
      <c r="G468" t="s">
        <v>19</v>
      </c>
      <c r="H468" t="s">
        <v>85</v>
      </c>
      <c r="I468" t="s">
        <v>1080</v>
      </c>
      <c r="J468">
        <v>371</v>
      </c>
      <c r="K468" t="s">
        <v>87</v>
      </c>
      <c r="L468" t="s">
        <v>88</v>
      </c>
      <c r="M468" t="s">
        <v>89</v>
      </c>
      <c r="N468">
        <v>2</v>
      </c>
      <c r="O468" s="1">
        <v>44785.613854166666</v>
      </c>
      <c r="P468" s="1">
        <v>44785.662361111114</v>
      </c>
      <c r="Q468">
        <v>3138</v>
      </c>
      <c r="R468">
        <v>1053</v>
      </c>
      <c r="S468" t="b">
        <v>0</v>
      </c>
      <c r="T468" t="s">
        <v>90</v>
      </c>
      <c r="U468" t="b">
        <v>1</v>
      </c>
      <c r="V468" t="s">
        <v>571</v>
      </c>
      <c r="W468" s="1">
        <v>44785.621030092596</v>
      </c>
      <c r="X468">
        <v>527</v>
      </c>
      <c r="Y468">
        <v>177</v>
      </c>
      <c r="Z468">
        <v>0</v>
      </c>
      <c r="AA468">
        <v>177</v>
      </c>
      <c r="AB468">
        <v>122</v>
      </c>
      <c r="AC468">
        <v>35</v>
      </c>
      <c r="AD468">
        <v>194</v>
      </c>
      <c r="AE468">
        <v>0</v>
      </c>
      <c r="AF468">
        <v>0</v>
      </c>
      <c r="AG468">
        <v>0</v>
      </c>
      <c r="AH468" t="s">
        <v>108</v>
      </c>
      <c r="AI468" s="1">
        <v>44785.662361111114</v>
      </c>
      <c r="AJ468">
        <v>526</v>
      </c>
      <c r="AK468">
        <v>0</v>
      </c>
      <c r="AL468">
        <v>0</v>
      </c>
      <c r="AM468">
        <v>0</v>
      </c>
      <c r="AN468">
        <v>122</v>
      </c>
      <c r="AO468">
        <v>0</v>
      </c>
      <c r="AP468">
        <v>194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996</v>
      </c>
      <c r="BG468">
        <v>69</v>
      </c>
      <c r="BH468" t="s">
        <v>93</v>
      </c>
    </row>
    <row r="469" spans="1:60">
      <c r="A469" t="s">
        <v>1111</v>
      </c>
      <c r="B469" t="s">
        <v>82</v>
      </c>
      <c r="C469" t="s">
        <v>1095</v>
      </c>
      <c r="D469" t="s">
        <v>84</v>
      </c>
      <c r="E469" s="2">
        <f>HYPERLINK("capsilon://?command=openfolder&amp;siteaddress=FAM.docvelocity-na8.net&amp;folderid=FXAE648EA5-0155-6A2C-71F2-B575EB6A1384","FX22083185")</f>
        <v>0</v>
      </c>
      <c r="F469" t="s">
        <v>19</v>
      </c>
      <c r="G469" t="s">
        <v>19</v>
      </c>
      <c r="H469" t="s">
        <v>85</v>
      </c>
      <c r="I469" t="s">
        <v>1112</v>
      </c>
      <c r="J469">
        <v>28</v>
      </c>
      <c r="K469" t="s">
        <v>87</v>
      </c>
      <c r="L469" t="s">
        <v>88</v>
      </c>
      <c r="M469" t="s">
        <v>89</v>
      </c>
      <c r="N469">
        <v>2</v>
      </c>
      <c r="O469" s="1">
        <v>44785.620787037034</v>
      </c>
      <c r="P469" s="1">
        <v>44785.801249999997</v>
      </c>
      <c r="Q469">
        <v>15320</v>
      </c>
      <c r="R469">
        <v>272</v>
      </c>
      <c r="S469" t="b">
        <v>0</v>
      </c>
      <c r="T469" t="s">
        <v>90</v>
      </c>
      <c r="U469" t="b">
        <v>0</v>
      </c>
      <c r="V469" t="s">
        <v>571</v>
      </c>
      <c r="W469" s="1">
        <v>44785.65552083333</v>
      </c>
      <c r="X469">
        <v>206</v>
      </c>
      <c r="Y469">
        <v>21</v>
      </c>
      <c r="Z469">
        <v>0</v>
      </c>
      <c r="AA469">
        <v>21</v>
      </c>
      <c r="AB469">
        <v>0</v>
      </c>
      <c r="AC469">
        <v>2</v>
      </c>
      <c r="AD469">
        <v>7</v>
      </c>
      <c r="AE469">
        <v>0</v>
      </c>
      <c r="AF469">
        <v>0</v>
      </c>
      <c r="AG469">
        <v>0</v>
      </c>
      <c r="AH469" t="s">
        <v>173</v>
      </c>
      <c r="AI469" s="1">
        <v>44785.801249999997</v>
      </c>
      <c r="AJ469">
        <v>60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996</v>
      </c>
      <c r="BG469">
        <v>259</v>
      </c>
      <c r="BH469" t="s">
        <v>93</v>
      </c>
    </row>
    <row r="470" spans="1:60">
      <c r="A470" t="s">
        <v>1113</v>
      </c>
      <c r="B470" t="s">
        <v>82</v>
      </c>
      <c r="C470" t="s">
        <v>1095</v>
      </c>
      <c r="D470" t="s">
        <v>84</v>
      </c>
      <c r="E470" s="2">
        <f>HYPERLINK("capsilon://?command=openfolder&amp;siteaddress=FAM.docvelocity-na8.net&amp;folderid=FXAE648EA5-0155-6A2C-71F2-B575EB6A1384","FX22083185")</f>
        <v>0</v>
      </c>
      <c r="F470" t="s">
        <v>19</v>
      </c>
      <c r="G470" t="s">
        <v>19</v>
      </c>
      <c r="H470" t="s">
        <v>85</v>
      </c>
      <c r="I470" t="s">
        <v>1114</v>
      </c>
      <c r="J470">
        <v>28</v>
      </c>
      <c r="K470" t="s">
        <v>87</v>
      </c>
      <c r="L470" t="s">
        <v>88</v>
      </c>
      <c r="M470" t="s">
        <v>89</v>
      </c>
      <c r="N470">
        <v>2</v>
      </c>
      <c r="O470" s="1">
        <v>44785.620995370373</v>
      </c>
      <c r="P470" s="1">
        <v>44785.802037037036</v>
      </c>
      <c r="Q470">
        <v>15310</v>
      </c>
      <c r="R470">
        <v>332</v>
      </c>
      <c r="S470" t="b">
        <v>0</v>
      </c>
      <c r="T470" t="s">
        <v>90</v>
      </c>
      <c r="U470" t="b">
        <v>0</v>
      </c>
      <c r="V470" t="s">
        <v>91</v>
      </c>
      <c r="W470" s="1">
        <v>44785.699895833335</v>
      </c>
      <c r="X470">
        <v>238</v>
      </c>
      <c r="Y470">
        <v>21</v>
      </c>
      <c r="Z470">
        <v>0</v>
      </c>
      <c r="AA470">
        <v>21</v>
      </c>
      <c r="AB470">
        <v>0</v>
      </c>
      <c r="AC470">
        <v>19</v>
      </c>
      <c r="AD470">
        <v>7</v>
      </c>
      <c r="AE470">
        <v>0</v>
      </c>
      <c r="AF470">
        <v>0</v>
      </c>
      <c r="AG470">
        <v>0</v>
      </c>
      <c r="AH470" t="s">
        <v>173</v>
      </c>
      <c r="AI470" s="1">
        <v>44785.802037037036</v>
      </c>
      <c r="AJ470">
        <v>68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996</v>
      </c>
      <c r="BG470">
        <v>260</v>
      </c>
      <c r="BH470" t="s">
        <v>93</v>
      </c>
    </row>
    <row r="471" spans="1:60">
      <c r="A471" t="s">
        <v>1115</v>
      </c>
      <c r="B471" t="s">
        <v>82</v>
      </c>
      <c r="C471" t="s">
        <v>1095</v>
      </c>
      <c r="D471" t="s">
        <v>84</v>
      </c>
      <c r="E471" s="2">
        <f>HYPERLINK("capsilon://?command=openfolder&amp;siteaddress=FAM.docvelocity-na8.net&amp;folderid=FXAE648EA5-0155-6A2C-71F2-B575EB6A1384","FX22083185")</f>
        <v>0</v>
      </c>
      <c r="F471" t="s">
        <v>19</v>
      </c>
      <c r="G471" t="s">
        <v>19</v>
      </c>
      <c r="H471" t="s">
        <v>85</v>
      </c>
      <c r="I471" t="s">
        <v>1116</v>
      </c>
      <c r="J471">
        <v>94</v>
      </c>
      <c r="K471" t="s">
        <v>87</v>
      </c>
      <c r="L471" t="s">
        <v>88</v>
      </c>
      <c r="M471" t="s">
        <v>89</v>
      </c>
      <c r="N471">
        <v>1</v>
      </c>
      <c r="O471" s="1">
        <v>44785.62127314815</v>
      </c>
      <c r="P471" s="1">
        <v>44785.703252314815</v>
      </c>
      <c r="Q471">
        <v>6766</v>
      </c>
      <c r="R471">
        <v>317</v>
      </c>
      <c r="S471" t="b">
        <v>0</v>
      </c>
      <c r="T471" t="s">
        <v>90</v>
      </c>
      <c r="U471" t="b">
        <v>0</v>
      </c>
      <c r="V471" t="s">
        <v>91</v>
      </c>
      <c r="W471" s="1">
        <v>44785.703252314815</v>
      </c>
      <c r="X471">
        <v>289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94</v>
      </c>
      <c r="AE471">
        <v>94</v>
      </c>
      <c r="AF471">
        <v>0</v>
      </c>
      <c r="AG471">
        <v>5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 t="s">
        <v>90</v>
      </c>
      <c r="AR471" t="s">
        <v>90</v>
      </c>
      <c r="AS471" t="s">
        <v>90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996</v>
      </c>
      <c r="BG471">
        <v>118</v>
      </c>
      <c r="BH471" t="s">
        <v>93</v>
      </c>
    </row>
    <row r="472" spans="1:60">
      <c r="A472" t="s">
        <v>1117</v>
      </c>
      <c r="B472" t="s">
        <v>82</v>
      </c>
      <c r="C472" t="s">
        <v>232</v>
      </c>
      <c r="D472" t="s">
        <v>84</v>
      </c>
      <c r="E472" s="2">
        <f>HYPERLINK("capsilon://?command=openfolder&amp;siteaddress=FAM.docvelocity-na8.net&amp;folderid=FXED30C63D-55AD-1907-30FC-AEC63E889B32","FX22081033")</f>
        <v>0</v>
      </c>
      <c r="F472" t="s">
        <v>19</v>
      </c>
      <c r="G472" t="s">
        <v>19</v>
      </c>
      <c r="H472" t="s">
        <v>85</v>
      </c>
      <c r="I472" t="s">
        <v>1118</v>
      </c>
      <c r="J472">
        <v>590</v>
      </c>
      <c r="K472" t="s">
        <v>87</v>
      </c>
      <c r="L472" t="s">
        <v>88</v>
      </c>
      <c r="M472" t="s">
        <v>89</v>
      </c>
      <c r="N472">
        <v>1</v>
      </c>
      <c r="O472" s="1">
        <v>44785.647777777776</v>
      </c>
      <c r="P472" s="1">
        <v>44785.709537037037</v>
      </c>
      <c r="Q472">
        <v>4754</v>
      </c>
      <c r="R472">
        <v>582</v>
      </c>
      <c r="S472" t="b">
        <v>0</v>
      </c>
      <c r="T472" t="s">
        <v>90</v>
      </c>
      <c r="U472" t="b">
        <v>0</v>
      </c>
      <c r="V472" t="s">
        <v>91</v>
      </c>
      <c r="W472" s="1">
        <v>44785.709537037037</v>
      </c>
      <c r="X472">
        <v>543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590</v>
      </c>
      <c r="AE472">
        <v>568</v>
      </c>
      <c r="AF472">
        <v>0</v>
      </c>
      <c r="AG472">
        <v>12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996</v>
      </c>
      <c r="BG472">
        <v>88</v>
      </c>
      <c r="BH472" t="s">
        <v>93</v>
      </c>
    </row>
    <row r="473" spans="1:60">
      <c r="A473" t="s">
        <v>1119</v>
      </c>
      <c r="B473" t="s">
        <v>82</v>
      </c>
      <c r="C473" t="s">
        <v>1102</v>
      </c>
      <c r="D473" t="s">
        <v>84</v>
      </c>
      <c r="E473" s="2">
        <f>HYPERLINK("capsilon://?command=openfolder&amp;siteaddress=FAM.docvelocity-na8.net&amp;folderid=FXF51D0CBB-A3DA-BE3E-CC1F-5D46C5C49635","FX22083541")</f>
        <v>0</v>
      </c>
      <c r="F473" t="s">
        <v>19</v>
      </c>
      <c r="G473" t="s">
        <v>19</v>
      </c>
      <c r="H473" t="s">
        <v>85</v>
      </c>
      <c r="I473" t="s">
        <v>1103</v>
      </c>
      <c r="J473">
        <v>383</v>
      </c>
      <c r="K473" t="s">
        <v>87</v>
      </c>
      <c r="L473" t="s">
        <v>88</v>
      </c>
      <c r="M473" t="s">
        <v>89</v>
      </c>
      <c r="N473">
        <v>2</v>
      </c>
      <c r="O473" s="1">
        <v>44785.656331018516</v>
      </c>
      <c r="P473" s="1">
        <v>44785.718055555553</v>
      </c>
      <c r="Q473">
        <v>878</v>
      </c>
      <c r="R473">
        <v>4455</v>
      </c>
      <c r="S473" t="b">
        <v>0</v>
      </c>
      <c r="T473" t="s">
        <v>90</v>
      </c>
      <c r="U473" t="b">
        <v>1</v>
      </c>
      <c r="V473" t="s">
        <v>91</v>
      </c>
      <c r="W473" s="1">
        <v>44785.695856481485</v>
      </c>
      <c r="X473">
        <v>3109</v>
      </c>
      <c r="Y473">
        <v>252</v>
      </c>
      <c r="Z473">
        <v>0</v>
      </c>
      <c r="AA473">
        <v>252</v>
      </c>
      <c r="AB473">
        <v>3</v>
      </c>
      <c r="AC473">
        <v>103</v>
      </c>
      <c r="AD473">
        <v>131</v>
      </c>
      <c r="AE473">
        <v>0</v>
      </c>
      <c r="AF473">
        <v>0</v>
      </c>
      <c r="AG473">
        <v>0</v>
      </c>
      <c r="AH473" t="s">
        <v>108</v>
      </c>
      <c r="AI473" s="1">
        <v>44785.718055555553</v>
      </c>
      <c r="AJ473">
        <v>1346</v>
      </c>
      <c r="AK473">
        <v>19</v>
      </c>
      <c r="AL473">
        <v>0</v>
      </c>
      <c r="AM473">
        <v>19</v>
      </c>
      <c r="AN473">
        <v>41</v>
      </c>
      <c r="AO473">
        <v>15</v>
      </c>
      <c r="AP473">
        <v>112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996</v>
      </c>
      <c r="BG473">
        <v>88</v>
      </c>
      <c r="BH473" t="s">
        <v>93</v>
      </c>
    </row>
    <row r="474" spans="1:60">
      <c r="A474" t="s">
        <v>1120</v>
      </c>
      <c r="B474" t="s">
        <v>82</v>
      </c>
      <c r="C474" t="s">
        <v>1121</v>
      </c>
      <c r="D474" t="s">
        <v>84</v>
      </c>
      <c r="E474" s="2">
        <f>HYPERLINK("capsilon://?command=openfolder&amp;siteaddress=FAM.docvelocity-na8.net&amp;folderid=FX7985A307-084E-2DDA-0F8C-BCB2A6120ADA","FX22081649")</f>
        <v>0</v>
      </c>
      <c r="F474" t="s">
        <v>19</v>
      </c>
      <c r="G474" t="s">
        <v>19</v>
      </c>
      <c r="H474" t="s">
        <v>85</v>
      </c>
      <c r="I474" t="s">
        <v>1122</v>
      </c>
      <c r="J474">
        <v>28</v>
      </c>
      <c r="K474" t="s">
        <v>87</v>
      </c>
      <c r="L474" t="s">
        <v>88</v>
      </c>
      <c r="M474" t="s">
        <v>89</v>
      </c>
      <c r="N474">
        <v>2</v>
      </c>
      <c r="O474" s="1">
        <v>44785.666226851848</v>
      </c>
      <c r="P474" s="1">
        <v>44785.802916666667</v>
      </c>
      <c r="Q474">
        <v>11320</v>
      </c>
      <c r="R474">
        <v>490</v>
      </c>
      <c r="S474" t="b">
        <v>0</v>
      </c>
      <c r="T474" t="s">
        <v>90</v>
      </c>
      <c r="U474" t="b">
        <v>0</v>
      </c>
      <c r="V474" t="s">
        <v>571</v>
      </c>
      <c r="W474" s="1">
        <v>44785.681215277778</v>
      </c>
      <c r="X474">
        <v>415</v>
      </c>
      <c r="Y474">
        <v>21</v>
      </c>
      <c r="Z474">
        <v>0</v>
      </c>
      <c r="AA474">
        <v>21</v>
      </c>
      <c r="AB474">
        <v>0</v>
      </c>
      <c r="AC474">
        <v>12</v>
      </c>
      <c r="AD474">
        <v>7</v>
      </c>
      <c r="AE474">
        <v>0</v>
      </c>
      <c r="AF474">
        <v>0</v>
      </c>
      <c r="AG474">
        <v>0</v>
      </c>
      <c r="AH474" t="s">
        <v>173</v>
      </c>
      <c r="AI474" s="1">
        <v>44785.802916666667</v>
      </c>
      <c r="AJ474">
        <v>75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996</v>
      </c>
      <c r="BG474">
        <v>196</v>
      </c>
      <c r="BH474" t="s">
        <v>93</v>
      </c>
    </row>
    <row r="475" spans="1:60">
      <c r="A475" t="s">
        <v>1123</v>
      </c>
      <c r="B475" t="s">
        <v>82</v>
      </c>
      <c r="C475" t="s">
        <v>1121</v>
      </c>
      <c r="D475" t="s">
        <v>84</v>
      </c>
      <c r="E475" s="2">
        <f>HYPERLINK("capsilon://?command=openfolder&amp;siteaddress=FAM.docvelocity-na8.net&amp;folderid=FX7985A307-084E-2DDA-0F8C-BCB2A6120ADA","FX22081649")</f>
        <v>0</v>
      </c>
      <c r="F475" t="s">
        <v>19</v>
      </c>
      <c r="G475" t="s">
        <v>19</v>
      </c>
      <c r="H475" t="s">
        <v>85</v>
      </c>
      <c r="I475" t="s">
        <v>1124</v>
      </c>
      <c r="J475">
        <v>28</v>
      </c>
      <c r="K475" t="s">
        <v>87</v>
      </c>
      <c r="L475" t="s">
        <v>88</v>
      </c>
      <c r="M475" t="s">
        <v>89</v>
      </c>
      <c r="N475">
        <v>1</v>
      </c>
      <c r="O475" s="1">
        <v>44785.666284722225</v>
      </c>
      <c r="P475" s="1">
        <v>44785.713159722225</v>
      </c>
      <c r="Q475">
        <v>3214</v>
      </c>
      <c r="R475">
        <v>836</v>
      </c>
      <c r="S475" t="b">
        <v>0</v>
      </c>
      <c r="T475" t="s">
        <v>90</v>
      </c>
      <c r="U475" t="b">
        <v>0</v>
      </c>
      <c r="V475" t="s">
        <v>571</v>
      </c>
      <c r="W475" s="1">
        <v>44785.713159722225</v>
      </c>
      <c r="X475">
        <v>836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28</v>
      </c>
      <c r="AE475">
        <v>21</v>
      </c>
      <c r="AF475">
        <v>0</v>
      </c>
      <c r="AG475">
        <v>3</v>
      </c>
      <c r="AH475" t="s">
        <v>90</v>
      </c>
      <c r="AI475" t="s">
        <v>90</v>
      </c>
      <c r="AJ475" t="s">
        <v>90</v>
      </c>
      <c r="AK475" t="s">
        <v>90</v>
      </c>
      <c r="AL475" t="s">
        <v>90</v>
      </c>
      <c r="AM475" t="s">
        <v>90</v>
      </c>
      <c r="AN475" t="s">
        <v>90</v>
      </c>
      <c r="AO475" t="s">
        <v>90</v>
      </c>
      <c r="AP475" t="s">
        <v>90</v>
      </c>
      <c r="AQ475" t="s">
        <v>90</v>
      </c>
      <c r="AR475" t="s">
        <v>90</v>
      </c>
      <c r="AS475" t="s">
        <v>90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996</v>
      </c>
      <c r="BG475">
        <v>67</v>
      </c>
      <c r="BH475" t="s">
        <v>93</v>
      </c>
    </row>
    <row r="476" spans="1:60">
      <c r="A476" t="s">
        <v>1125</v>
      </c>
      <c r="B476" t="s">
        <v>82</v>
      </c>
      <c r="C476" t="s">
        <v>1121</v>
      </c>
      <c r="D476" t="s">
        <v>84</v>
      </c>
      <c r="E476" s="2">
        <f>HYPERLINK("capsilon://?command=openfolder&amp;siteaddress=FAM.docvelocity-na8.net&amp;folderid=FX7985A307-084E-2DDA-0F8C-BCB2A6120ADA","FX22081649")</f>
        <v>0</v>
      </c>
      <c r="F476" t="s">
        <v>19</v>
      </c>
      <c r="G476" t="s">
        <v>19</v>
      </c>
      <c r="H476" t="s">
        <v>85</v>
      </c>
      <c r="I476" t="s">
        <v>1126</v>
      </c>
      <c r="J476">
        <v>28</v>
      </c>
      <c r="K476" t="s">
        <v>87</v>
      </c>
      <c r="L476" t="s">
        <v>88</v>
      </c>
      <c r="M476" t="s">
        <v>89</v>
      </c>
      <c r="N476">
        <v>2</v>
      </c>
      <c r="O476" s="1">
        <v>44785.666666666664</v>
      </c>
      <c r="P476" s="1">
        <v>44785.803877314815</v>
      </c>
      <c r="Q476">
        <v>11173</v>
      </c>
      <c r="R476">
        <v>682</v>
      </c>
      <c r="S476" t="b">
        <v>0</v>
      </c>
      <c r="T476" t="s">
        <v>90</v>
      </c>
      <c r="U476" t="b">
        <v>0</v>
      </c>
      <c r="V476" t="s">
        <v>91</v>
      </c>
      <c r="W476" s="1">
        <v>44785.716481481482</v>
      </c>
      <c r="X476">
        <v>599</v>
      </c>
      <c r="Y476">
        <v>21</v>
      </c>
      <c r="Z476">
        <v>0</v>
      </c>
      <c r="AA476">
        <v>21</v>
      </c>
      <c r="AB476">
        <v>0</v>
      </c>
      <c r="AC476">
        <v>3</v>
      </c>
      <c r="AD476">
        <v>7</v>
      </c>
      <c r="AE476">
        <v>0</v>
      </c>
      <c r="AF476">
        <v>0</v>
      </c>
      <c r="AG476">
        <v>0</v>
      </c>
      <c r="AH476" t="s">
        <v>173</v>
      </c>
      <c r="AI476" s="1">
        <v>44785.803877314815</v>
      </c>
      <c r="AJ476">
        <v>83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996</v>
      </c>
      <c r="BG476">
        <v>197</v>
      </c>
      <c r="BH476" t="s">
        <v>93</v>
      </c>
    </row>
    <row r="477" spans="1:60">
      <c r="A477" t="s">
        <v>1127</v>
      </c>
      <c r="B477" t="s">
        <v>82</v>
      </c>
      <c r="C477" t="s">
        <v>1121</v>
      </c>
      <c r="D477" t="s">
        <v>84</v>
      </c>
      <c r="E477" s="2">
        <f>HYPERLINK("capsilon://?command=openfolder&amp;siteaddress=FAM.docvelocity-na8.net&amp;folderid=FX7985A307-084E-2DDA-0F8C-BCB2A6120ADA","FX22081649")</f>
        <v>0</v>
      </c>
      <c r="F477" t="s">
        <v>19</v>
      </c>
      <c r="G477" t="s">
        <v>19</v>
      </c>
      <c r="H477" t="s">
        <v>85</v>
      </c>
      <c r="I477" t="s">
        <v>1128</v>
      </c>
      <c r="J477">
        <v>28</v>
      </c>
      <c r="K477" t="s">
        <v>87</v>
      </c>
      <c r="L477" t="s">
        <v>88</v>
      </c>
      <c r="M477" t="s">
        <v>89</v>
      </c>
      <c r="N477">
        <v>2</v>
      </c>
      <c r="O477" s="1">
        <v>44785.666724537034</v>
      </c>
      <c r="P477" s="1">
        <v>44785.804745370369</v>
      </c>
      <c r="Q477">
        <v>11737</v>
      </c>
      <c r="R477">
        <v>188</v>
      </c>
      <c r="S477" t="b">
        <v>0</v>
      </c>
      <c r="T477" t="s">
        <v>90</v>
      </c>
      <c r="U477" t="b">
        <v>0</v>
      </c>
      <c r="V477" t="s">
        <v>631</v>
      </c>
      <c r="W477" s="1">
        <v>44785.711863425924</v>
      </c>
      <c r="X477">
        <v>114</v>
      </c>
      <c r="Y477">
        <v>21</v>
      </c>
      <c r="Z477">
        <v>0</v>
      </c>
      <c r="AA477">
        <v>21</v>
      </c>
      <c r="AB477">
        <v>0</v>
      </c>
      <c r="AC477">
        <v>0</v>
      </c>
      <c r="AD477">
        <v>7</v>
      </c>
      <c r="AE477">
        <v>0</v>
      </c>
      <c r="AF477">
        <v>0</v>
      </c>
      <c r="AG477">
        <v>0</v>
      </c>
      <c r="AH477" t="s">
        <v>173</v>
      </c>
      <c r="AI477" s="1">
        <v>44785.804745370369</v>
      </c>
      <c r="AJ477">
        <v>74</v>
      </c>
      <c r="AK477">
        <v>1</v>
      </c>
      <c r="AL477">
        <v>0</v>
      </c>
      <c r="AM477">
        <v>1</v>
      </c>
      <c r="AN477">
        <v>0</v>
      </c>
      <c r="AO477">
        <v>1</v>
      </c>
      <c r="AP477">
        <v>6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996</v>
      </c>
      <c r="BG477">
        <v>198</v>
      </c>
      <c r="BH477" t="s">
        <v>93</v>
      </c>
    </row>
    <row r="478" spans="1:60">
      <c r="A478" t="s">
        <v>1129</v>
      </c>
      <c r="B478" t="s">
        <v>82</v>
      </c>
      <c r="C478" t="s">
        <v>1121</v>
      </c>
      <c r="D478" t="s">
        <v>84</v>
      </c>
      <c r="E478" s="2">
        <f>HYPERLINK("capsilon://?command=openfolder&amp;siteaddress=FAM.docvelocity-na8.net&amp;folderid=FX7985A307-084E-2DDA-0F8C-BCB2A6120ADA","FX22081649")</f>
        <v>0</v>
      </c>
      <c r="F478" t="s">
        <v>19</v>
      </c>
      <c r="G478" t="s">
        <v>19</v>
      </c>
      <c r="H478" t="s">
        <v>85</v>
      </c>
      <c r="I478" t="s">
        <v>1130</v>
      </c>
      <c r="J478">
        <v>69</v>
      </c>
      <c r="K478" t="s">
        <v>87</v>
      </c>
      <c r="L478" t="s">
        <v>88</v>
      </c>
      <c r="M478" t="s">
        <v>89</v>
      </c>
      <c r="N478">
        <v>2</v>
      </c>
      <c r="O478" s="1">
        <v>44785.667025462964</v>
      </c>
      <c r="P478" s="1">
        <v>44785.806562500002</v>
      </c>
      <c r="Q478">
        <v>11678</v>
      </c>
      <c r="R478">
        <v>378</v>
      </c>
      <c r="S478" t="b">
        <v>0</v>
      </c>
      <c r="T478" t="s">
        <v>90</v>
      </c>
      <c r="U478" t="b">
        <v>0</v>
      </c>
      <c r="V478" t="s">
        <v>631</v>
      </c>
      <c r="W478" s="1">
        <v>44785.714421296296</v>
      </c>
      <c r="X478">
        <v>221</v>
      </c>
      <c r="Y478">
        <v>69</v>
      </c>
      <c r="Z478">
        <v>0</v>
      </c>
      <c r="AA478">
        <v>69</v>
      </c>
      <c r="AB478">
        <v>0</v>
      </c>
      <c r="AC478">
        <v>2</v>
      </c>
      <c r="AD478">
        <v>0</v>
      </c>
      <c r="AE478">
        <v>0</v>
      </c>
      <c r="AF478">
        <v>0</v>
      </c>
      <c r="AG478">
        <v>0</v>
      </c>
      <c r="AH478" t="s">
        <v>173</v>
      </c>
      <c r="AI478" s="1">
        <v>44785.806562500002</v>
      </c>
      <c r="AJ478">
        <v>157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996</v>
      </c>
      <c r="BG478">
        <v>200</v>
      </c>
      <c r="BH478" t="s">
        <v>93</v>
      </c>
    </row>
    <row r="479" spans="1:60">
      <c r="A479" t="s">
        <v>1131</v>
      </c>
      <c r="B479" t="s">
        <v>82</v>
      </c>
      <c r="C479" t="s">
        <v>1121</v>
      </c>
      <c r="D479" t="s">
        <v>84</v>
      </c>
      <c r="E479" s="2">
        <f>HYPERLINK("capsilon://?command=openfolder&amp;siteaddress=FAM.docvelocity-na8.net&amp;folderid=FX7985A307-084E-2DDA-0F8C-BCB2A6120ADA","FX22081649")</f>
        <v>0</v>
      </c>
      <c r="F479" t="s">
        <v>19</v>
      </c>
      <c r="G479" t="s">
        <v>19</v>
      </c>
      <c r="H479" t="s">
        <v>85</v>
      </c>
      <c r="I479" t="s">
        <v>1132</v>
      </c>
      <c r="J479">
        <v>28</v>
      </c>
      <c r="K479" t="s">
        <v>87</v>
      </c>
      <c r="L479" t="s">
        <v>88</v>
      </c>
      <c r="M479" t="s">
        <v>89</v>
      </c>
      <c r="N479">
        <v>2</v>
      </c>
      <c r="O479" s="1">
        <v>44785.667372685188</v>
      </c>
      <c r="P479" s="1">
        <v>44785.807581018518</v>
      </c>
      <c r="Q479">
        <v>11889</v>
      </c>
      <c r="R479">
        <v>225</v>
      </c>
      <c r="S479" t="b">
        <v>0</v>
      </c>
      <c r="T479" t="s">
        <v>90</v>
      </c>
      <c r="U479" t="b">
        <v>0</v>
      </c>
      <c r="V479" t="s">
        <v>571</v>
      </c>
      <c r="W479" s="1">
        <v>44785.719074074077</v>
      </c>
      <c r="X479">
        <v>114</v>
      </c>
      <c r="Y479">
        <v>21</v>
      </c>
      <c r="Z479">
        <v>0</v>
      </c>
      <c r="AA479">
        <v>21</v>
      </c>
      <c r="AB479">
        <v>0</v>
      </c>
      <c r="AC479">
        <v>0</v>
      </c>
      <c r="AD479">
        <v>7</v>
      </c>
      <c r="AE479">
        <v>0</v>
      </c>
      <c r="AF479">
        <v>0</v>
      </c>
      <c r="AG479">
        <v>0</v>
      </c>
      <c r="AH479" t="s">
        <v>173</v>
      </c>
      <c r="AI479" s="1">
        <v>44785.807581018518</v>
      </c>
      <c r="AJ479">
        <v>87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7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996</v>
      </c>
      <c r="BG479">
        <v>201</v>
      </c>
      <c r="BH479" t="s">
        <v>93</v>
      </c>
    </row>
    <row r="480" spans="1:60">
      <c r="A480" t="s">
        <v>1133</v>
      </c>
      <c r="B480" t="s">
        <v>82</v>
      </c>
      <c r="C480" t="s">
        <v>1134</v>
      </c>
      <c r="D480" t="s">
        <v>84</v>
      </c>
      <c r="E480" s="2">
        <f>HYPERLINK("capsilon://?command=openfolder&amp;siteaddress=FAM.docvelocity-na8.net&amp;folderid=FX77632CEF-6B12-F43B-3B0A-2E80393DF465","FX22077728")</f>
        <v>0</v>
      </c>
      <c r="F480" t="s">
        <v>19</v>
      </c>
      <c r="G480" t="s">
        <v>19</v>
      </c>
      <c r="H480" t="s">
        <v>85</v>
      </c>
      <c r="I480" t="s">
        <v>1135</v>
      </c>
      <c r="J480">
        <v>401</v>
      </c>
      <c r="K480" t="s">
        <v>87</v>
      </c>
      <c r="L480" t="s">
        <v>88</v>
      </c>
      <c r="M480" t="s">
        <v>89</v>
      </c>
      <c r="N480">
        <v>1</v>
      </c>
      <c r="O480" s="1">
        <v>44774.728796296295</v>
      </c>
      <c r="P480" s="1">
        <v>44774.747523148151</v>
      </c>
      <c r="Q480">
        <v>1205</v>
      </c>
      <c r="R480">
        <v>413</v>
      </c>
      <c r="S480" t="b">
        <v>0</v>
      </c>
      <c r="T480" t="s">
        <v>90</v>
      </c>
      <c r="U480" t="b">
        <v>0</v>
      </c>
      <c r="V480" t="s">
        <v>567</v>
      </c>
      <c r="W480" s="1">
        <v>44774.747523148151</v>
      </c>
      <c r="X480">
        <v>317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401</v>
      </c>
      <c r="AE480">
        <v>387</v>
      </c>
      <c r="AF480">
        <v>0</v>
      </c>
      <c r="AG480">
        <v>10</v>
      </c>
      <c r="AH480" t="s">
        <v>90</v>
      </c>
      <c r="AI480" t="s">
        <v>90</v>
      </c>
      <c r="AJ480" t="s">
        <v>90</v>
      </c>
      <c r="AK480" t="s">
        <v>90</v>
      </c>
      <c r="AL480" t="s">
        <v>90</v>
      </c>
      <c r="AM480" t="s">
        <v>90</v>
      </c>
      <c r="AN480" t="s">
        <v>90</v>
      </c>
      <c r="AO480" t="s">
        <v>90</v>
      </c>
      <c r="AP480" t="s">
        <v>90</v>
      </c>
      <c r="AQ480" t="s">
        <v>90</v>
      </c>
      <c r="AR480" t="s">
        <v>90</v>
      </c>
      <c r="AS480" t="s">
        <v>90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170</v>
      </c>
      <c r="BG480">
        <v>26</v>
      </c>
      <c r="BH480" t="s">
        <v>93</v>
      </c>
    </row>
    <row r="481" spans="1:60">
      <c r="A481" t="s">
        <v>1136</v>
      </c>
      <c r="B481" t="s">
        <v>82</v>
      </c>
      <c r="C481" t="s">
        <v>1121</v>
      </c>
      <c r="D481" t="s">
        <v>84</v>
      </c>
      <c r="E481" s="2">
        <f>HYPERLINK("capsilon://?command=openfolder&amp;siteaddress=FAM.docvelocity-na8.net&amp;folderid=FX7985A307-084E-2DDA-0F8C-BCB2A6120ADA","FX22081649")</f>
        <v>0</v>
      </c>
      <c r="F481" t="s">
        <v>19</v>
      </c>
      <c r="G481" t="s">
        <v>19</v>
      </c>
      <c r="H481" t="s">
        <v>85</v>
      </c>
      <c r="I481" t="s">
        <v>1137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44785.66746527778</v>
      </c>
      <c r="P481" s="1">
        <v>44785.808958333335</v>
      </c>
      <c r="Q481">
        <v>11983</v>
      </c>
      <c r="R481">
        <v>242</v>
      </c>
      <c r="S481" t="b">
        <v>0</v>
      </c>
      <c r="T481" t="s">
        <v>90</v>
      </c>
      <c r="U481" t="b">
        <v>0</v>
      </c>
      <c r="V481" t="s">
        <v>571</v>
      </c>
      <c r="W481" s="1">
        <v>44785.720520833333</v>
      </c>
      <c r="X481">
        <v>124</v>
      </c>
      <c r="Y481">
        <v>21</v>
      </c>
      <c r="Z481">
        <v>0</v>
      </c>
      <c r="AA481">
        <v>21</v>
      </c>
      <c r="AB481">
        <v>0</v>
      </c>
      <c r="AC481">
        <v>2</v>
      </c>
      <c r="AD481">
        <v>7</v>
      </c>
      <c r="AE481">
        <v>0</v>
      </c>
      <c r="AF481">
        <v>0</v>
      </c>
      <c r="AG481">
        <v>0</v>
      </c>
      <c r="AH481" t="s">
        <v>173</v>
      </c>
      <c r="AI481" s="1">
        <v>44785.808958333335</v>
      </c>
      <c r="AJ481">
        <v>118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996</v>
      </c>
      <c r="BG481">
        <v>203</v>
      </c>
      <c r="BH481" t="s">
        <v>93</v>
      </c>
    </row>
    <row r="482" spans="1:60">
      <c r="A482" t="s">
        <v>1138</v>
      </c>
      <c r="B482" t="s">
        <v>82</v>
      </c>
      <c r="C482" t="s">
        <v>1121</v>
      </c>
      <c r="D482" t="s">
        <v>84</v>
      </c>
      <c r="E482" s="2">
        <f>HYPERLINK("capsilon://?command=openfolder&amp;siteaddress=FAM.docvelocity-na8.net&amp;folderid=FX7985A307-084E-2DDA-0F8C-BCB2A6120ADA","FX22081649")</f>
        <v>0</v>
      </c>
      <c r="F482" t="s">
        <v>19</v>
      </c>
      <c r="G482" t="s">
        <v>19</v>
      </c>
      <c r="H482" t="s">
        <v>85</v>
      </c>
      <c r="I482" t="s">
        <v>1139</v>
      </c>
      <c r="J482">
        <v>69</v>
      </c>
      <c r="K482" t="s">
        <v>87</v>
      </c>
      <c r="L482" t="s">
        <v>88</v>
      </c>
      <c r="M482" t="s">
        <v>89</v>
      </c>
      <c r="N482">
        <v>2</v>
      </c>
      <c r="O482" s="1">
        <v>44785.667766203704</v>
      </c>
      <c r="P482" s="1">
        <v>44785.808715277781</v>
      </c>
      <c r="Q482">
        <v>11755</v>
      </c>
      <c r="R482">
        <v>423</v>
      </c>
      <c r="S482" t="b">
        <v>0</v>
      </c>
      <c r="T482" t="s">
        <v>90</v>
      </c>
      <c r="U482" t="b">
        <v>0</v>
      </c>
      <c r="V482" t="s">
        <v>571</v>
      </c>
      <c r="W482" s="1">
        <v>44785.724490740744</v>
      </c>
      <c r="X482">
        <v>342</v>
      </c>
      <c r="Y482">
        <v>69</v>
      </c>
      <c r="Z482">
        <v>0</v>
      </c>
      <c r="AA482">
        <v>69</v>
      </c>
      <c r="AB482">
        <v>0</v>
      </c>
      <c r="AC482">
        <v>4</v>
      </c>
      <c r="AD482">
        <v>0</v>
      </c>
      <c r="AE482">
        <v>0</v>
      </c>
      <c r="AF482">
        <v>0</v>
      </c>
      <c r="AG482">
        <v>0</v>
      </c>
      <c r="AH482" t="s">
        <v>749</v>
      </c>
      <c r="AI482" s="1">
        <v>44785.808715277781</v>
      </c>
      <c r="AJ482">
        <v>81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-1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996</v>
      </c>
      <c r="BG482">
        <v>202</v>
      </c>
      <c r="BH482" t="s">
        <v>93</v>
      </c>
    </row>
    <row r="483" spans="1:60">
      <c r="A483" t="s">
        <v>1140</v>
      </c>
      <c r="B483" t="s">
        <v>82</v>
      </c>
      <c r="C483" t="s">
        <v>946</v>
      </c>
      <c r="D483" t="s">
        <v>84</v>
      </c>
      <c r="E483" s="2">
        <f>HYPERLINK("capsilon://?command=openfolder&amp;siteaddress=FAM.docvelocity-na8.net&amp;folderid=FX97B9C7EF-6F4A-B608-0234-C18BB41D565B","FX22077425")</f>
        <v>0</v>
      </c>
      <c r="F483" t="s">
        <v>19</v>
      </c>
      <c r="G483" t="s">
        <v>19</v>
      </c>
      <c r="H483" t="s">
        <v>85</v>
      </c>
      <c r="I483" t="s">
        <v>1141</v>
      </c>
      <c r="J483">
        <v>28</v>
      </c>
      <c r="K483" t="s">
        <v>87</v>
      </c>
      <c r="L483" t="s">
        <v>88</v>
      </c>
      <c r="M483" t="s">
        <v>89</v>
      </c>
      <c r="N483">
        <v>2</v>
      </c>
      <c r="O483" s="1">
        <v>44785.667974537035</v>
      </c>
      <c r="P483" s="1">
        <v>44785.809421296297</v>
      </c>
      <c r="Q483">
        <v>11997</v>
      </c>
      <c r="R483">
        <v>224</v>
      </c>
      <c r="S483" t="b">
        <v>0</v>
      </c>
      <c r="T483" t="s">
        <v>90</v>
      </c>
      <c r="U483" t="b">
        <v>0</v>
      </c>
      <c r="V483" t="s">
        <v>91</v>
      </c>
      <c r="W483" s="1">
        <v>44785.724374999998</v>
      </c>
      <c r="X483">
        <v>164</v>
      </c>
      <c r="Y483">
        <v>21</v>
      </c>
      <c r="Z483">
        <v>0</v>
      </c>
      <c r="AA483">
        <v>21</v>
      </c>
      <c r="AB483">
        <v>0</v>
      </c>
      <c r="AC483">
        <v>1</v>
      </c>
      <c r="AD483">
        <v>7</v>
      </c>
      <c r="AE483">
        <v>0</v>
      </c>
      <c r="AF483">
        <v>0</v>
      </c>
      <c r="AG483">
        <v>0</v>
      </c>
      <c r="AH483" t="s">
        <v>749</v>
      </c>
      <c r="AI483" s="1">
        <v>44785.809421296297</v>
      </c>
      <c r="AJ483">
        <v>60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996</v>
      </c>
      <c r="BG483">
        <v>203</v>
      </c>
      <c r="BH483" t="s">
        <v>93</v>
      </c>
    </row>
    <row r="484" spans="1:60">
      <c r="A484" t="s">
        <v>1142</v>
      </c>
      <c r="B484" t="s">
        <v>82</v>
      </c>
      <c r="C484" t="s">
        <v>1105</v>
      </c>
      <c r="D484" t="s">
        <v>84</v>
      </c>
      <c r="E484" s="2">
        <f>HYPERLINK("capsilon://?command=openfolder&amp;siteaddress=FAM.docvelocity-na8.net&amp;folderid=FXA58B5724-EBAB-3030-ED89-C2637CAC2924","FX22083530")</f>
        <v>0</v>
      </c>
      <c r="F484" t="s">
        <v>19</v>
      </c>
      <c r="G484" t="s">
        <v>19</v>
      </c>
      <c r="H484" t="s">
        <v>85</v>
      </c>
      <c r="I484" t="s">
        <v>1106</v>
      </c>
      <c r="J484">
        <v>296</v>
      </c>
      <c r="K484" t="s">
        <v>87</v>
      </c>
      <c r="L484" t="s">
        <v>88</v>
      </c>
      <c r="M484" t="s">
        <v>89</v>
      </c>
      <c r="N484">
        <v>2</v>
      </c>
      <c r="O484" s="1">
        <v>44785.676446759258</v>
      </c>
      <c r="P484" s="1">
        <v>44785.780914351853</v>
      </c>
      <c r="Q484">
        <v>5750</v>
      </c>
      <c r="R484">
        <v>3276</v>
      </c>
      <c r="S484" t="b">
        <v>0</v>
      </c>
      <c r="T484" t="s">
        <v>90</v>
      </c>
      <c r="U484" t="b">
        <v>1</v>
      </c>
      <c r="V484" t="s">
        <v>571</v>
      </c>
      <c r="W484" s="1">
        <v>44785.703472222223</v>
      </c>
      <c r="X484">
        <v>1922</v>
      </c>
      <c r="Y484">
        <v>196</v>
      </c>
      <c r="Z484">
        <v>0</v>
      </c>
      <c r="AA484">
        <v>196</v>
      </c>
      <c r="AB484">
        <v>0</v>
      </c>
      <c r="AC484">
        <v>93</v>
      </c>
      <c r="AD484">
        <v>100</v>
      </c>
      <c r="AE484">
        <v>0</v>
      </c>
      <c r="AF484">
        <v>0</v>
      </c>
      <c r="AG484">
        <v>0</v>
      </c>
      <c r="AH484" t="s">
        <v>108</v>
      </c>
      <c r="AI484" s="1">
        <v>44785.780914351853</v>
      </c>
      <c r="AJ484">
        <v>1291</v>
      </c>
      <c r="AK484">
        <v>6</v>
      </c>
      <c r="AL484">
        <v>0</v>
      </c>
      <c r="AM484">
        <v>6</v>
      </c>
      <c r="AN484">
        <v>0</v>
      </c>
      <c r="AO484">
        <v>6</v>
      </c>
      <c r="AP484">
        <v>94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996</v>
      </c>
      <c r="BG484">
        <v>150</v>
      </c>
      <c r="BH484" t="s">
        <v>93</v>
      </c>
    </row>
    <row r="485" spans="1:60">
      <c r="A485" t="s">
        <v>1143</v>
      </c>
      <c r="B485" t="s">
        <v>82</v>
      </c>
      <c r="C485" t="s">
        <v>987</v>
      </c>
      <c r="D485" t="s">
        <v>84</v>
      </c>
      <c r="E485" s="2">
        <f>HYPERLINK("capsilon://?command=openfolder&amp;siteaddress=FAM.docvelocity-na8.net&amp;folderid=FX28A43093-2416-8A1D-7D7E-ABBEE8EBC563","FX22083454")</f>
        <v>0</v>
      </c>
      <c r="F485" t="s">
        <v>19</v>
      </c>
      <c r="G485" t="s">
        <v>19</v>
      </c>
      <c r="H485" t="s">
        <v>85</v>
      </c>
      <c r="I485" t="s">
        <v>1144</v>
      </c>
      <c r="J485">
        <v>67</v>
      </c>
      <c r="K485" t="s">
        <v>87</v>
      </c>
      <c r="L485" t="s">
        <v>88</v>
      </c>
      <c r="M485" t="s">
        <v>89</v>
      </c>
      <c r="N485">
        <v>2</v>
      </c>
      <c r="O485" s="1">
        <v>44785.68891203704</v>
      </c>
      <c r="P485" s="1">
        <v>44785.810046296298</v>
      </c>
      <c r="Q485">
        <v>9845</v>
      </c>
      <c r="R485">
        <v>621</v>
      </c>
      <c r="S485" t="b">
        <v>0</v>
      </c>
      <c r="T485" t="s">
        <v>90</v>
      </c>
      <c r="U485" t="b">
        <v>0</v>
      </c>
      <c r="V485" t="s">
        <v>91</v>
      </c>
      <c r="W485" s="1">
        <v>44785.730451388888</v>
      </c>
      <c r="X485">
        <v>524</v>
      </c>
      <c r="Y485">
        <v>52</v>
      </c>
      <c r="Z485">
        <v>0</v>
      </c>
      <c r="AA485">
        <v>52</v>
      </c>
      <c r="AB485">
        <v>0</v>
      </c>
      <c r="AC485">
        <v>32</v>
      </c>
      <c r="AD485">
        <v>15</v>
      </c>
      <c r="AE485">
        <v>0</v>
      </c>
      <c r="AF485">
        <v>0</v>
      </c>
      <c r="AG485">
        <v>0</v>
      </c>
      <c r="AH485" t="s">
        <v>173</v>
      </c>
      <c r="AI485" s="1">
        <v>44785.810046296298</v>
      </c>
      <c r="AJ485">
        <v>93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15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996</v>
      </c>
      <c r="BG485">
        <v>174</v>
      </c>
      <c r="BH485" t="s">
        <v>93</v>
      </c>
    </row>
    <row r="486" spans="1:60">
      <c r="A486" t="s">
        <v>1145</v>
      </c>
      <c r="B486" t="s">
        <v>82</v>
      </c>
      <c r="C486" t="s">
        <v>1146</v>
      </c>
      <c r="D486" t="s">
        <v>84</v>
      </c>
      <c r="E486" s="2">
        <f>HYPERLINK("capsilon://?command=openfolder&amp;siteaddress=FAM.docvelocity-na8.net&amp;folderid=FX2EC64B1C-54AF-B040-8B13-2210124F4B47","FX22082125")</f>
        <v>0</v>
      </c>
      <c r="F486" t="s">
        <v>19</v>
      </c>
      <c r="G486" t="s">
        <v>19</v>
      </c>
      <c r="H486" t="s">
        <v>85</v>
      </c>
      <c r="I486" t="s">
        <v>1147</v>
      </c>
      <c r="J486">
        <v>124</v>
      </c>
      <c r="K486" t="s">
        <v>87</v>
      </c>
      <c r="L486" t="s">
        <v>88</v>
      </c>
      <c r="M486" t="s">
        <v>89</v>
      </c>
      <c r="N486">
        <v>1</v>
      </c>
      <c r="O486" s="1">
        <v>44785.696597222224</v>
      </c>
      <c r="P486" s="1">
        <v>44785.727048611108</v>
      </c>
      <c r="Q486">
        <v>2411</v>
      </c>
      <c r="R486">
        <v>220</v>
      </c>
      <c r="S486" t="b">
        <v>0</v>
      </c>
      <c r="T486" t="s">
        <v>90</v>
      </c>
      <c r="U486" t="b">
        <v>0</v>
      </c>
      <c r="V486" t="s">
        <v>571</v>
      </c>
      <c r="W486" s="1">
        <v>44785.727048611108</v>
      </c>
      <c r="X486">
        <v>220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124</v>
      </c>
      <c r="AE486">
        <v>117</v>
      </c>
      <c r="AF486">
        <v>0</v>
      </c>
      <c r="AG486">
        <v>3</v>
      </c>
      <c r="AH486" t="s">
        <v>90</v>
      </c>
      <c r="AI486" t="s">
        <v>90</v>
      </c>
      <c r="AJ486" t="s">
        <v>90</v>
      </c>
      <c r="AK486" t="s">
        <v>90</v>
      </c>
      <c r="AL486" t="s">
        <v>90</v>
      </c>
      <c r="AM486" t="s">
        <v>90</v>
      </c>
      <c r="AN486" t="s">
        <v>90</v>
      </c>
      <c r="AO486" t="s">
        <v>90</v>
      </c>
      <c r="AP486" t="s">
        <v>90</v>
      </c>
      <c r="AQ486" t="s">
        <v>90</v>
      </c>
      <c r="AR486" t="s">
        <v>90</v>
      </c>
      <c r="AS486" t="s">
        <v>90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996</v>
      </c>
      <c r="BG486">
        <v>43</v>
      </c>
      <c r="BH486" t="s">
        <v>93</v>
      </c>
    </row>
    <row r="487" spans="1:60">
      <c r="A487" t="s">
        <v>1148</v>
      </c>
      <c r="B487" t="s">
        <v>82</v>
      </c>
      <c r="C487" t="s">
        <v>1149</v>
      </c>
      <c r="D487" t="s">
        <v>84</v>
      </c>
      <c r="E487" s="2">
        <f>HYPERLINK("capsilon://?command=openfolder&amp;siteaddress=FAM.docvelocity-na8.net&amp;folderid=FX2D828FF1-3826-20DF-310F-9BC320D46AE8","FX22083520")</f>
        <v>0</v>
      </c>
      <c r="F487" t="s">
        <v>19</v>
      </c>
      <c r="G487" t="s">
        <v>19</v>
      </c>
      <c r="H487" t="s">
        <v>85</v>
      </c>
      <c r="I487" t="s">
        <v>1150</v>
      </c>
      <c r="J487">
        <v>207</v>
      </c>
      <c r="K487" t="s">
        <v>87</v>
      </c>
      <c r="L487" t="s">
        <v>88</v>
      </c>
      <c r="M487" t="s">
        <v>89</v>
      </c>
      <c r="N487">
        <v>1</v>
      </c>
      <c r="O487" s="1">
        <v>44785.70040509259</v>
      </c>
      <c r="P487" s="1">
        <v>44785.737071759257</v>
      </c>
      <c r="Q487">
        <v>2579</v>
      </c>
      <c r="R487">
        <v>589</v>
      </c>
      <c r="S487" t="b">
        <v>0</v>
      </c>
      <c r="T487" t="s">
        <v>90</v>
      </c>
      <c r="U487" t="b">
        <v>0</v>
      </c>
      <c r="V487" t="s">
        <v>91</v>
      </c>
      <c r="W487" s="1">
        <v>44785.737071759257</v>
      </c>
      <c r="X487">
        <v>571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207</v>
      </c>
      <c r="AE487">
        <v>193</v>
      </c>
      <c r="AF487">
        <v>0</v>
      </c>
      <c r="AG487">
        <v>7</v>
      </c>
      <c r="AH487" t="s">
        <v>90</v>
      </c>
      <c r="AI487" t="s">
        <v>90</v>
      </c>
      <c r="AJ487" t="s">
        <v>90</v>
      </c>
      <c r="AK487" t="s">
        <v>90</v>
      </c>
      <c r="AL487" t="s">
        <v>90</v>
      </c>
      <c r="AM487" t="s">
        <v>90</v>
      </c>
      <c r="AN487" t="s">
        <v>90</v>
      </c>
      <c r="AO487" t="s">
        <v>90</v>
      </c>
      <c r="AP487" t="s">
        <v>90</v>
      </c>
      <c r="AQ487" t="s">
        <v>90</v>
      </c>
      <c r="AR487" t="s">
        <v>90</v>
      </c>
      <c r="AS487" t="s">
        <v>90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996</v>
      </c>
      <c r="BG487">
        <v>52</v>
      </c>
      <c r="BH487" t="s">
        <v>93</v>
      </c>
    </row>
    <row r="488" spans="1:60">
      <c r="A488" t="s">
        <v>1151</v>
      </c>
      <c r="B488" t="s">
        <v>82</v>
      </c>
      <c r="C488" t="s">
        <v>1095</v>
      </c>
      <c r="D488" t="s">
        <v>84</v>
      </c>
      <c r="E488" s="2">
        <f>HYPERLINK("capsilon://?command=openfolder&amp;siteaddress=FAM.docvelocity-na8.net&amp;folderid=FXAE648EA5-0155-6A2C-71F2-B575EB6A1384","FX22083185")</f>
        <v>0</v>
      </c>
      <c r="F488" t="s">
        <v>19</v>
      </c>
      <c r="G488" t="s">
        <v>19</v>
      </c>
      <c r="H488" t="s">
        <v>85</v>
      </c>
      <c r="I488" t="s">
        <v>1116</v>
      </c>
      <c r="J488">
        <v>190</v>
      </c>
      <c r="K488" t="s">
        <v>87</v>
      </c>
      <c r="L488" t="s">
        <v>88</v>
      </c>
      <c r="M488" t="s">
        <v>89</v>
      </c>
      <c r="N488">
        <v>2</v>
      </c>
      <c r="O488" s="1">
        <v>44785.704560185186</v>
      </c>
      <c r="P488" s="1">
        <v>44785.786180555559</v>
      </c>
      <c r="Q488">
        <v>6188</v>
      </c>
      <c r="R488">
        <v>864</v>
      </c>
      <c r="S488" t="b">
        <v>0</v>
      </c>
      <c r="T488" t="s">
        <v>90</v>
      </c>
      <c r="U488" t="b">
        <v>1</v>
      </c>
      <c r="V488" t="s">
        <v>631</v>
      </c>
      <c r="W488" s="1">
        <v>44785.710543981484</v>
      </c>
      <c r="X488">
        <v>410</v>
      </c>
      <c r="Y488">
        <v>152</v>
      </c>
      <c r="Z488">
        <v>0</v>
      </c>
      <c r="AA488">
        <v>152</v>
      </c>
      <c r="AB488">
        <v>38</v>
      </c>
      <c r="AC488">
        <v>17</v>
      </c>
      <c r="AD488">
        <v>38</v>
      </c>
      <c r="AE488">
        <v>0</v>
      </c>
      <c r="AF488">
        <v>0</v>
      </c>
      <c r="AG488">
        <v>0</v>
      </c>
      <c r="AH488" t="s">
        <v>108</v>
      </c>
      <c r="AI488" s="1">
        <v>44785.786180555559</v>
      </c>
      <c r="AJ488">
        <v>454</v>
      </c>
      <c r="AK488">
        <v>0</v>
      </c>
      <c r="AL488">
        <v>0</v>
      </c>
      <c r="AM488">
        <v>0</v>
      </c>
      <c r="AN488">
        <v>38</v>
      </c>
      <c r="AO488">
        <v>0</v>
      </c>
      <c r="AP488">
        <v>38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996</v>
      </c>
      <c r="BG488">
        <v>117</v>
      </c>
      <c r="BH488" t="s">
        <v>93</v>
      </c>
    </row>
    <row r="489" spans="1:60">
      <c r="A489" t="s">
        <v>1152</v>
      </c>
      <c r="B489" t="s">
        <v>82</v>
      </c>
      <c r="C489" t="s">
        <v>232</v>
      </c>
      <c r="D489" t="s">
        <v>84</v>
      </c>
      <c r="E489" s="2">
        <f>HYPERLINK("capsilon://?command=openfolder&amp;siteaddress=FAM.docvelocity-na8.net&amp;folderid=FXED30C63D-55AD-1907-30FC-AEC63E889B32","FX22081033")</f>
        <v>0</v>
      </c>
      <c r="F489" t="s">
        <v>19</v>
      </c>
      <c r="G489" t="s">
        <v>19</v>
      </c>
      <c r="H489" t="s">
        <v>85</v>
      </c>
      <c r="I489" t="s">
        <v>1118</v>
      </c>
      <c r="J489">
        <v>810</v>
      </c>
      <c r="K489" t="s">
        <v>87</v>
      </c>
      <c r="L489" t="s">
        <v>88</v>
      </c>
      <c r="M489" t="s">
        <v>89</v>
      </c>
      <c r="N489">
        <v>2</v>
      </c>
      <c r="O489" s="1">
        <v>44785.711944444447</v>
      </c>
      <c r="P489" s="1">
        <v>44785.793090277781</v>
      </c>
      <c r="Q489">
        <v>4429</v>
      </c>
      <c r="R489">
        <v>2582</v>
      </c>
      <c r="S489" t="b">
        <v>0</v>
      </c>
      <c r="T489" t="s">
        <v>90</v>
      </c>
      <c r="U489" t="b">
        <v>1</v>
      </c>
      <c r="V489" t="s">
        <v>102</v>
      </c>
      <c r="W489" s="1">
        <v>44785.734803240739</v>
      </c>
      <c r="X489">
        <v>1949</v>
      </c>
      <c r="Y489">
        <v>343</v>
      </c>
      <c r="Z489">
        <v>0</v>
      </c>
      <c r="AA489">
        <v>343</v>
      </c>
      <c r="AB489">
        <v>417</v>
      </c>
      <c r="AC489">
        <v>25</v>
      </c>
      <c r="AD489">
        <v>467</v>
      </c>
      <c r="AE489">
        <v>0</v>
      </c>
      <c r="AF489">
        <v>0</v>
      </c>
      <c r="AG489">
        <v>0</v>
      </c>
      <c r="AH489" t="s">
        <v>173</v>
      </c>
      <c r="AI489" s="1">
        <v>44785.793090277781</v>
      </c>
      <c r="AJ489">
        <v>608</v>
      </c>
      <c r="AK489">
        <v>0</v>
      </c>
      <c r="AL489">
        <v>0</v>
      </c>
      <c r="AM489">
        <v>0</v>
      </c>
      <c r="AN489">
        <v>417</v>
      </c>
      <c r="AO489">
        <v>0</v>
      </c>
      <c r="AP489">
        <v>467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996</v>
      </c>
      <c r="BG489">
        <v>116</v>
      </c>
      <c r="BH489" t="s">
        <v>93</v>
      </c>
    </row>
    <row r="490" spans="1:60">
      <c r="A490" t="s">
        <v>1153</v>
      </c>
      <c r="B490" t="s">
        <v>82</v>
      </c>
      <c r="C490" t="s">
        <v>1108</v>
      </c>
      <c r="D490" t="s">
        <v>84</v>
      </c>
      <c r="E490" s="2">
        <f>HYPERLINK("capsilon://?command=openfolder&amp;siteaddress=FAM.docvelocity-na8.net&amp;folderid=FXDCF462DD-2948-6F44-9B73-BA17155FB0FC","FX22083408")</f>
        <v>0</v>
      </c>
      <c r="F490" t="s">
        <v>19</v>
      </c>
      <c r="G490" t="s">
        <v>19</v>
      </c>
      <c r="H490" t="s">
        <v>85</v>
      </c>
      <c r="I490" t="s">
        <v>1109</v>
      </c>
      <c r="J490">
        <v>385</v>
      </c>
      <c r="K490" t="s">
        <v>87</v>
      </c>
      <c r="L490" t="s">
        <v>88</v>
      </c>
      <c r="M490" t="s">
        <v>89</v>
      </c>
      <c r="N490">
        <v>2</v>
      </c>
      <c r="O490" s="1">
        <v>44785.714016203703</v>
      </c>
      <c r="P490" s="1">
        <v>44785.802835648145</v>
      </c>
      <c r="Q490">
        <v>5155</v>
      </c>
      <c r="R490">
        <v>2519</v>
      </c>
      <c r="S490" t="b">
        <v>0</v>
      </c>
      <c r="T490" t="s">
        <v>90</v>
      </c>
      <c r="U490" t="b">
        <v>1</v>
      </c>
      <c r="V490" t="s">
        <v>631</v>
      </c>
      <c r="W490" s="1">
        <v>44785.72693287037</v>
      </c>
      <c r="X490">
        <v>1080</v>
      </c>
      <c r="Y490">
        <v>290</v>
      </c>
      <c r="Z490">
        <v>0</v>
      </c>
      <c r="AA490">
        <v>290</v>
      </c>
      <c r="AB490">
        <v>41</v>
      </c>
      <c r="AC490">
        <v>52</v>
      </c>
      <c r="AD490">
        <v>95</v>
      </c>
      <c r="AE490">
        <v>0</v>
      </c>
      <c r="AF490">
        <v>0</v>
      </c>
      <c r="AG490">
        <v>0</v>
      </c>
      <c r="AH490" t="s">
        <v>108</v>
      </c>
      <c r="AI490" s="1">
        <v>44785.802835648145</v>
      </c>
      <c r="AJ490">
        <v>1439</v>
      </c>
      <c r="AK490">
        <v>10</v>
      </c>
      <c r="AL490">
        <v>0</v>
      </c>
      <c r="AM490">
        <v>10</v>
      </c>
      <c r="AN490">
        <v>41</v>
      </c>
      <c r="AO490">
        <v>10</v>
      </c>
      <c r="AP490">
        <v>85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996</v>
      </c>
      <c r="BG490">
        <v>127</v>
      </c>
      <c r="BH490" t="s">
        <v>93</v>
      </c>
    </row>
    <row r="491" spans="1:60">
      <c r="A491" t="s">
        <v>1154</v>
      </c>
      <c r="B491" t="s">
        <v>82</v>
      </c>
      <c r="C491" t="s">
        <v>1121</v>
      </c>
      <c r="D491" t="s">
        <v>84</v>
      </c>
      <c r="E491" s="2">
        <f>HYPERLINK("capsilon://?command=openfolder&amp;siteaddress=FAM.docvelocity-na8.net&amp;folderid=FX7985A307-084E-2DDA-0F8C-BCB2A6120ADA","FX22081649")</f>
        <v>0</v>
      </c>
      <c r="F491" t="s">
        <v>19</v>
      </c>
      <c r="G491" t="s">
        <v>19</v>
      </c>
      <c r="H491" t="s">
        <v>85</v>
      </c>
      <c r="I491" t="s">
        <v>1124</v>
      </c>
      <c r="J491">
        <v>84</v>
      </c>
      <c r="K491" t="s">
        <v>87</v>
      </c>
      <c r="L491" t="s">
        <v>88</v>
      </c>
      <c r="M491" t="s">
        <v>89</v>
      </c>
      <c r="N491">
        <v>2</v>
      </c>
      <c r="O491" s="1">
        <v>44785.714444444442</v>
      </c>
      <c r="P491" s="1">
        <v>44785.795682870368</v>
      </c>
      <c r="Q491">
        <v>6280</v>
      </c>
      <c r="R491">
        <v>739</v>
      </c>
      <c r="S491" t="b">
        <v>0</v>
      </c>
      <c r="T491" t="s">
        <v>90</v>
      </c>
      <c r="U491" t="b">
        <v>1</v>
      </c>
      <c r="V491" t="s">
        <v>91</v>
      </c>
      <c r="W491" s="1">
        <v>44785.72246527778</v>
      </c>
      <c r="X491">
        <v>516</v>
      </c>
      <c r="Y491">
        <v>63</v>
      </c>
      <c r="Z491">
        <v>0</v>
      </c>
      <c r="AA491">
        <v>63</v>
      </c>
      <c r="AB491">
        <v>0</v>
      </c>
      <c r="AC491">
        <v>6</v>
      </c>
      <c r="AD491">
        <v>21</v>
      </c>
      <c r="AE491">
        <v>0</v>
      </c>
      <c r="AF491">
        <v>0</v>
      </c>
      <c r="AG491">
        <v>0</v>
      </c>
      <c r="AH491" t="s">
        <v>173</v>
      </c>
      <c r="AI491" s="1">
        <v>44785.795682870368</v>
      </c>
      <c r="AJ491">
        <v>223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21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996</v>
      </c>
      <c r="BG491">
        <v>116</v>
      </c>
      <c r="BH491" t="s">
        <v>93</v>
      </c>
    </row>
    <row r="492" spans="1:60">
      <c r="A492" t="s">
        <v>1155</v>
      </c>
      <c r="B492" t="s">
        <v>82</v>
      </c>
      <c r="C492" t="s">
        <v>1156</v>
      </c>
      <c r="D492" t="s">
        <v>84</v>
      </c>
      <c r="E492" s="2">
        <f>HYPERLINK("capsilon://?command=openfolder&amp;siteaddress=FAM.docvelocity-na8.net&amp;folderid=FXD1591ABA-4F31-3E75-99C2-48B03C366FC8","FX22083550")</f>
        <v>0</v>
      </c>
      <c r="F492" t="s">
        <v>19</v>
      </c>
      <c r="G492" t="s">
        <v>19</v>
      </c>
      <c r="H492" t="s">
        <v>85</v>
      </c>
      <c r="I492" t="s">
        <v>1157</v>
      </c>
      <c r="J492">
        <v>139</v>
      </c>
      <c r="K492" t="s">
        <v>87</v>
      </c>
      <c r="L492" t="s">
        <v>88</v>
      </c>
      <c r="M492" t="s">
        <v>89</v>
      </c>
      <c r="N492">
        <v>1</v>
      </c>
      <c r="O492" s="1">
        <v>44785.71465277778</v>
      </c>
      <c r="P492" s="1">
        <v>44785.729131944441</v>
      </c>
      <c r="Q492">
        <v>1072</v>
      </c>
      <c r="R492">
        <v>179</v>
      </c>
      <c r="S492" t="b">
        <v>0</v>
      </c>
      <c r="T492" t="s">
        <v>90</v>
      </c>
      <c r="U492" t="b">
        <v>0</v>
      </c>
      <c r="V492" t="s">
        <v>571</v>
      </c>
      <c r="W492" s="1">
        <v>44785.729131944441</v>
      </c>
      <c r="X492">
        <v>179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139</v>
      </c>
      <c r="AE492">
        <v>131</v>
      </c>
      <c r="AF492">
        <v>0</v>
      </c>
      <c r="AG492">
        <v>4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996</v>
      </c>
      <c r="BG492">
        <v>20</v>
      </c>
      <c r="BH492" t="s">
        <v>93</v>
      </c>
    </row>
    <row r="493" spans="1:60">
      <c r="A493" t="s">
        <v>1158</v>
      </c>
      <c r="B493" t="s">
        <v>82</v>
      </c>
      <c r="C493" t="s">
        <v>1146</v>
      </c>
      <c r="D493" t="s">
        <v>84</v>
      </c>
      <c r="E493" s="2">
        <f>HYPERLINK("capsilon://?command=openfolder&amp;siteaddress=FAM.docvelocity-na8.net&amp;folderid=FX2EC64B1C-54AF-B040-8B13-2210124F4B47","FX22082125")</f>
        <v>0</v>
      </c>
      <c r="F493" t="s">
        <v>19</v>
      </c>
      <c r="G493" t="s">
        <v>19</v>
      </c>
      <c r="H493" t="s">
        <v>85</v>
      </c>
      <c r="I493" t="s">
        <v>1147</v>
      </c>
      <c r="J493">
        <v>148</v>
      </c>
      <c r="K493" t="s">
        <v>87</v>
      </c>
      <c r="L493" t="s">
        <v>88</v>
      </c>
      <c r="M493" t="s">
        <v>89</v>
      </c>
      <c r="N493">
        <v>2</v>
      </c>
      <c r="O493" s="1">
        <v>44785.728391203702</v>
      </c>
      <c r="P493" s="1">
        <v>44785.798668981479</v>
      </c>
      <c r="Q493">
        <v>5325</v>
      </c>
      <c r="R493">
        <v>747</v>
      </c>
      <c r="S493" t="b">
        <v>0</v>
      </c>
      <c r="T493" t="s">
        <v>90</v>
      </c>
      <c r="U493" t="b">
        <v>1</v>
      </c>
      <c r="V493" t="s">
        <v>571</v>
      </c>
      <c r="W493" s="1">
        <v>44785.734803240739</v>
      </c>
      <c r="X493">
        <v>489</v>
      </c>
      <c r="Y493">
        <v>123</v>
      </c>
      <c r="Z493">
        <v>0</v>
      </c>
      <c r="AA493">
        <v>123</v>
      </c>
      <c r="AB493">
        <v>0</v>
      </c>
      <c r="AC493">
        <v>11</v>
      </c>
      <c r="AD493">
        <v>25</v>
      </c>
      <c r="AE493">
        <v>0</v>
      </c>
      <c r="AF493">
        <v>0</v>
      </c>
      <c r="AG493">
        <v>0</v>
      </c>
      <c r="AH493" t="s">
        <v>173</v>
      </c>
      <c r="AI493" s="1">
        <v>44785.798668981479</v>
      </c>
      <c r="AJ493">
        <v>258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25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996</v>
      </c>
      <c r="BG493">
        <v>101</v>
      </c>
      <c r="BH493" t="s">
        <v>93</v>
      </c>
    </row>
    <row r="494" spans="1:60">
      <c r="A494" t="s">
        <v>1159</v>
      </c>
      <c r="B494" t="s">
        <v>82</v>
      </c>
      <c r="C494" t="s">
        <v>1156</v>
      </c>
      <c r="D494" t="s">
        <v>84</v>
      </c>
      <c r="E494" s="2">
        <f>HYPERLINK("capsilon://?command=openfolder&amp;siteaddress=FAM.docvelocity-na8.net&amp;folderid=FXD1591ABA-4F31-3E75-99C2-48B03C366FC8","FX22083550")</f>
        <v>0</v>
      </c>
      <c r="F494" t="s">
        <v>19</v>
      </c>
      <c r="G494" t="s">
        <v>19</v>
      </c>
      <c r="H494" t="s">
        <v>85</v>
      </c>
      <c r="I494" t="s">
        <v>1157</v>
      </c>
      <c r="J494">
        <v>190</v>
      </c>
      <c r="K494" t="s">
        <v>87</v>
      </c>
      <c r="L494" t="s">
        <v>88</v>
      </c>
      <c r="M494" t="s">
        <v>89</v>
      </c>
      <c r="N494">
        <v>2</v>
      </c>
      <c r="O494" s="1">
        <v>44785.730752314812</v>
      </c>
      <c r="P494" s="1">
        <v>44785.808935185189</v>
      </c>
      <c r="Q494">
        <v>5269</v>
      </c>
      <c r="R494">
        <v>1486</v>
      </c>
      <c r="S494" t="b">
        <v>0</v>
      </c>
      <c r="T494" t="s">
        <v>90</v>
      </c>
      <c r="U494" t="b">
        <v>1</v>
      </c>
      <c r="V494" t="s">
        <v>571</v>
      </c>
      <c r="W494" s="1">
        <v>44785.745659722219</v>
      </c>
      <c r="X494">
        <v>927</v>
      </c>
      <c r="Y494">
        <v>118</v>
      </c>
      <c r="Z494">
        <v>0</v>
      </c>
      <c r="AA494">
        <v>118</v>
      </c>
      <c r="AB494">
        <v>0</v>
      </c>
      <c r="AC494">
        <v>55</v>
      </c>
      <c r="AD494">
        <v>72</v>
      </c>
      <c r="AE494">
        <v>0</v>
      </c>
      <c r="AF494">
        <v>0</v>
      </c>
      <c r="AG494">
        <v>0</v>
      </c>
      <c r="AH494" t="s">
        <v>108</v>
      </c>
      <c r="AI494" s="1">
        <v>44785.808935185189</v>
      </c>
      <c r="AJ494">
        <v>527</v>
      </c>
      <c r="AK494">
        <v>2</v>
      </c>
      <c r="AL494">
        <v>0</v>
      </c>
      <c r="AM494">
        <v>2</v>
      </c>
      <c r="AN494">
        <v>0</v>
      </c>
      <c r="AO494">
        <v>2</v>
      </c>
      <c r="AP494">
        <v>70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996</v>
      </c>
      <c r="BG494">
        <v>112</v>
      </c>
      <c r="BH494" t="s">
        <v>93</v>
      </c>
    </row>
    <row r="495" spans="1:60">
      <c r="A495" t="s">
        <v>1160</v>
      </c>
      <c r="B495" t="s">
        <v>82</v>
      </c>
      <c r="C495" t="s">
        <v>1149</v>
      </c>
      <c r="D495" t="s">
        <v>84</v>
      </c>
      <c r="E495" s="2">
        <f>HYPERLINK("capsilon://?command=openfolder&amp;siteaddress=FAM.docvelocity-na8.net&amp;folderid=FX2D828FF1-3826-20DF-310F-9BC320D46AE8","FX22083520")</f>
        <v>0</v>
      </c>
      <c r="F495" t="s">
        <v>19</v>
      </c>
      <c r="G495" t="s">
        <v>19</v>
      </c>
      <c r="H495" t="s">
        <v>85</v>
      </c>
      <c r="I495" t="s">
        <v>1150</v>
      </c>
      <c r="J495">
        <v>283</v>
      </c>
      <c r="K495" t="s">
        <v>87</v>
      </c>
      <c r="L495" t="s">
        <v>88</v>
      </c>
      <c r="M495" t="s">
        <v>89</v>
      </c>
      <c r="N495">
        <v>2</v>
      </c>
      <c r="O495" s="1">
        <v>44785.738368055558</v>
      </c>
      <c r="P495" s="1">
        <v>44785.817025462966</v>
      </c>
      <c r="Q495">
        <v>4811</v>
      </c>
      <c r="R495">
        <v>1985</v>
      </c>
      <c r="S495" t="b">
        <v>0</v>
      </c>
      <c r="T495" t="s">
        <v>90</v>
      </c>
      <c r="U495" t="b">
        <v>1</v>
      </c>
      <c r="V495" t="s">
        <v>91</v>
      </c>
      <c r="W495" s="1">
        <v>44785.76871527778</v>
      </c>
      <c r="X495">
        <v>1245</v>
      </c>
      <c r="Y495">
        <v>408</v>
      </c>
      <c r="Z495">
        <v>0</v>
      </c>
      <c r="AA495">
        <v>408</v>
      </c>
      <c r="AB495">
        <v>42</v>
      </c>
      <c r="AC495">
        <v>15</v>
      </c>
      <c r="AD495">
        <v>-125</v>
      </c>
      <c r="AE495">
        <v>0</v>
      </c>
      <c r="AF495">
        <v>0</v>
      </c>
      <c r="AG495">
        <v>0</v>
      </c>
      <c r="AH495" t="s">
        <v>108</v>
      </c>
      <c r="AI495" s="1">
        <v>44785.817025462966</v>
      </c>
      <c r="AJ495">
        <v>698</v>
      </c>
      <c r="AK495">
        <v>0</v>
      </c>
      <c r="AL495">
        <v>0</v>
      </c>
      <c r="AM495">
        <v>0</v>
      </c>
      <c r="AN495">
        <v>21</v>
      </c>
      <c r="AO495">
        <v>0</v>
      </c>
      <c r="AP495">
        <v>-125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996</v>
      </c>
      <c r="BG495">
        <v>113</v>
      </c>
      <c r="BH495" t="s">
        <v>93</v>
      </c>
    </row>
    <row r="496" spans="1:60">
      <c r="A496" t="s">
        <v>1161</v>
      </c>
      <c r="B496" t="s">
        <v>82</v>
      </c>
      <c r="C496" t="s">
        <v>807</v>
      </c>
      <c r="D496" t="s">
        <v>84</v>
      </c>
      <c r="E496" s="2">
        <f>HYPERLINK("capsilon://?command=openfolder&amp;siteaddress=FAM.docvelocity-na8.net&amp;folderid=FXA4AAAF95-DD3B-94A2-403B-064A7A80BA77","FX22081782")</f>
        <v>0</v>
      </c>
      <c r="F496" t="s">
        <v>19</v>
      </c>
      <c r="G496" t="s">
        <v>19</v>
      </c>
      <c r="H496" t="s">
        <v>85</v>
      </c>
      <c r="I496" t="s">
        <v>1162</v>
      </c>
      <c r="J496">
        <v>118</v>
      </c>
      <c r="K496" t="s">
        <v>87</v>
      </c>
      <c r="L496" t="s">
        <v>88</v>
      </c>
      <c r="M496" t="s">
        <v>89</v>
      </c>
      <c r="N496">
        <v>2</v>
      </c>
      <c r="O496" s="1">
        <v>44785.76803240741</v>
      </c>
      <c r="P496" s="1">
        <v>44785.811562499999</v>
      </c>
      <c r="Q496">
        <v>2978</v>
      </c>
      <c r="R496">
        <v>783</v>
      </c>
      <c r="S496" t="b">
        <v>0</v>
      </c>
      <c r="T496" t="s">
        <v>90</v>
      </c>
      <c r="U496" t="b">
        <v>0</v>
      </c>
      <c r="V496" t="s">
        <v>91</v>
      </c>
      <c r="W496" s="1">
        <v>44785.775648148148</v>
      </c>
      <c r="X496">
        <v>599</v>
      </c>
      <c r="Y496">
        <v>104</v>
      </c>
      <c r="Z496">
        <v>0</v>
      </c>
      <c r="AA496">
        <v>104</v>
      </c>
      <c r="AB496">
        <v>0</v>
      </c>
      <c r="AC496">
        <v>12</v>
      </c>
      <c r="AD496">
        <v>14</v>
      </c>
      <c r="AE496">
        <v>0</v>
      </c>
      <c r="AF496">
        <v>0</v>
      </c>
      <c r="AG496">
        <v>0</v>
      </c>
      <c r="AH496" t="s">
        <v>749</v>
      </c>
      <c r="AI496" s="1">
        <v>44785.811562499999</v>
      </c>
      <c r="AJ496">
        <v>184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996</v>
      </c>
      <c r="BG496">
        <v>62</v>
      </c>
      <c r="BH496" t="s">
        <v>93</v>
      </c>
    </row>
    <row r="497" spans="1:60">
      <c r="A497" t="s">
        <v>1163</v>
      </c>
      <c r="B497" t="s">
        <v>82</v>
      </c>
      <c r="C497" t="s">
        <v>807</v>
      </c>
      <c r="D497" t="s">
        <v>84</v>
      </c>
      <c r="E497" s="2">
        <f>HYPERLINK("capsilon://?command=openfolder&amp;siteaddress=FAM.docvelocity-na8.net&amp;folderid=FXA4AAAF95-DD3B-94A2-403B-064A7A80BA77","FX22081782")</f>
        <v>0</v>
      </c>
      <c r="F497" t="s">
        <v>19</v>
      </c>
      <c r="G497" t="s">
        <v>19</v>
      </c>
      <c r="H497" t="s">
        <v>85</v>
      </c>
      <c r="I497" t="s">
        <v>1164</v>
      </c>
      <c r="J497">
        <v>28</v>
      </c>
      <c r="K497" t="s">
        <v>87</v>
      </c>
      <c r="L497" t="s">
        <v>88</v>
      </c>
      <c r="M497" t="s">
        <v>89</v>
      </c>
      <c r="N497">
        <v>2</v>
      </c>
      <c r="O497" s="1">
        <v>44785.768425925926</v>
      </c>
      <c r="P497" s="1">
        <v>44785.811145833337</v>
      </c>
      <c r="Q497">
        <v>3465</v>
      </c>
      <c r="R497">
        <v>226</v>
      </c>
      <c r="S497" t="b">
        <v>0</v>
      </c>
      <c r="T497" t="s">
        <v>90</v>
      </c>
      <c r="U497" t="b">
        <v>0</v>
      </c>
      <c r="V497" t="s">
        <v>571</v>
      </c>
      <c r="W497" s="1">
        <v>44785.775636574072</v>
      </c>
      <c r="X497">
        <v>132</v>
      </c>
      <c r="Y497">
        <v>21</v>
      </c>
      <c r="Z497">
        <v>0</v>
      </c>
      <c r="AA497">
        <v>21</v>
      </c>
      <c r="AB497">
        <v>0</v>
      </c>
      <c r="AC497">
        <v>0</v>
      </c>
      <c r="AD497">
        <v>7</v>
      </c>
      <c r="AE497">
        <v>0</v>
      </c>
      <c r="AF497">
        <v>0</v>
      </c>
      <c r="AG497">
        <v>0</v>
      </c>
      <c r="AH497" t="s">
        <v>173</v>
      </c>
      <c r="AI497" s="1">
        <v>44785.811145833337</v>
      </c>
      <c r="AJ497">
        <v>94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7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996</v>
      </c>
      <c r="BG497">
        <v>61</v>
      </c>
      <c r="BH497" t="s">
        <v>93</v>
      </c>
    </row>
    <row r="498" spans="1:60">
      <c r="A498" t="s">
        <v>1165</v>
      </c>
      <c r="B498" t="s">
        <v>82</v>
      </c>
      <c r="C498" t="s">
        <v>725</v>
      </c>
      <c r="D498" t="s">
        <v>84</v>
      </c>
      <c r="E498" s="2">
        <f>HYPERLINK("capsilon://?command=openfolder&amp;siteaddress=FAM.docvelocity-na8.net&amp;folderid=FX1FC863E0-FE75-43CE-4EBE-1DFF08676BE8","FX22078171")</f>
        <v>0</v>
      </c>
      <c r="F498" t="s">
        <v>19</v>
      </c>
      <c r="G498" t="s">
        <v>19</v>
      </c>
      <c r="H498" t="s">
        <v>85</v>
      </c>
      <c r="I498" t="s">
        <v>726</v>
      </c>
      <c r="J498">
        <v>607</v>
      </c>
      <c r="K498" t="s">
        <v>87</v>
      </c>
      <c r="L498" t="s">
        <v>88</v>
      </c>
      <c r="M498" t="s">
        <v>89</v>
      </c>
      <c r="N498">
        <v>2</v>
      </c>
      <c r="O498" s="1">
        <v>44774.733958333331</v>
      </c>
      <c r="P498" s="1">
        <v>44774.78334490741</v>
      </c>
      <c r="Q498">
        <v>520</v>
      </c>
      <c r="R498">
        <v>3747</v>
      </c>
      <c r="S498" t="b">
        <v>0</v>
      </c>
      <c r="T498" t="s">
        <v>90</v>
      </c>
      <c r="U498" t="b">
        <v>1</v>
      </c>
      <c r="V498" t="s">
        <v>169</v>
      </c>
      <c r="W498" s="1">
        <v>44774.756145833337</v>
      </c>
      <c r="X498">
        <v>1860</v>
      </c>
      <c r="Y498">
        <v>555</v>
      </c>
      <c r="Z498">
        <v>0</v>
      </c>
      <c r="AA498">
        <v>555</v>
      </c>
      <c r="AB498">
        <v>0</v>
      </c>
      <c r="AC498">
        <v>88</v>
      </c>
      <c r="AD498">
        <v>52</v>
      </c>
      <c r="AE498">
        <v>0</v>
      </c>
      <c r="AF498">
        <v>0</v>
      </c>
      <c r="AG498">
        <v>0</v>
      </c>
      <c r="AH498" t="s">
        <v>108</v>
      </c>
      <c r="AI498" s="1">
        <v>44774.78334490741</v>
      </c>
      <c r="AJ498">
        <v>1849</v>
      </c>
      <c r="AK498">
        <v>10</v>
      </c>
      <c r="AL498">
        <v>0</v>
      </c>
      <c r="AM498">
        <v>10</v>
      </c>
      <c r="AN498">
        <v>0</v>
      </c>
      <c r="AO498">
        <v>8</v>
      </c>
      <c r="AP498">
        <v>42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170</v>
      </c>
      <c r="BG498">
        <v>71</v>
      </c>
      <c r="BH498" t="s">
        <v>93</v>
      </c>
    </row>
    <row r="499" spans="1:60">
      <c r="A499" t="s">
        <v>1166</v>
      </c>
      <c r="B499" t="s">
        <v>82</v>
      </c>
      <c r="C499" t="s">
        <v>1167</v>
      </c>
      <c r="D499" t="s">
        <v>84</v>
      </c>
      <c r="E499" s="2">
        <f>HYPERLINK("capsilon://?command=openfolder&amp;siteaddress=FAM.docvelocity-na8.net&amp;folderid=FX7CB39779-3B50-7D87-951A-9D784E9B997C","FX22082592")</f>
        <v>0</v>
      </c>
      <c r="F499" t="s">
        <v>19</v>
      </c>
      <c r="G499" t="s">
        <v>19</v>
      </c>
      <c r="H499" t="s">
        <v>85</v>
      </c>
      <c r="I499" t="s">
        <v>1168</v>
      </c>
      <c r="J499">
        <v>436</v>
      </c>
      <c r="K499" t="s">
        <v>87</v>
      </c>
      <c r="L499" t="s">
        <v>88</v>
      </c>
      <c r="M499" t="s">
        <v>89</v>
      </c>
      <c r="N499">
        <v>1</v>
      </c>
      <c r="O499" s="1">
        <v>44785.787222222221</v>
      </c>
      <c r="P499" s="1">
        <v>44785.832673611112</v>
      </c>
      <c r="Q499">
        <v>3459</v>
      </c>
      <c r="R499">
        <v>468</v>
      </c>
      <c r="S499" t="b">
        <v>0</v>
      </c>
      <c r="T499" t="s">
        <v>90</v>
      </c>
      <c r="U499" t="b">
        <v>0</v>
      </c>
      <c r="V499" t="s">
        <v>135</v>
      </c>
      <c r="W499" s="1">
        <v>44785.832673611112</v>
      </c>
      <c r="X499">
        <v>410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436</v>
      </c>
      <c r="AE499">
        <v>429</v>
      </c>
      <c r="AF499">
        <v>0</v>
      </c>
      <c r="AG499">
        <v>7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996</v>
      </c>
      <c r="BG499">
        <v>65</v>
      </c>
      <c r="BH499" t="s">
        <v>93</v>
      </c>
    </row>
    <row r="500" spans="1:60">
      <c r="A500" t="s">
        <v>1169</v>
      </c>
      <c r="B500" t="s">
        <v>82</v>
      </c>
      <c r="C500" t="s">
        <v>192</v>
      </c>
      <c r="D500" t="s">
        <v>84</v>
      </c>
      <c r="E500" s="2">
        <f>HYPERLINK("capsilon://?command=openfolder&amp;siteaddress=FAM.docvelocity-na8.net&amp;folderid=FX7D5B0DE6-BD1A-37B2-DB19-BA58AD7BE82E","FX22075942")</f>
        <v>0</v>
      </c>
      <c r="F500" t="s">
        <v>19</v>
      </c>
      <c r="G500" t="s">
        <v>19</v>
      </c>
      <c r="H500" t="s">
        <v>85</v>
      </c>
      <c r="I500" t="s">
        <v>1170</v>
      </c>
      <c r="J500">
        <v>164</v>
      </c>
      <c r="K500" t="s">
        <v>87</v>
      </c>
      <c r="L500" t="s">
        <v>88</v>
      </c>
      <c r="M500" t="s">
        <v>89</v>
      </c>
      <c r="N500">
        <v>1</v>
      </c>
      <c r="O500" s="1">
        <v>44774.734456018516</v>
      </c>
      <c r="P500" s="1">
        <v>44774.749872685185</v>
      </c>
      <c r="Q500">
        <v>1102</v>
      </c>
      <c r="R500">
        <v>230</v>
      </c>
      <c r="S500" t="b">
        <v>0</v>
      </c>
      <c r="T500" t="s">
        <v>90</v>
      </c>
      <c r="U500" t="b">
        <v>0</v>
      </c>
      <c r="V500" t="s">
        <v>567</v>
      </c>
      <c r="W500" s="1">
        <v>44774.749872685185</v>
      </c>
      <c r="X500">
        <v>186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164</v>
      </c>
      <c r="AE500">
        <v>157</v>
      </c>
      <c r="AF500">
        <v>0</v>
      </c>
      <c r="AG500">
        <v>5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 t="s">
        <v>90</v>
      </c>
      <c r="AR500" t="s">
        <v>90</v>
      </c>
      <c r="AS500" t="s">
        <v>90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170</v>
      </c>
      <c r="BG500">
        <v>22</v>
      </c>
      <c r="BH500" t="s">
        <v>93</v>
      </c>
    </row>
    <row r="501" spans="1:60">
      <c r="A501" t="s">
        <v>1171</v>
      </c>
      <c r="B501" t="s">
        <v>82</v>
      </c>
      <c r="C501" t="s">
        <v>1172</v>
      </c>
      <c r="D501" t="s">
        <v>84</v>
      </c>
      <c r="E501" s="2">
        <f>HYPERLINK("capsilon://?command=openfolder&amp;siteaddress=FAM.docvelocity-na8.net&amp;folderid=FXE9F60E3A-FBBC-859D-9033-15EFC5BF8206","FX22081433")</f>
        <v>0</v>
      </c>
      <c r="F501" t="s">
        <v>19</v>
      </c>
      <c r="G501" t="s">
        <v>19</v>
      </c>
      <c r="H501" t="s">
        <v>85</v>
      </c>
      <c r="I501" t="s">
        <v>1173</v>
      </c>
      <c r="J501">
        <v>329</v>
      </c>
      <c r="K501" t="s">
        <v>87</v>
      </c>
      <c r="L501" t="s">
        <v>88</v>
      </c>
      <c r="M501" t="s">
        <v>89</v>
      </c>
      <c r="N501">
        <v>1</v>
      </c>
      <c r="O501" s="1">
        <v>44785.801759259259</v>
      </c>
      <c r="P501" s="1">
        <v>44785.838368055556</v>
      </c>
      <c r="Q501">
        <v>2653</v>
      </c>
      <c r="R501">
        <v>510</v>
      </c>
      <c r="S501" t="b">
        <v>0</v>
      </c>
      <c r="T501" t="s">
        <v>90</v>
      </c>
      <c r="U501" t="b">
        <v>0</v>
      </c>
      <c r="V501" t="s">
        <v>135</v>
      </c>
      <c r="W501" s="1">
        <v>44785.838368055556</v>
      </c>
      <c r="X501">
        <v>491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329</v>
      </c>
      <c r="AE501">
        <v>311</v>
      </c>
      <c r="AF501">
        <v>0</v>
      </c>
      <c r="AG501">
        <v>12</v>
      </c>
      <c r="AH501" t="s">
        <v>90</v>
      </c>
      <c r="AI501" t="s">
        <v>90</v>
      </c>
      <c r="AJ501" t="s">
        <v>90</v>
      </c>
      <c r="AK501" t="s">
        <v>90</v>
      </c>
      <c r="AL501" t="s">
        <v>90</v>
      </c>
      <c r="AM501" t="s">
        <v>90</v>
      </c>
      <c r="AN501" t="s">
        <v>90</v>
      </c>
      <c r="AO501" t="s">
        <v>90</v>
      </c>
      <c r="AP501" t="s">
        <v>90</v>
      </c>
      <c r="AQ501" t="s">
        <v>90</v>
      </c>
      <c r="AR501" t="s">
        <v>90</v>
      </c>
      <c r="AS501" t="s">
        <v>90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996</v>
      </c>
      <c r="BG501">
        <v>52</v>
      </c>
      <c r="BH501" t="s">
        <v>93</v>
      </c>
    </row>
    <row r="502" spans="1:60">
      <c r="A502" t="s">
        <v>1174</v>
      </c>
      <c r="B502" t="s">
        <v>82</v>
      </c>
      <c r="C502" t="s">
        <v>1167</v>
      </c>
      <c r="D502" t="s">
        <v>84</v>
      </c>
      <c r="E502" s="2">
        <f>HYPERLINK("capsilon://?command=openfolder&amp;siteaddress=FAM.docvelocity-na8.net&amp;folderid=FX7CB39779-3B50-7D87-951A-9D784E9B997C","FX22082592")</f>
        <v>0</v>
      </c>
      <c r="F502" t="s">
        <v>19</v>
      </c>
      <c r="G502" t="s">
        <v>19</v>
      </c>
      <c r="H502" t="s">
        <v>85</v>
      </c>
      <c r="I502" t="s">
        <v>1168</v>
      </c>
      <c r="J502">
        <v>564</v>
      </c>
      <c r="K502" t="s">
        <v>87</v>
      </c>
      <c r="L502" t="s">
        <v>88</v>
      </c>
      <c r="M502" t="s">
        <v>89</v>
      </c>
      <c r="N502">
        <v>2</v>
      </c>
      <c r="O502" s="1">
        <v>44785.834791666668</v>
      </c>
      <c r="P502" s="1">
        <v>44785.907638888886</v>
      </c>
      <c r="Q502">
        <v>1111</v>
      </c>
      <c r="R502">
        <v>5183</v>
      </c>
      <c r="S502" t="b">
        <v>0</v>
      </c>
      <c r="T502" t="s">
        <v>90</v>
      </c>
      <c r="U502" t="b">
        <v>1</v>
      </c>
      <c r="V502" t="s">
        <v>135</v>
      </c>
      <c r="W502" s="1">
        <v>44785.876944444448</v>
      </c>
      <c r="X502">
        <v>3332</v>
      </c>
      <c r="Y502">
        <v>292</v>
      </c>
      <c r="Z502">
        <v>0</v>
      </c>
      <c r="AA502">
        <v>292</v>
      </c>
      <c r="AB502">
        <v>21</v>
      </c>
      <c r="AC502">
        <v>98</v>
      </c>
      <c r="AD502">
        <v>272</v>
      </c>
      <c r="AE502">
        <v>0</v>
      </c>
      <c r="AF502">
        <v>0</v>
      </c>
      <c r="AG502">
        <v>0</v>
      </c>
      <c r="AH502" t="s">
        <v>412</v>
      </c>
      <c r="AI502" s="1">
        <v>44785.907638888886</v>
      </c>
      <c r="AJ502">
        <v>1851</v>
      </c>
      <c r="AK502">
        <v>3</v>
      </c>
      <c r="AL502">
        <v>0</v>
      </c>
      <c r="AM502">
        <v>3</v>
      </c>
      <c r="AN502">
        <v>21</v>
      </c>
      <c r="AO502">
        <v>3</v>
      </c>
      <c r="AP502">
        <v>269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996</v>
      </c>
      <c r="BG502">
        <v>104</v>
      </c>
      <c r="BH502" t="s">
        <v>93</v>
      </c>
    </row>
    <row r="503" spans="1:60">
      <c r="A503" t="s">
        <v>1175</v>
      </c>
      <c r="B503" t="s">
        <v>82</v>
      </c>
      <c r="C503" t="s">
        <v>1172</v>
      </c>
      <c r="D503" t="s">
        <v>84</v>
      </c>
      <c r="E503" s="2">
        <f>HYPERLINK("capsilon://?command=openfolder&amp;siteaddress=FAM.docvelocity-na8.net&amp;folderid=FXE9F60E3A-FBBC-859D-9033-15EFC5BF8206","FX22081433")</f>
        <v>0</v>
      </c>
      <c r="F503" t="s">
        <v>19</v>
      </c>
      <c r="G503" t="s">
        <v>19</v>
      </c>
      <c r="H503" t="s">
        <v>85</v>
      </c>
      <c r="I503" t="s">
        <v>1173</v>
      </c>
      <c r="J503">
        <v>537</v>
      </c>
      <c r="K503" t="s">
        <v>87</v>
      </c>
      <c r="L503" t="s">
        <v>88</v>
      </c>
      <c r="M503" t="s">
        <v>89</v>
      </c>
      <c r="N503">
        <v>2</v>
      </c>
      <c r="O503" s="1">
        <v>44785.840115740742</v>
      </c>
      <c r="P503" s="1">
        <v>44785.956238425926</v>
      </c>
      <c r="Q503">
        <v>4702</v>
      </c>
      <c r="R503">
        <v>5331</v>
      </c>
      <c r="S503" t="b">
        <v>0</v>
      </c>
      <c r="T503" t="s">
        <v>90</v>
      </c>
      <c r="U503" t="b">
        <v>1</v>
      </c>
      <c r="V503" t="s">
        <v>135</v>
      </c>
      <c r="W503" s="1">
        <v>44785.913842592592</v>
      </c>
      <c r="X503">
        <v>2734</v>
      </c>
      <c r="Y503">
        <v>467</v>
      </c>
      <c r="Z503">
        <v>0</v>
      </c>
      <c r="AA503">
        <v>467</v>
      </c>
      <c r="AB503">
        <v>0</v>
      </c>
      <c r="AC503">
        <v>24</v>
      </c>
      <c r="AD503">
        <v>70</v>
      </c>
      <c r="AE503">
        <v>0</v>
      </c>
      <c r="AF503">
        <v>0</v>
      </c>
      <c r="AG503">
        <v>0</v>
      </c>
      <c r="AH503" t="s">
        <v>412</v>
      </c>
      <c r="AI503" s="1">
        <v>44785.956238425926</v>
      </c>
      <c r="AJ503">
        <v>2426</v>
      </c>
      <c r="AK503">
        <v>2</v>
      </c>
      <c r="AL503">
        <v>0</v>
      </c>
      <c r="AM503">
        <v>2</v>
      </c>
      <c r="AN503">
        <v>0</v>
      </c>
      <c r="AO503">
        <v>2</v>
      </c>
      <c r="AP503">
        <v>68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996</v>
      </c>
      <c r="BG503">
        <v>167</v>
      </c>
      <c r="BH503" t="s">
        <v>93</v>
      </c>
    </row>
    <row r="504" spans="1:60">
      <c r="A504" t="s">
        <v>1176</v>
      </c>
      <c r="B504" t="s">
        <v>82</v>
      </c>
      <c r="C504" t="s">
        <v>860</v>
      </c>
      <c r="D504" t="s">
        <v>84</v>
      </c>
      <c r="E504" s="2">
        <f>HYPERLINK("capsilon://?command=openfolder&amp;siteaddress=FAM.docvelocity-na8.net&amp;folderid=FXDE0F8CBE-A872-DE18-159A-87EED20B36E2","FX2208170")</f>
        <v>0</v>
      </c>
      <c r="F504" t="s">
        <v>19</v>
      </c>
      <c r="G504" t="s">
        <v>19</v>
      </c>
      <c r="H504" t="s">
        <v>85</v>
      </c>
      <c r="I504" t="s">
        <v>861</v>
      </c>
      <c r="J504">
        <v>497</v>
      </c>
      <c r="K504" t="s">
        <v>87</v>
      </c>
      <c r="L504" t="s">
        <v>88</v>
      </c>
      <c r="M504" t="s">
        <v>89</v>
      </c>
      <c r="N504">
        <v>2</v>
      </c>
      <c r="O504" s="1">
        <v>44774.735567129632</v>
      </c>
      <c r="P504" s="1">
        <v>44774.798425925925</v>
      </c>
      <c r="Q504">
        <v>2636</v>
      </c>
      <c r="R504">
        <v>2795</v>
      </c>
      <c r="S504" t="b">
        <v>0</v>
      </c>
      <c r="T504" t="s">
        <v>90</v>
      </c>
      <c r="U504" t="b">
        <v>1</v>
      </c>
      <c r="V504" t="s">
        <v>95</v>
      </c>
      <c r="W504" s="1">
        <v>44774.753483796296</v>
      </c>
      <c r="X504">
        <v>1493</v>
      </c>
      <c r="Y504">
        <v>429</v>
      </c>
      <c r="Z504">
        <v>0</v>
      </c>
      <c r="AA504">
        <v>429</v>
      </c>
      <c r="AB504">
        <v>0</v>
      </c>
      <c r="AC504">
        <v>27</v>
      </c>
      <c r="AD504">
        <v>68</v>
      </c>
      <c r="AE504">
        <v>0</v>
      </c>
      <c r="AF504">
        <v>0</v>
      </c>
      <c r="AG504">
        <v>0</v>
      </c>
      <c r="AH504" t="s">
        <v>108</v>
      </c>
      <c r="AI504" s="1">
        <v>44774.798425925925</v>
      </c>
      <c r="AJ504">
        <v>1302</v>
      </c>
      <c r="AK504">
        <v>8</v>
      </c>
      <c r="AL504">
        <v>0</v>
      </c>
      <c r="AM504">
        <v>8</v>
      </c>
      <c r="AN504">
        <v>0</v>
      </c>
      <c r="AO504">
        <v>8</v>
      </c>
      <c r="AP504">
        <v>60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170</v>
      </c>
      <c r="BG504">
        <v>90</v>
      </c>
      <c r="BH504" t="s">
        <v>93</v>
      </c>
    </row>
    <row r="505" spans="1:60">
      <c r="A505" t="s">
        <v>1177</v>
      </c>
      <c r="B505" t="s">
        <v>82</v>
      </c>
      <c r="C505" t="s">
        <v>914</v>
      </c>
      <c r="D505" t="s">
        <v>84</v>
      </c>
      <c r="E505" s="2">
        <f>HYPERLINK("capsilon://?command=openfolder&amp;siteaddress=FAM.docvelocity-na8.net&amp;folderid=FX8C5BC195-7ED0-55FE-718F-3E9C75303770","FX22077602")</f>
        <v>0</v>
      </c>
      <c r="F505" t="s">
        <v>19</v>
      </c>
      <c r="G505" t="s">
        <v>19</v>
      </c>
      <c r="H505" t="s">
        <v>85</v>
      </c>
      <c r="I505" t="s">
        <v>915</v>
      </c>
      <c r="J505">
        <v>468</v>
      </c>
      <c r="K505" t="s">
        <v>87</v>
      </c>
      <c r="L505" t="s">
        <v>88</v>
      </c>
      <c r="M505" t="s">
        <v>89</v>
      </c>
      <c r="N505">
        <v>2</v>
      </c>
      <c r="O505" s="1">
        <v>44774.738576388889</v>
      </c>
      <c r="P505" s="1">
        <v>44774.796956018516</v>
      </c>
      <c r="Q505">
        <v>2488</v>
      </c>
      <c r="R505">
        <v>2556</v>
      </c>
      <c r="S505" t="b">
        <v>0</v>
      </c>
      <c r="T505" t="s">
        <v>90</v>
      </c>
      <c r="U505" t="b">
        <v>1</v>
      </c>
      <c r="V505" t="s">
        <v>91</v>
      </c>
      <c r="W505" s="1">
        <v>44774.761805555558</v>
      </c>
      <c r="X505">
        <v>1596</v>
      </c>
      <c r="Y505">
        <v>319</v>
      </c>
      <c r="Z505">
        <v>0</v>
      </c>
      <c r="AA505">
        <v>319</v>
      </c>
      <c r="AB505">
        <v>63</v>
      </c>
      <c r="AC505">
        <v>67</v>
      </c>
      <c r="AD505">
        <v>149</v>
      </c>
      <c r="AE505">
        <v>0</v>
      </c>
      <c r="AF505">
        <v>0</v>
      </c>
      <c r="AG505">
        <v>0</v>
      </c>
      <c r="AH505" t="s">
        <v>96</v>
      </c>
      <c r="AI505" s="1">
        <v>44774.796956018516</v>
      </c>
      <c r="AJ505">
        <v>916</v>
      </c>
      <c r="AK505">
        <v>1</v>
      </c>
      <c r="AL505">
        <v>0</v>
      </c>
      <c r="AM505">
        <v>1</v>
      </c>
      <c r="AN505">
        <v>63</v>
      </c>
      <c r="AO505">
        <v>1</v>
      </c>
      <c r="AP505">
        <v>148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170</v>
      </c>
      <c r="BG505">
        <v>84</v>
      </c>
      <c r="BH505" t="s">
        <v>93</v>
      </c>
    </row>
    <row r="506" spans="1:60">
      <c r="A506" t="s">
        <v>1178</v>
      </c>
      <c r="B506" t="s">
        <v>82</v>
      </c>
      <c r="C506" t="s">
        <v>1179</v>
      </c>
      <c r="D506" t="s">
        <v>84</v>
      </c>
      <c r="E506" s="2">
        <f>HYPERLINK("capsilon://?command=openfolder&amp;siteaddress=FAM.docvelocity-na8.net&amp;folderid=FXF230E608-3A6C-F4D7-3B74-59F349469E57","FX22066482")</f>
        <v>0</v>
      </c>
      <c r="F506" t="s">
        <v>19</v>
      </c>
      <c r="G506" t="s">
        <v>19</v>
      </c>
      <c r="H506" t="s">
        <v>85</v>
      </c>
      <c r="I506" t="s">
        <v>1180</v>
      </c>
      <c r="J506">
        <v>0</v>
      </c>
      <c r="K506" t="s">
        <v>87</v>
      </c>
      <c r="L506" t="s">
        <v>88</v>
      </c>
      <c r="M506" t="s">
        <v>89</v>
      </c>
      <c r="N506">
        <v>2</v>
      </c>
      <c r="O506" s="1">
        <v>44774.7419212963</v>
      </c>
      <c r="P506" s="1">
        <v>44774.854837962965</v>
      </c>
      <c r="Q506">
        <v>9546</v>
      </c>
      <c r="R506">
        <v>210</v>
      </c>
      <c r="S506" t="b">
        <v>0</v>
      </c>
      <c r="T506" t="s">
        <v>90</v>
      </c>
      <c r="U506" t="b">
        <v>0</v>
      </c>
      <c r="V506" t="s">
        <v>102</v>
      </c>
      <c r="W506" s="1">
        <v>44774.77752314815</v>
      </c>
      <c r="X506">
        <v>72</v>
      </c>
      <c r="Y506">
        <v>0</v>
      </c>
      <c r="Z506">
        <v>0</v>
      </c>
      <c r="AA506">
        <v>0</v>
      </c>
      <c r="AB506">
        <v>37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173</v>
      </c>
      <c r="AI506" s="1">
        <v>44774.854837962965</v>
      </c>
      <c r="AJ506">
        <v>98</v>
      </c>
      <c r="AK506">
        <v>0</v>
      </c>
      <c r="AL506">
        <v>0</v>
      </c>
      <c r="AM506">
        <v>0</v>
      </c>
      <c r="AN506">
        <v>37</v>
      </c>
      <c r="AO506">
        <v>0</v>
      </c>
      <c r="AP506">
        <v>0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170</v>
      </c>
      <c r="BG506">
        <v>162</v>
      </c>
      <c r="BH506" t="s">
        <v>93</v>
      </c>
    </row>
    <row r="507" spans="1:60">
      <c r="A507" t="s">
        <v>1181</v>
      </c>
      <c r="B507" t="s">
        <v>82</v>
      </c>
      <c r="C507" t="s">
        <v>983</v>
      </c>
      <c r="D507" t="s">
        <v>84</v>
      </c>
      <c r="E507" s="2">
        <f>HYPERLINK("capsilon://?command=openfolder&amp;siteaddress=FAM.docvelocity-na8.net&amp;folderid=FXAA5308E1-2D39-2A25-26FA-B1FD3C5D628E","FX22077779")</f>
        <v>0</v>
      </c>
      <c r="F507" t="s">
        <v>19</v>
      </c>
      <c r="G507" t="s">
        <v>19</v>
      </c>
      <c r="H507" t="s">
        <v>85</v>
      </c>
      <c r="I507" t="s">
        <v>984</v>
      </c>
      <c r="J507">
        <v>1098</v>
      </c>
      <c r="K507" t="s">
        <v>87</v>
      </c>
      <c r="L507" t="s">
        <v>88</v>
      </c>
      <c r="M507" t="s">
        <v>89</v>
      </c>
      <c r="N507">
        <v>2</v>
      </c>
      <c r="O507" s="1">
        <v>44774.743009259262</v>
      </c>
      <c r="P507" s="1">
        <v>44774.843923611108</v>
      </c>
      <c r="Q507">
        <v>5522</v>
      </c>
      <c r="R507">
        <v>3197</v>
      </c>
      <c r="S507" t="b">
        <v>0</v>
      </c>
      <c r="T507" t="s">
        <v>90</v>
      </c>
      <c r="U507" t="b">
        <v>1</v>
      </c>
      <c r="V507" t="s">
        <v>102</v>
      </c>
      <c r="W507" s="1">
        <v>44774.765451388892</v>
      </c>
      <c r="X507">
        <v>1861</v>
      </c>
      <c r="Y507">
        <v>672</v>
      </c>
      <c r="Z507">
        <v>0</v>
      </c>
      <c r="AA507">
        <v>672</v>
      </c>
      <c r="AB507">
        <v>147</v>
      </c>
      <c r="AC507">
        <v>83</v>
      </c>
      <c r="AD507">
        <v>426</v>
      </c>
      <c r="AE507">
        <v>0</v>
      </c>
      <c r="AF507">
        <v>0</v>
      </c>
      <c r="AG507">
        <v>0</v>
      </c>
      <c r="AH507" t="s">
        <v>173</v>
      </c>
      <c r="AI507" s="1">
        <v>44774.843923611108</v>
      </c>
      <c r="AJ507">
        <v>897</v>
      </c>
      <c r="AK507">
        <v>0</v>
      </c>
      <c r="AL507">
        <v>0</v>
      </c>
      <c r="AM507">
        <v>0</v>
      </c>
      <c r="AN507">
        <v>147</v>
      </c>
      <c r="AO507">
        <v>0</v>
      </c>
      <c r="AP507">
        <v>426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170</v>
      </c>
      <c r="BG507">
        <v>145</v>
      </c>
      <c r="BH507" t="s">
        <v>93</v>
      </c>
    </row>
    <row r="508" spans="1:60">
      <c r="A508" t="s">
        <v>1182</v>
      </c>
      <c r="B508" t="s">
        <v>82</v>
      </c>
      <c r="C508" t="s">
        <v>1044</v>
      </c>
      <c r="D508" t="s">
        <v>84</v>
      </c>
      <c r="E508" s="2">
        <f>HYPERLINK("capsilon://?command=openfolder&amp;siteaddress=FAM.docvelocity-na8.net&amp;folderid=FXE119010A-D262-A9A0-26B5-D2DF584CF4D1","FX2208255")</f>
        <v>0</v>
      </c>
      <c r="F508" t="s">
        <v>19</v>
      </c>
      <c r="G508" t="s">
        <v>19</v>
      </c>
      <c r="H508" t="s">
        <v>85</v>
      </c>
      <c r="I508" t="s">
        <v>1045</v>
      </c>
      <c r="J508">
        <v>321</v>
      </c>
      <c r="K508" t="s">
        <v>87</v>
      </c>
      <c r="L508" t="s">
        <v>88</v>
      </c>
      <c r="M508" t="s">
        <v>89</v>
      </c>
      <c r="N508">
        <v>2</v>
      </c>
      <c r="O508" s="1">
        <v>44774.744340277779</v>
      </c>
      <c r="P508" s="1">
        <v>44774.81145833333</v>
      </c>
      <c r="Q508">
        <v>3522</v>
      </c>
      <c r="R508">
        <v>2277</v>
      </c>
      <c r="S508" t="b">
        <v>0</v>
      </c>
      <c r="T508" t="s">
        <v>90</v>
      </c>
      <c r="U508" t="b">
        <v>1</v>
      </c>
      <c r="V508" t="s">
        <v>169</v>
      </c>
      <c r="W508" s="1">
        <v>44774.769259259258</v>
      </c>
      <c r="X508">
        <v>1132</v>
      </c>
      <c r="Y508">
        <v>255</v>
      </c>
      <c r="Z508">
        <v>0</v>
      </c>
      <c r="AA508">
        <v>255</v>
      </c>
      <c r="AB508">
        <v>50</v>
      </c>
      <c r="AC508">
        <v>55</v>
      </c>
      <c r="AD508">
        <v>66</v>
      </c>
      <c r="AE508">
        <v>0</v>
      </c>
      <c r="AF508">
        <v>0</v>
      </c>
      <c r="AG508">
        <v>0</v>
      </c>
      <c r="AH508" t="s">
        <v>108</v>
      </c>
      <c r="AI508" s="1">
        <v>44774.81145833333</v>
      </c>
      <c r="AJ508">
        <v>1125</v>
      </c>
      <c r="AK508">
        <v>1</v>
      </c>
      <c r="AL508">
        <v>0</v>
      </c>
      <c r="AM508">
        <v>1</v>
      </c>
      <c r="AN508">
        <v>50</v>
      </c>
      <c r="AO508">
        <v>1</v>
      </c>
      <c r="AP508">
        <v>65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170</v>
      </c>
      <c r="BG508">
        <v>96</v>
      </c>
      <c r="BH508" t="s">
        <v>93</v>
      </c>
    </row>
    <row r="509" spans="1:60">
      <c r="A509" t="s">
        <v>1183</v>
      </c>
      <c r="B509" t="s">
        <v>82</v>
      </c>
      <c r="C509" t="s">
        <v>1047</v>
      </c>
      <c r="D509" t="s">
        <v>84</v>
      </c>
      <c r="E509" s="2">
        <f>HYPERLINK("capsilon://?command=openfolder&amp;siteaddress=FAM.docvelocity-na8.net&amp;folderid=FXD8D06C88-82EA-16DB-26FF-618646EAE2E2","FX22076121")</f>
        <v>0</v>
      </c>
      <c r="F509" t="s">
        <v>19</v>
      </c>
      <c r="G509" t="s">
        <v>19</v>
      </c>
      <c r="H509" t="s">
        <v>85</v>
      </c>
      <c r="I509" t="s">
        <v>1048</v>
      </c>
      <c r="J509">
        <v>56</v>
      </c>
      <c r="K509" t="s">
        <v>87</v>
      </c>
      <c r="L509" t="s">
        <v>88</v>
      </c>
      <c r="M509" t="s">
        <v>89</v>
      </c>
      <c r="N509">
        <v>2</v>
      </c>
      <c r="O509" s="1">
        <v>44774.74491898148</v>
      </c>
      <c r="P509" s="1">
        <v>44774.838252314818</v>
      </c>
      <c r="Q509">
        <v>7122</v>
      </c>
      <c r="R509">
        <v>942</v>
      </c>
      <c r="S509" t="b">
        <v>0</v>
      </c>
      <c r="T509" t="s">
        <v>90</v>
      </c>
      <c r="U509" t="b">
        <v>1</v>
      </c>
      <c r="V509" t="s">
        <v>91</v>
      </c>
      <c r="W509" s="1">
        <v>44774.769849537035</v>
      </c>
      <c r="X509">
        <v>694</v>
      </c>
      <c r="Y509">
        <v>21</v>
      </c>
      <c r="Z509">
        <v>0</v>
      </c>
      <c r="AA509">
        <v>21</v>
      </c>
      <c r="AB509">
        <v>21</v>
      </c>
      <c r="AC509">
        <v>4</v>
      </c>
      <c r="AD509">
        <v>35</v>
      </c>
      <c r="AE509">
        <v>0</v>
      </c>
      <c r="AF509">
        <v>0</v>
      </c>
      <c r="AG509">
        <v>0</v>
      </c>
      <c r="AH509" t="s">
        <v>126</v>
      </c>
      <c r="AI509" s="1">
        <v>44774.838252314818</v>
      </c>
      <c r="AJ509">
        <v>211</v>
      </c>
      <c r="AK509">
        <v>1</v>
      </c>
      <c r="AL509">
        <v>0</v>
      </c>
      <c r="AM509">
        <v>1</v>
      </c>
      <c r="AN509">
        <v>21</v>
      </c>
      <c r="AO509">
        <v>1</v>
      </c>
      <c r="AP509">
        <v>34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170</v>
      </c>
      <c r="BG509">
        <v>134</v>
      </c>
      <c r="BH509" t="s">
        <v>93</v>
      </c>
    </row>
    <row r="510" spans="1:60">
      <c r="A510" t="s">
        <v>1184</v>
      </c>
      <c r="B510" t="s">
        <v>82</v>
      </c>
      <c r="C510" t="s">
        <v>1149</v>
      </c>
      <c r="D510" t="s">
        <v>84</v>
      </c>
      <c r="E510" s="2">
        <f>HYPERLINK("capsilon://?command=openfolder&amp;siteaddress=FAM.docvelocity-na8.net&amp;folderid=FX2D828FF1-3826-20DF-310F-9BC320D46AE8","FX22083520")</f>
        <v>0</v>
      </c>
      <c r="F510" t="s">
        <v>19</v>
      </c>
      <c r="G510" t="s">
        <v>19</v>
      </c>
      <c r="H510" t="s">
        <v>85</v>
      </c>
      <c r="I510" t="s">
        <v>1185</v>
      </c>
      <c r="J510">
        <v>28</v>
      </c>
      <c r="K510" t="s">
        <v>87</v>
      </c>
      <c r="L510" t="s">
        <v>88</v>
      </c>
      <c r="M510" t="s">
        <v>89</v>
      </c>
      <c r="N510">
        <v>2</v>
      </c>
      <c r="O510" s="1">
        <v>44788.378344907411</v>
      </c>
      <c r="P510" s="1">
        <v>44788.391840277778</v>
      </c>
      <c r="Q510">
        <v>984</v>
      </c>
      <c r="R510">
        <v>182</v>
      </c>
      <c r="S510" t="b">
        <v>0</v>
      </c>
      <c r="T510" t="s">
        <v>90</v>
      </c>
      <c r="U510" t="b">
        <v>0</v>
      </c>
      <c r="V510" t="s">
        <v>187</v>
      </c>
      <c r="W510" s="1">
        <v>44788.38113425926</v>
      </c>
      <c r="X510">
        <v>88</v>
      </c>
      <c r="Y510">
        <v>21</v>
      </c>
      <c r="Z510">
        <v>0</v>
      </c>
      <c r="AA510">
        <v>21</v>
      </c>
      <c r="AB510">
        <v>0</v>
      </c>
      <c r="AC510">
        <v>0</v>
      </c>
      <c r="AD510">
        <v>7</v>
      </c>
      <c r="AE510">
        <v>0</v>
      </c>
      <c r="AF510">
        <v>0</v>
      </c>
      <c r="AG510">
        <v>0</v>
      </c>
      <c r="AH510" t="s">
        <v>294</v>
      </c>
      <c r="AI510" s="1">
        <v>44788.391840277778</v>
      </c>
      <c r="AJ510">
        <v>94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7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1186</v>
      </c>
      <c r="BG510">
        <v>19</v>
      </c>
      <c r="BH510" t="s">
        <v>93</v>
      </c>
    </row>
    <row r="511" spans="1:60">
      <c r="A511" t="s">
        <v>1187</v>
      </c>
      <c r="B511" t="s">
        <v>82</v>
      </c>
      <c r="C511" t="s">
        <v>1149</v>
      </c>
      <c r="D511" t="s">
        <v>84</v>
      </c>
      <c r="E511" s="2">
        <f>HYPERLINK("capsilon://?command=openfolder&amp;siteaddress=FAM.docvelocity-na8.net&amp;folderid=FX2D828FF1-3826-20DF-310F-9BC320D46AE8","FX22083520")</f>
        <v>0</v>
      </c>
      <c r="F511" t="s">
        <v>19</v>
      </c>
      <c r="G511" t="s">
        <v>19</v>
      </c>
      <c r="H511" t="s">
        <v>85</v>
      </c>
      <c r="I511" t="s">
        <v>1188</v>
      </c>
      <c r="J511">
        <v>28</v>
      </c>
      <c r="K511" t="s">
        <v>87</v>
      </c>
      <c r="L511" t="s">
        <v>88</v>
      </c>
      <c r="M511" t="s">
        <v>89</v>
      </c>
      <c r="N511">
        <v>2</v>
      </c>
      <c r="O511" s="1">
        <v>44788.378460648149</v>
      </c>
      <c r="P511" s="1">
        <v>44788.392337962963</v>
      </c>
      <c r="Q511">
        <v>1053</v>
      </c>
      <c r="R511">
        <v>146</v>
      </c>
      <c r="S511" t="b">
        <v>0</v>
      </c>
      <c r="T511" t="s">
        <v>90</v>
      </c>
      <c r="U511" t="b">
        <v>0</v>
      </c>
      <c r="V511" t="s">
        <v>187</v>
      </c>
      <c r="W511" s="1">
        <v>44788.382349537038</v>
      </c>
      <c r="X511">
        <v>104</v>
      </c>
      <c r="Y511">
        <v>21</v>
      </c>
      <c r="Z511">
        <v>0</v>
      </c>
      <c r="AA511">
        <v>21</v>
      </c>
      <c r="AB511">
        <v>0</v>
      </c>
      <c r="AC511">
        <v>0</v>
      </c>
      <c r="AD511">
        <v>7</v>
      </c>
      <c r="AE511">
        <v>0</v>
      </c>
      <c r="AF511">
        <v>0</v>
      </c>
      <c r="AG511">
        <v>0</v>
      </c>
      <c r="AH511" t="s">
        <v>294</v>
      </c>
      <c r="AI511" s="1">
        <v>44788.392337962963</v>
      </c>
      <c r="AJ511">
        <v>42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1186</v>
      </c>
      <c r="BG511">
        <v>19</v>
      </c>
      <c r="BH511" t="s">
        <v>93</v>
      </c>
    </row>
    <row r="512" spans="1:60">
      <c r="A512" t="s">
        <v>1189</v>
      </c>
      <c r="B512" t="s">
        <v>82</v>
      </c>
      <c r="C512" t="s">
        <v>1134</v>
      </c>
      <c r="D512" t="s">
        <v>84</v>
      </c>
      <c r="E512" s="2">
        <f>HYPERLINK("capsilon://?command=openfolder&amp;siteaddress=FAM.docvelocity-na8.net&amp;folderid=FX77632CEF-6B12-F43B-3B0A-2E80393DF465","FX22077728")</f>
        <v>0</v>
      </c>
      <c r="F512" t="s">
        <v>19</v>
      </c>
      <c r="G512" t="s">
        <v>19</v>
      </c>
      <c r="H512" t="s">
        <v>85</v>
      </c>
      <c r="I512" t="s">
        <v>1135</v>
      </c>
      <c r="J512">
        <v>561</v>
      </c>
      <c r="K512" t="s">
        <v>87</v>
      </c>
      <c r="L512" t="s">
        <v>88</v>
      </c>
      <c r="M512" t="s">
        <v>89</v>
      </c>
      <c r="N512">
        <v>2</v>
      </c>
      <c r="O512" s="1">
        <v>44774.749074074076</v>
      </c>
      <c r="P512" s="1">
        <v>44774.857789351852</v>
      </c>
      <c r="Q512">
        <v>5748</v>
      </c>
      <c r="R512">
        <v>3645</v>
      </c>
      <c r="S512" t="b">
        <v>0</v>
      </c>
      <c r="T512" t="s">
        <v>90</v>
      </c>
      <c r="U512" t="b">
        <v>1</v>
      </c>
      <c r="V512" t="s">
        <v>91</v>
      </c>
      <c r="W512" s="1">
        <v>44774.798773148148</v>
      </c>
      <c r="X512">
        <v>1824</v>
      </c>
      <c r="Y512">
        <v>430</v>
      </c>
      <c r="Z512">
        <v>0</v>
      </c>
      <c r="AA512">
        <v>430</v>
      </c>
      <c r="AB512">
        <v>0</v>
      </c>
      <c r="AC512">
        <v>132</v>
      </c>
      <c r="AD512">
        <v>131</v>
      </c>
      <c r="AE512">
        <v>0</v>
      </c>
      <c r="AF512">
        <v>0</v>
      </c>
      <c r="AG512">
        <v>0</v>
      </c>
      <c r="AH512" t="s">
        <v>126</v>
      </c>
      <c r="AI512" s="1">
        <v>44774.857789351852</v>
      </c>
      <c r="AJ512">
        <v>1687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131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170</v>
      </c>
      <c r="BG512">
        <v>156</v>
      </c>
      <c r="BH512" t="s">
        <v>93</v>
      </c>
    </row>
    <row r="513" spans="1:60">
      <c r="A513" t="s">
        <v>1190</v>
      </c>
      <c r="B513" t="s">
        <v>82</v>
      </c>
      <c r="C513" t="s">
        <v>1191</v>
      </c>
      <c r="D513" t="s">
        <v>84</v>
      </c>
      <c r="E513" s="2">
        <f>HYPERLINK("capsilon://?command=openfolder&amp;siteaddress=FAM.docvelocity-na8.net&amp;folderid=FXF9098E09-18BE-7456-9B36-F2E7F0669AB1","FX22083598")</f>
        <v>0</v>
      </c>
      <c r="F513" t="s">
        <v>19</v>
      </c>
      <c r="G513" t="s">
        <v>19</v>
      </c>
      <c r="H513" t="s">
        <v>85</v>
      </c>
      <c r="I513" t="s">
        <v>1192</v>
      </c>
      <c r="J513">
        <v>106</v>
      </c>
      <c r="K513" t="s">
        <v>87</v>
      </c>
      <c r="L513" t="s">
        <v>88</v>
      </c>
      <c r="M513" t="s">
        <v>89</v>
      </c>
      <c r="N513">
        <v>1</v>
      </c>
      <c r="O513" s="1">
        <v>44788.388159722221</v>
      </c>
      <c r="P513" s="1">
        <v>44788.399456018517</v>
      </c>
      <c r="Q513">
        <v>710</v>
      </c>
      <c r="R513">
        <v>266</v>
      </c>
      <c r="S513" t="b">
        <v>0</v>
      </c>
      <c r="T513" t="s">
        <v>90</v>
      </c>
      <c r="U513" t="b">
        <v>0</v>
      </c>
      <c r="V513" t="s">
        <v>288</v>
      </c>
      <c r="W513" s="1">
        <v>44788.399456018517</v>
      </c>
      <c r="X513">
        <v>266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106</v>
      </c>
      <c r="AE513">
        <v>106</v>
      </c>
      <c r="AF513">
        <v>0</v>
      </c>
      <c r="AG513">
        <v>2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 t="s">
        <v>90</v>
      </c>
      <c r="AR513" t="s">
        <v>90</v>
      </c>
      <c r="AS513" t="s">
        <v>90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1186</v>
      </c>
      <c r="BG513">
        <v>16</v>
      </c>
      <c r="BH513" t="s">
        <v>93</v>
      </c>
    </row>
    <row r="514" spans="1:60">
      <c r="A514" t="s">
        <v>1193</v>
      </c>
      <c r="B514" t="s">
        <v>82</v>
      </c>
      <c r="C514" t="s">
        <v>192</v>
      </c>
      <c r="D514" t="s">
        <v>84</v>
      </c>
      <c r="E514" s="2">
        <f>HYPERLINK("capsilon://?command=openfolder&amp;siteaddress=FAM.docvelocity-na8.net&amp;folderid=FX7D5B0DE6-BD1A-37B2-DB19-BA58AD7BE82E","FX22075942")</f>
        <v>0</v>
      </c>
      <c r="F514" t="s">
        <v>19</v>
      </c>
      <c r="G514" t="s">
        <v>19</v>
      </c>
      <c r="H514" t="s">
        <v>85</v>
      </c>
      <c r="I514" t="s">
        <v>1170</v>
      </c>
      <c r="J514">
        <v>244</v>
      </c>
      <c r="K514" t="s">
        <v>87</v>
      </c>
      <c r="L514" t="s">
        <v>88</v>
      </c>
      <c r="M514" t="s">
        <v>89</v>
      </c>
      <c r="N514">
        <v>2</v>
      </c>
      <c r="O514" s="1">
        <v>44774.751747685186</v>
      </c>
      <c r="P514" s="1">
        <v>44774.850752314815</v>
      </c>
      <c r="Q514">
        <v>7839</v>
      </c>
      <c r="R514">
        <v>715</v>
      </c>
      <c r="S514" t="b">
        <v>0</v>
      </c>
      <c r="T514" t="s">
        <v>90</v>
      </c>
      <c r="U514" t="b">
        <v>1</v>
      </c>
      <c r="V514" t="s">
        <v>102</v>
      </c>
      <c r="W514" s="1">
        <v>44774.776678240742</v>
      </c>
      <c r="X514">
        <v>453</v>
      </c>
      <c r="Y514">
        <v>42</v>
      </c>
      <c r="Z514">
        <v>0</v>
      </c>
      <c r="AA514">
        <v>42</v>
      </c>
      <c r="AB514">
        <v>181</v>
      </c>
      <c r="AC514">
        <v>4</v>
      </c>
      <c r="AD514">
        <v>202</v>
      </c>
      <c r="AE514">
        <v>0</v>
      </c>
      <c r="AF514">
        <v>0</v>
      </c>
      <c r="AG514">
        <v>0</v>
      </c>
      <c r="AH514" t="s">
        <v>173</v>
      </c>
      <c r="AI514" s="1">
        <v>44774.850752314815</v>
      </c>
      <c r="AJ514">
        <v>248</v>
      </c>
      <c r="AK514">
        <v>0</v>
      </c>
      <c r="AL514">
        <v>0</v>
      </c>
      <c r="AM514">
        <v>0</v>
      </c>
      <c r="AN514">
        <v>181</v>
      </c>
      <c r="AO514">
        <v>0</v>
      </c>
      <c r="AP514">
        <v>202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170</v>
      </c>
      <c r="BG514">
        <v>142</v>
      </c>
      <c r="BH514" t="s">
        <v>93</v>
      </c>
    </row>
    <row r="515" spans="1:60">
      <c r="A515" t="s">
        <v>1194</v>
      </c>
      <c r="B515" t="s">
        <v>82</v>
      </c>
      <c r="C515" t="s">
        <v>1191</v>
      </c>
      <c r="D515" t="s">
        <v>84</v>
      </c>
      <c r="E515" s="2">
        <f>HYPERLINK("capsilon://?command=openfolder&amp;siteaddress=FAM.docvelocity-na8.net&amp;folderid=FXF9098E09-18BE-7456-9B36-F2E7F0669AB1","FX22083598")</f>
        <v>0</v>
      </c>
      <c r="F515" t="s">
        <v>19</v>
      </c>
      <c r="G515" t="s">
        <v>19</v>
      </c>
      <c r="H515" t="s">
        <v>85</v>
      </c>
      <c r="I515" t="s">
        <v>1195</v>
      </c>
      <c r="J515">
        <v>67</v>
      </c>
      <c r="K515" t="s">
        <v>87</v>
      </c>
      <c r="L515" t="s">
        <v>88</v>
      </c>
      <c r="M515" t="s">
        <v>89</v>
      </c>
      <c r="N515">
        <v>2</v>
      </c>
      <c r="O515" s="1">
        <v>44788.389282407406</v>
      </c>
      <c r="P515" s="1">
        <v>44788.410810185182</v>
      </c>
      <c r="Q515">
        <v>1553</v>
      </c>
      <c r="R515">
        <v>307</v>
      </c>
      <c r="S515" t="b">
        <v>0</v>
      </c>
      <c r="T515" t="s">
        <v>90</v>
      </c>
      <c r="U515" t="b">
        <v>0</v>
      </c>
      <c r="V515" t="s">
        <v>288</v>
      </c>
      <c r="W515" s="1">
        <v>44788.407858796294</v>
      </c>
      <c r="X515">
        <v>198</v>
      </c>
      <c r="Y515">
        <v>52</v>
      </c>
      <c r="Z515">
        <v>0</v>
      </c>
      <c r="AA515">
        <v>52</v>
      </c>
      <c r="AB515">
        <v>0</v>
      </c>
      <c r="AC515">
        <v>6</v>
      </c>
      <c r="AD515">
        <v>15</v>
      </c>
      <c r="AE515">
        <v>0</v>
      </c>
      <c r="AF515">
        <v>0</v>
      </c>
      <c r="AG515">
        <v>0</v>
      </c>
      <c r="AH515" t="s">
        <v>294</v>
      </c>
      <c r="AI515" s="1">
        <v>44788.410810185182</v>
      </c>
      <c r="AJ515">
        <v>99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15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1186</v>
      </c>
      <c r="BG515">
        <v>31</v>
      </c>
      <c r="BH515" t="s">
        <v>93</v>
      </c>
    </row>
    <row r="516" spans="1:60">
      <c r="A516" t="s">
        <v>1196</v>
      </c>
      <c r="B516" t="s">
        <v>82</v>
      </c>
      <c r="C516" t="s">
        <v>1191</v>
      </c>
      <c r="D516" t="s">
        <v>84</v>
      </c>
      <c r="E516" s="2">
        <f>HYPERLINK("capsilon://?command=openfolder&amp;siteaddress=FAM.docvelocity-na8.net&amp;folderid=FXF9098E09-18BE-7456-9B36-F2E7F0669AB1","FX22083598")</f>
        <v>0</v>
      </c>
      <c r="F516" t="s">
        <v>19</v>
      </c>
      <c r="G516" t="s">
        <v>19</v>
      </c>
      <c r="H516" t="s">
        <v>85</v>
      </c>
      <c r="I516" t="s">
        <v>1197</v>
      </c>
      <c r="J516">
        <v>28</v>
      </c>
      <c r="K516" t="s">
        <v>87</v>
      </c>
      <c r="L516" t="s">
        <v>88</v>
      </c>
      <c r="M516" t="s">
        <v>89</v>
      </c>
      <c r="N516">
        <v>2</v>
      </c>
      <c r="O516" s="1">
        <v>44788.389861111114</v>
      </c>
      <c r="P516" s="1">
        <v>44788.411562499998</v>
      </c>
      <c r="Q516">
        <v>1770</v>
      </c>
      <c r="R516">
        <v>105</v>
      </c>
      <c r="S516" t="b">
        <v>0</v>
      </c>
      <c r="T516" t="s">
        <v>90</v>
      </c>
      <c r="U516" t="b">
        <v>0</v>
      </c>
      <c r="V516" t="s">
        <v>288</v>
      </c>
      <c r="W516" s="1">
        <v>44788.408333333333</v>
      </c>
      <c r="X516">
        <v>41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294</v>
      </c>
      <c r="AI516" s="1">
        <v>44788.411562499998</v>
      </c>
      <c r="AJ516">
        <v>64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1186</v>
      </c>
      <c r="BG516">
        <v>31</v>
      </c>
      <c r="BH516" t="s">
        <v>93</v>
      </c>
    </row>
    <row r="517" spans="1:60">
      <c r="A517" t="s">
        <v>1198</v>
      </c>
      <c r="B517" t="s">
        <v>82</v>
      </c>
      <c r="C517" t="s">
        <v>1191</v>
      </c>
      <c r="D517" t="s">
        <v>84</v>
      </c>
      <c r="E517" s="2">
        <f>HYPERLINK("capsilon://?command=openfolder&amp;siteaddress=FAM.docvelocity-na8.net&amp;folderid=FXF9098E09-18BE-7456-9B36-F2E7F0669AB1","FX22083598")</f>
        <v>0</v>
      </c>
      <c r="F517" t="s">
        <v>19</v>
      </c>
      <c r="G517" t="s">
        <v>19</v>
      </c>
      <c r="H517" t="s">
        <v>85</v>
      </c>
      <c r="I517" t="s">
        <v>1192</v>
      </c>
      <c r="J517">
        <v>130</v>
      </c>
      <c r="K517" t="s">
        <v>87</v>
      </c>
      <c r="L517" t="s">
        <v>88</v>
      </c>
      <c r="M517" t="s">
        <v>89</v>
      </c>
      <c r="N517">
        <v>2</v>
      </c>
      <c r="O517" s="1">
        <v>44788.401261574072</v>
      </c>
      <c r="P517" s="1">
        <v>44788.40965277778</v>
      </c>
      <c r="Q517">
        <v>238</v>
      </c>
      <c r="R517">
        <v>487</v>
      </c>
      <c r="S517" t="b">
        <v>0</v>
      </c>
      <c r="T517" t="s">
        <v>90</v>
      </c>
      <c r="U517" t="b">
        <v>1</v>
      </c>
      <c r="V517" t="s">
        <v>288</v>
      </c>
      <c r="W517" s="1">
        <v>44788.405555555553</v>
      </c>
      <c r="X517">
        <v>318</v>
      </c>
      <c r="Y517">
        <v>130</v>
      </c>
      <c r="Z517">
        <v>0</v>
      </c>
      <c r="AA517">
        <v>130</v>
      </c>
      <c r="AB517">
        <v>0</v>
      </c>
      <c r="AC517">
        <v>5</v>
      </c>
      <c r="AD517">
        <v>0</v>
      </c>
      <c r="AE517">
        <v>0</v>
      </c>
      <c r="AF517">
        <v>0</v>
      </c>
      <c r="AG517">
        <v>0</v>
      </c>
      <c r="AH517" t="s">
        <v>294</v>
      </c>
      <c r="AI517" s="1">
        <v>44788.40965277778</v>
      </c>
      <c r="AJ517">
        <v>169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1186</v>
      </c>
      <c r="BG517">
        <v>12</v>
      </c>
      <c r="BH517" t="s">
        <v>93</v>
      </c>
    </row>
    <row r="518" spans="1:60">
      <c r="A518" t="s">
        <v>1199</v>
      </c>
      <c r="B518" t="s">
        <v>82</v>
      </c>
      <c r="C518" t="s">
        <v>1200</v>
      </c>
      <c r="D518" t="s">
        <v>84</v>
      </c>
      <c r="E518" s="2">
        <f>HYPERLINK("capsilon://?command=openfolder&amp;siteaddress=FAM.docvelocity-na8.net&amp;folderid=FX99FD572D-F324-A05F-A1E8-3222343BBFD7","FX2208764")</f>
        <v>0</v>
      </c>
      <c r="F518" t="s">
        <v>19</v>
      </c>
      <c r="G518" t="s">
        <v>19</v>
      </c>
      <c r="H518" t="s">
        <v>85</v>
      </c>
      <c r="I518" t="s">
        <v>1201</v>
      </c>
      <c r="J518">
        <v>28</v>
      </c>
      <c r="K518" t="s">
        <v>87</v>
      </c>
      <c r="L518" t="s">
        <v>88</v>
      </c>
      <c r="M518" t="s">
        <v>89</v>
      </c>
      <c r="N518">
        <v>2</v>
      </c>
      <c r="O518" s="1">
        <v>44788.403761574074</v>
      </c>
      <c r="P518" s="1">
        <v>44788.412164351852</v>
      </c>
      <c r="Q518">
        <v>626</v>
      </c>
      <c r="R518">
        <v>100</v>
      </c>
      <c r="S518" t="b">
        <v>0</v>
      </c>
      <c r="T518" t="s">
        <v>90</v>
      </c>
      <c r="U518" t="b">
        <v>0</v>
      </c>
      <c r="V518" t="s">
        <v>288</v>
      </c>
      <c r="W518" s="1">
        <v>44788.408912037034</v>
      </c>
      <c r="X518">
        <v>49</v>
      </c>
      <c r="Y518">
        <v>21</v>
      </c>
      <c r="Z518">
        <v>0</v>
      </c>
      <c r="AA518">
        <v>21</v>
      </c>
      <c r="AB518">
        <v>0</v>
      </c>
      <c r="AC518">
        <v>0</v>
      </c>
      <c r="AD518">
        <v>7</v>
      </c>
      <c r="AE518">
        <v>0</v>
      </c>
      <c r="AF518">
        <v>0</v>
      </c>
      <c r="AG518">
        <v>0</v>
      </c>
      <c r="AH518" t="s">
        <v>294</v>
      </c>
      <c r="AI518" s="1">
        <v>44788.412164351852</v>
      </c>
      <c r="AJ518">
        <v>51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7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1186</v>
      </c>
      <c r="BG518">
        <v>12</v>
      </c>
      <c r="BH518" t="s">
        <v>93</v>
      </c>
    </row>
    <row r="519" spans="1:60">
      <c r="A519" t="s">
        <v>1202</v>
      </c>
      <c r="B519" t="s">
        <v>82</v>
      </c>
      <c r="C519" t="s">
        <v>232</v>
      </c>
      <c r="D519" t="s">
        <v>84</v>
      </c>
      <c r="E519" s="2">
        <f>HYPERLINK("capsilon://?command=openfolder&amp;siteaddress=FAM.docvelocity-na8.net&amp;folderid=FXED30C63D-55AD-1907-30FC-AEC63E889B32","FX22081033")</f>
        <v>0</v>
      </c>
      <c r="F519" t="s">
        <v>19</v>
      </c>
      <c r="G519" t="s">
        <v>19</v>
      </c>
      <c r="H519" t="s">
        <v>85</v>
      </c>
      <c r="I519" t="s">
        <v>1203</v>
      </c>
      <c r="J519">
        <v>30</v>
      </c>
      <c r="K519" t="s">
        <v>87</v>
      </c>
      <c r="L519" t="s">
        <v>88</v>
      </c>
      <c r="M519" t="s">
        <v>89</v>
      </c>
      <c r="N519">
        <v>2</v>
      </c>
      <c r="O519" s="1">
        <v>44788.410856481481</v>
      </c>
      <c r="P519" s="1">
        <v>44788.417025462964</v>
      </c>
      <c r="Q519">
        <v>443</v>
      </c>
      <c r="R519">
        <v>90</v>
      </c>
      <c r="S519" t="b">
        <v>0</v>
      </c>
      <c r="T519" t="s">
        <v>90</v>
      </c>
      <c r="U519" t="b">
        <v>0</v>
      </c>
      <c r="V519" t="s">
        <v>288</v>
      </c>
      <c r="W519" s="1">
        <v>44788.412997685184</v>
      </c>
      <c r="X519">
        <v>41</v>
      </c>
      <c r="Y519">
        <v>10</v>
      </c>
      <c r="Z519">
        <v>0</v>
      </c>
      <c r="AA519">
        <v>10</v>
      </c>
      <c r="AB519">
        <v>0</v>
      </c>
      <c r="AC519">
        <v>1</v>
      </c>
      <c r="AD519">
        <v>20</v>
      </c>
      <c r="AE519">
        <v>0</v>
      </c>
      <c r="AF519">
        <v>0</v>
      </c>
      <c r="AG519">
        <v>0</v>
      </c>
      <c r="AH519" t="s">
        <v>294</v>
      </c>
      <c r="AI519" s="1">
        <v>44788.417025462964</v>
      </c>
      <c r="AJ519">
        <v>49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20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1186</v>
      </c>
      <c r="BG519">
        <v>8</v>
      </c>
      <c r="BH519" t="s">
        <v>93</v>
      </c>
    </row>
    <row r="520" spans="1:60">
      <c r="A520" t="s">
        <v>1204</v>
      </c>
      <c r="B520" t="s">
        <v>82</v>
      </c>
      <c r="C520" t="s">
        <v>1205</v>
      </c>
      <c r="D520" t="s">
        <v>84</v>
      </c>
      <c r="E520" s="2">
        <f>HYPERLINK("capsilon://?command=openfolder&amp;siteaddress=FAM.docvelocity-na8.net&amp;folderid=FX5A646F95-B279-8C23-B889-FD085C2B3C0F","FX22028186")</f>
        <v>0</v>
      </c>
      <c r="F520" t="s">
        <v>19</v>
      </c>
      <c r="G520" t="s">
        <v>19</v>
      </c>
      <c r="H520" t="s">
        <v>85</v>
      </c>
      <c r="I520" t="s">
        <v>1206</v>
      </c>
      <c r="J520">
        <v>67</v>
      </c>
      <c r="K520" t="s">
        <v>87</v>
      </c>
      <c r="L520" t="s">
        <v>88</v>
      </c>
      <c r="M520" t="s">
        <v>89</v>
      </c>
      <c r="N520">
        <v>2</v>
      </c>
      <c r="O520" s="1">
        <v>44788.415358796294</v>
      </c>
      <c r="P520" s="1">
        <v>44788.432118055556</v>
      </c>
      <c r="Q520">
        <v>1184</v>
      </c>
      <c r="R520">
        <v>264</v>
      </c>
      <c r="S520" t="b">
        <v>0</v>
      </c>
      <c r="T520" t="s">
        <v>90</v>
      </c>
      <c r="U520" t="b">
        <v>0</v>
      </c>
      <c r="V520" t="s">
        <v>288</v>
      </c>
      <c r="W520" s="1">
        <v>44788.430798611109</v>
      </c>
      <c r="X520">
        <v>143</v>
      </c>
      <c r="Y520">
        <v>52</v>
      </c>
      <c r="Z520">
        <v>0</v>
      </c>
      <c r="AA520">
        <v>52</v>
      </c>
      <c r="AB520">
        <v>0</v>
      </c>
      <c r="AC520">
        <v>5</v>
      </c>
      <c r="AD520">
        <v>15</v>
      </c>
      <c r="AE520">
        <v>0</v>
      </c>
      <c r="AF520">
        <v>0</v>
      </c>
      <c r="AG520">
        <v>0</v>
      </c>
      <c r="AH520" t="s">
        <v>294</v>
      </c>
      <c r="AI520" s="1">
        <v>44788.432118055556</v>
      </c>
      <c r="AJ520">
        <v>111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15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1186</v>
      </c>
      <c r="BG520">
        <v>24</v>
      </c>
      <c r="BH520" t="s">
        <v>93</v>
      </c>
    </row>
    <row r="521" spans="1:60">
      <c r="A521" t="s">
        <v>1207</v>
      </c>
      <c r="B521" t="s">
        <v>82</v>
      </c>
      <c r="C521" t="s">
        <v>1205</v>
      </c>
      <c r="D521" t="s">
        <v>84</v>
      </c>
      <c r="E521" s="2">
        <f>HYPERLINK("capsilon://?command=openfolder&amp;siteaddress=FAM.docvelocity-na8.net&amp;folderid=FX5A646F95-B279-8C23-B889-FD085C2B3C0F","FX22028186")</f>
        <v>0</v>
      </c>
      <c r="F521" t="s">
        <v>19</v>
      </c>
      <c r="G521" t="s">
        <v>19</v>
      </c>
      <c r="H521" t="s">
        <v>85</v>
      </c>
      <c r="I521" t="s">
        <v>1208</v>
      </c>
      <c r="J521">
        <v>163</v>
      </c>
      <c r="K521" t="s">
        <v>87</v>
      </c>
      <c r="L521" t="s">
        <v>88</v>
      </c>
      <c r="M521" t="s">
        <v>89</v>
      </c>
      <c r="N521">
        <v>2</v>
      </c>
      <c r="O521" s="1">
        <v>44788.417881944442</v>
      </c>
      <c r="P521" s="1">
        <v>44788.467569444445</v>
      </c>
      <c r="Q521">
        <v>3803</v>
      </c>
      <c r="R521">
        <v>490</v>
      </c>
      <c r="S521" t="b">
        <v>0</v>
      </c>
      <c r="T521" t="s">
        <v>90</v>
      </c>
      <c r="U521" t="b">
        <v>0</v>
      </c>
      <c r="V521" t="s">
        <v>288</v>
      </c>
      <c r="W521" s="1">
        <v>44788.444479166668</v>
      </c>
      <c r="X521">
        <v>161</v>
      </c>
      <c r="Y521">
        <v>163</v>
      </c>
      <c r="Z521">
        <v>0</v>
      </c>
      <c r="AA521">
        <v>163</v>
      </c>
      <c r="AB521">
        <v>0</v>
      </c>
      <c r="AC521">
        <v>6</v>
      </c>
      <c r="AD521">
        <v>0</v>
      </c>
      <c r="AE521">
        <v>0</v>
      </c>
      <c r="AF521">
        <v>0</v>
      </c>
      <c r="AG521">
        <v>0</v>
      </c>
      <c r="AH521" t="s">
        <v>294</v>
      </c>
      <c r="AI521" s="1">
        <v>44788.467569444445</v>
      </c>
      <c r="AJ521">
        <v>284</v>
      </c>
      <c r="AK521">
        <v>3</v>
      </c>
      <c r="AL521">
        <v>0</v>
      </c>
      <c r="AM521">
        <v>3</v>
      </c>
      <c r="AN521">
        <v>0</v>
      </c>
      <c r="AO521">
        <v>3</v>
      </c>
      <c r="AP521">
        <v>-3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1186</v>
      </c>
      <c r="BG521">
        <v>71</v>
      </c>
      <c r="BH521" t="s">
        <v>93</v>
      </c>
    </row>
    <row r="522" spans="1:60">
      <c r="A522" t="s">
        <v>1209</v>
      </c>
      <c r="B522" t="s">
        <v>82</v>
      </c>
      <c r="C522" t="s">
        <v>1210</v>
      </c>
      <c r="D522" t="s">
        <v>84</v>
      </c>
      <c r="E522" s="2">
        <f>HYPERLINK("capsilon://?command=openfolder&amp;siteaddress=FAM.docvelocity-na8.net&amp;folderid=FX2A01FC70-4A28-ECF1-57E3-9CC51054FA73","FX22083335")</f>
        <v>0</v>
      </c>
      <c r="F522" t="s">
        <v>19</v>
      </c>
      <c r="G522" t="s">
        <v>19</v>
      </c>
      <c r="H522" t="s">
        <v>85</v>
      </c>
      <c r="I522" t="s">
        <v>1211</v>
      </c>
      <c r="J522">
        <v>93</v>
      </c>
      <c r="K522" t="s">
        <v>87</v>
      </c>
      <c r="L522" t="s">
        <v>88</v>
      </c>
      <c r="M522" t="s">
        <v>89</v>
      </c>
      <c r="N522">
        <v>1</v>
      </c>
      <c r="O522" s="1">
        <v>44788.430127314816</v>
      </c>
      <c r="P522" s="1">
        <v>44788.467638888891</v>
      </c>
      <c r="Q522">
        <v>2815</v>
      </c>
      <c r="R522">
        <v>426</v>
      </c>
      <c r="S522" t="b">
        <v>0</v>
      </c>
      <c r="T522" t="s">
        <v>90</v>
      </c>
      <c r="U522" t="b">
        <v>0</v>
      </c>
      <c r="V522" t="s">
        <v>288</v>
      </c>
      <c r="W522" s="1">
        <v>44788.467638888891</v>
      </c>
      <c r="X522">
        <v>387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93</v>
      </c>
      <c r="AE522">
        <v>86</v>
      </c>
      <c r="AF522">
        <v>0</v>
      </c>
      <c r="AG522">
        <v>4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 t="s">
        <v>90</v>
      </c>
      <c r="AR522" t="s">
        <v>90</v>
      </c>
      <c r="AS522" t="s">
        <v>90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1186</v>
      </c>
      <c r="BG522">
        <v>54</v>
      </c>
      <c r="BH522" t="s">
        <v>93</v>
      </c>
    </row>
    <row r="523" spans="1:60">
      <c r="A523" t="s">
        <v>1212</v>
      </c>
      <c r="B523" t="s">
        <v>82</v>
      </c>
      <c r="C523" t="s">
        <v>1213</v>
      </c>
      <c r="D523" t="s">
        <v>84</v>
      </c>
      <c r="E523" s="2">
        <f>HYPERLINK("capsilon://?command=openfolder&amp;siteaddress=FAM.docvelocity-na8.net&amp;folderid=FX6BDB0CF7-72AE-D73F-D61B-535FBDAD17C6","FX22078088")</f>
        <v>0</v>
      </c>
      <c r="F523" t="s">
        <v>19</v>
      </c>
      <c r="G523" t="s">
        <v>19</v>
      </c>
      <c r="H523" t="s">
        <v>85</v>
      </c>
      <c r="I523" t="s">
        <v>1214</v>
      </c>
      <c r="J523">
        <v>136</v>
      </c>
      <c r="K523" t="s">
        <v>87</v>
      </c>
      <c r="L523" t="s">
        <v>88</v>
      </c>
      <c r="M523" t="s">
        <v>89</v>
      </c>
      <c r="N523">
        <v>1</v>
      </c>
      <c r="O523" s="1">
        <v>44774.757789351854</v>
      </c>
      <c r="P523" s="1">
        <v>44774.795428240737</v>
      </c>
      <c r="Q523">
        <v>2299</v>
      </c>
      <c r="R523">
        <v>953</v>
      </c>
      <c r="S523" t="b">
        <v>0</v>
      </c>
      <c r="T523" t="s">
        <v>90</v>
      </c>
      <c r="U523" t="b">
        <v>0</v>
      </c>
      <c r="V523" t="s">
        <v>102</v>
      </c>
      <c r="W523" s="1">
        <v>44774.795428240737</v>
      </c>
      <c r="X523">
        <v>131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136</v>
      </c>
      <c r="AE523">
        <v>114</v>
      </c>
      <c r="AF523">
        <v>0</v>
      </c>
      <c r="AG523">
        <v>6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170</v>
      </c>
      <c r="BG523">
        <v>54</v>
      </c>
      <c r="BH523" t="s">
        <v>93</v>
      </c>
    </row>
    <row r="524" spans="1:60">
      <c r="A524" t="s">
        <v>1215</v>
      </c>
      <c r="B524" t="s">
        <v>82</v>
      </c>
      <c r="C524" t="s">
        <v>1216</v>
      </c>
      <c r="D524" t="s">
        <v>84</v>
      </c>
      <c r="E524" s="2">
        <f>HYPERLINK("capsilon://?command=openfolder&amp;siteaddress=FAM.docvelocity-na8.net&amp;folderid=FX7B723D9A-2A47-ECCF-34A2-B7168D7A558C","FX22081413")</f>
        <v>0</v>
      </c>
      <c r="F524" t="s">
        <v>19</v>
      </c>
      <c r="G524" t="s">
        <v>19</v>
      </c>
      <c r="H524" t="s">
        <v>85</v>
      </c>
      <c r="I524" t="s">
        <v>1217</v>
      </c>
      <c r="J524">
        <v>128</v>
      </c>
      <c r="K524" t="s">
        <v>87</v>
      </c>
      <c r="L524" t="s">
        <v>88</v>
      </c>
      <c r="M524" t="s">
        <v>89</v>
      </c>
      <c r="N524">
        <v>2</v>
      </c>
      <c r="O524" s="1">
        <v>44788.451562499999</v>
      </c>
      <c r="P524" s="1">
        <v>44788.502546296295</v>
      </c>
      <c r="Q524">
        <v>3327</v>
      </c>
      <c r="R524">
        <v>1078</v>
      </c>
      <c r="S524" t="b">
        <v>0</v>
      </c>
      <c r="T524" t="s">
        <v>90</v>
      </c>
      <c r="U524" t="b">
        <v>0</v>
      </c>
      <c r="V524" t="s">
        <v>571</v>
      </c>
      <c r="W524" s="1">
        <v>44788.493680555555</v>
      </c>
      <c r="X524">
        <v>666</v>
      </c>
      <c r="Y524">
        <v>95</v>
      </c>
      <c r="Z524">
        <v>0</v>
      </c>
      <c r="AA524">
        <v>95</v>
      </c>
      <c r="AB524">
        <v>0</v>
      </c>
      <c r="AC524">
        <v>44</v>
      </c>
      <c r="AD524">
        <v>33</v>
      </c>
      <c r="AE524">
        <v>0</v>
      </c>
      <c r="AF524">
        <v>0</v>
      </c>
      <c r="AG524">
        <v>0</v>
      </c>
      <c r="AH524" t="s">
        <v>108</v>
      </c>
      <c r="AI524" s="1">
        <v>44788.502546296295</v>
      </c>
      <c r="AJ524">
        <v>362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33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1186</v>
      </c>
      <c r="BG524">
        <v>73</v>
      </c>
      <c r="BH524" t="s">
        <v>93</v>
      </c>
    </row>
    <row r="525" spans="1:60">
      <c r="A525" t="s">
        <v>1218</v>
      </c>
      <c r="B525" t="s">
        <v>82</v>
      </c>
      <c r="C525" t="s">
        <v>192</v>
      </c>
      <c r="D525" t="s">
        <v>84</v>
      </c>
      <c r="E525" s="2">
        <f>HYPERLINK("capsilon://?command=openfolder&amp;siteaddress=FAM.docvelocity-na8.net&amp;folderid=FX7D5B0DE6-BD1A-37B2-DB19-BA58AD7BE82E","FX22075942")</f>
        <v>0</v>
      </c>
      <c r="F525" t="s">
        <v>19</v>
      </c>
      <c r="G525" t="s">
        <v>19</v>
      </c>
      <c r="H525" t="s">
        <v>85</v>
      </c>
      <c r="I525" t="s">
        <v>1219</v>
      </c>
      <c r="J525">
        <v>44</v>
      </c>
      <c r="K525" t="s">
        <v>87</v>
      </c>
      <c r="L525" t="s">
        <v>88</v>
      </c>
      <c r="M525" t="s">
        <v>89</v>
      </c>
      <c r="N525">
        <v>2</v>
      </c>
      <c r="O525" s="1">
        <v>44788.458240740743</v>
      </c>
      <c r="P525" s="1">
        <v>44788.503287037034</v>
      </c>
      <c r="Q525">
        <v>3753</v>
      </c>
      <c r="R525">
        <v>139</v>
      </c>
      <c r="S525" t="b">
        <v>0</v>
      </c>
      <c r="T525" t="s">
        <v>90</v>
      </c>
      <c r="U525" t="b">
        <v>0</v>
      </c>
      <c r="V525" t="s">
        <v>91</v>
      </c>
      <c r="W525" s="1">
        <v>44788.49627314815</v>
      </c>
      <c r="X525">
        <v>71</v>
      </c>
      <c r="Y525">
        <v>0</v>
      </c>
      <c r="Z525">
        <v>0</v>
      </c>
      <c r="AA525">
        <v>0</v>
      </c>
      <c r="AB525">
        <v>37</v>
      </c>
      <c r="AC525">
        <v>0</v>
      </c>
      <c r="AD525">
        <v>44</v>
      </c>
      <c r="AE525">
        <v>0</v>
      </c>
      <c r="AF525">
        <v>0</v>
      </c>
      <c r="AG525">
        <v>0</v>
      </c>
      <c r="AH525" t="s">
        <v>108</v>
      </c>
      <c r="AI525" s="1">
        <v>44788.503287037034</v>
      </c>
      <c r="AJ525">
        <v>19</v>
      </c>
      <c r="AK525">
        <v>0</v>
      </c>
      <c r="AL525">
        <v>0</v>
      </c>
      <c r="AM525">
        <v>0</v>
      </c>
      <c r="AN525">
        <v>37</v>
      </c>
      <c r="AO525">
        <v>0</v>
      </c>
      <c r="AP525">
        <v>44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1186</v>
      </c>
      <c r="BG525">
        <v>64</v>
      </c>
      <c r="BH525" t="s">
        <v>93</v>
      </c>
    </row>
    <row r="526" spans="1:60">
      <c r="A526" t="s">
        <v>1220</v>
      </c>
      <c r="B526" t="s">
        <v>82</v>
      </c>
      <c r="C526" t="s">
        <v>1221</v>
      </c>
      <c r="D526" t="s">
        <v>84</v>
      </c>
      <c r="E526" s="2">
        <f>HYPERLINK("capsilon://?command=openfolder&amp;siteaddress=FAM.docvelocity-na8.net&amp;folderid=FX2A239E95-60BC-3461-3B07-50D1729A279D","FX22083297")</f>
        <v>0</v>
      </c>
      <c r="F526" t="s">
        <v>19</v>
      </c>
      <c r="G526" t="s">
        <v>19</v>
      </c>
      <c r="H526" t="s">
        <v>85</v>
      </c>
      <c r="I526" t="s">
        <v>1222</v>
      </c>
      <c r="J526">
        <v>21</v>
      </c>
      <c r="K526" t="s">
        <v>87</v>
      </c>
      <c r="L526" t="s">
        <v>88</v>
      </c>
      <c r="M526" t="s">
        <v>89</v>
      </c>
      <c r="N526">
        <v>2</v>
      </c>
      <c r="O526" s="1">
        <v>44788.460868055554</v>
      </c>
      <c r="P526" s="1">
        <v>44788.503993055558</v>
      </c>
      <c r="Q526">
        <v>3542</v>
      </c>
      <c r="R526">
        <v>184</v>
      </c>
      <c r="S526" t="b">
        <v>0</v>
      </c>
      <c r="T526" t="s">
        <v>90</v>
      </c>
      <c r="U526" t="b">
        <v>0</v>
      </c>
      <c r="V526" t="s">
        <v>95</v>
      </c>
      <c r="W526" s="1">
        <v>44788.496342592596</v>
      </c>
      <c r="X526">
        <v>124</v>
      </c>
      <c r="Y526">
        <v>0</v>
      </c>
      <c r="Z526">
        <v>0</v>
      </c>
      <c r="AA526">
        <v>0</v>
      </c>
      <c r="AB526">
        <v>20</v>
      </c>
      <c r="AC526">
        <v>0</v>
      </c>
      <c r="AD526">
        <v>21</v>
      </c>
      <c r="AE526">
        <v>0</v>
      </c>
      <c r="AF526">
        <v>0</v>
      </c>
      <c r="AG526">
        <v>0</v>
      </c>
      <c r="AH526" t="s">
        <v>108</v>
      </c>
      <c r="AI526" s="1">
        <v>44788.503993055558</v>
      </c>
      <c r="AJ526">
        <v>60</v>
      </c>
      <c r="AK526">
        <v>0</v>
      </c>
      <c r="AL526">
        <v>0</v>
      </c>
      <c r="AM526">
        <v>0</v>
      </c>
      <c r="AN526">
        <v>10</v>
      </c>
      <c r="AO526">
        <v>0</v>
      </c>
      <c r="AP526">
        <v>21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1186</v>
      </c>
      <c r="BG526">
        <v>62</v>
      </c>
      <c r="BH526" t="s">
        <v>93</v>
      </c>
    </row>
    <row r="527" spans="1:60">
      <c r="A527" t="s">
        <v>1223</v>
      </c>
      <c r="B527" t="s">
        <v>82</v>
      </c>
      <c r="C527" t="s">
        <v>1210</v>
      </c>
      <c r="D527" t="s">
        <v>84</v>
      </c>
      <c r="E527" s="2">
        <f>HYPERLINK("capsilon://?command=openfolder&amp;siteaddress=FAM.docvelocity-na8.net&amp;folderid=FX2A01FC70-4A28-ECF1-57E3-9CC51054FA73","FX22083335")</f>
        <v>0</v>
      </c>
      <c r="F527" t="s">
        <v>19</v>
      </c>
      <c r="G527" t="s">
        <v>19</v>
      </c>
      <c r="H527" t="s">
        <v>85</v>
      </c>
      <c r="I527" t="s">
        <v>1211</v>
      </c>
      <c r="J527">
        <v>156</v>
      </c>
      <c r="K527" t="s">
        <v>87</v>
      </c>
      <c r="L527" t="s">
        <v>88</v>
      </c>
      <c r="M527" t="s">
        <v>89</v>
      </c>
      <c r="N527">
        <v>2</v>
      </c>
      <c r="O527" s="1">
        <v>44788.468877314815</v>
      </c>
      <c r="P527" s="1">
        <v>44788.562523148146</v>
      </c>
      <c r="Q527">
        <v>5308</v>
      </c>
      <c r="R527">
        <v>2783</v>
      </c>
      <c r="S527" t="b">
        <v>0</v>
      </c>
      <c r="T527" t="s">
        <v>90</v>
      </c>
      <c r="U527" t="b">
        <v>1</v>
      </c>
      <c r="V527" t="s">
        <v>571</v>
      </c>
      <c r="W527" s="1">
        <v>44788.516712962963</v>
      </c>
      <c r="X527">
        <v>1990</v>
      </c>
      <c r="Y527">
        <v>144</v>
      </c>
      <c r="Z527">
        <v>0</v>
      </c>
      <c r="AA527">
        <v>144</v>
      </c>
      <c r="AB527">
        <v>0</v>
      </c>
      <c r="AC527">
        <v>125</v>
      </c>
      <c r="AD527">
        <v>12</v>
      </c>
      <c r="AE527">
        <v>0</v>
      </c>
      <c r="AF527">
        <v>0</v>
      </c>
      <c r="AG527">
        <v>0</v>
      </c>
      <c r="AH527" t="s">
        <v>108</v>
      </c>
      <c r="AI527" s="1">
        <v>44788.562523148146</v>
      </c>
      <c r="AJ527">
        <v>793</v>
      </c>
      <c r="AK527">
        <v>8</v>
      </c>
      <c r="AL527">
        <v>0</v>
      </c>
      <c r="AM527">
        <v>8</v>
      </c>
      <c r="AN527">
        <v>0</v>
      </c>
      <c r="AO527">
        <v>8</v>
      </c>
      <c r="AP527">
        <v>4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1186</v>
      </c>
      <c r="BG527">
        <v>134</v>
      </c>
      <c r="BH527" t="s">
        <v>93</v>
      </c>
    </row>
    <row r="528" spans="1:60">
      <c r="A528" t="s">
        <v>1224</v>
      </c>
      <c r="B528" t="s">
        <v>82</v>
      </c>
      <c r="C528" t="s">
        <v>713</v>
      </c>
      <c r="D528" t="s">
        <v>84</v>
      </c>
      <c r="E528" s="2">
        <f>HYPERLINK("capsilon://?command=openfolder&amp;siteaddress=FAM.docvelocity-na8.net&amp;folderid=FXFA69ED16-6429-C9A6-FD25-CECDCC5E0A58","FX22082317")</f>
        <v>0</v>
      </c>
      <c r="F528" t="s">
        <v>19</v>
      </c>
      <c r="G528" t="s">
        <v>19</v>
      </c>
      <c r="H528" t="s">
        <v>85</v>
      </c>
      <c r="I528" t="s">
        <v>1225</v>
      </c>
      <c r="J528">
        <v>92</v>
      </c>
      <c r="K528" t="s">
        <v>87</v>
      </c>
      <c r="L528" t="s">
        <v>88</v>
      </c>
      <c r="M528" t="s">
        <v>89</v>
      </c>
      <c r="N528">
        <v>2</v>
      </c>
      <c r="O528" s="1">
        <v>44788.470393518517</v>
      </c>
      <c r="P528" s="1">
        <v>44788.670844907407</v>
      </c>
      <c r="Q528">
        <v>14246</v>
      </c>
      <c r="R528">
        <v>3073</v>
      </c>
      <c r="S528" t="b">
        <v>0</v>
      </c>
      <c r="T528" t="s">
        <v>90</v>
      </c>
      <c r="U528" t="b">
        <v>0</v>
      </c>
      <c r="V528" t="s">
        <v>91</v>
      </c>
      <c r="W528" s="1">
        <v>44788.515763888892</v>
      </c>
      <c r="X528">
        <v>1683</v>
      </c>
      <c r="Y528">
        <v>71</v>
      </c>
      <c r="Z528">
        <v>0</v>
      </c>
      <c r="AA528">
        <v>71</v>
      </c>
      <c r="AB528">
        <v>0</v>
      </c>
      <c r="AC528">
        <v>60</v>
      </c>
      <c r="AD528">
        <v>21</v>
      </c>
      <c r="AE528">
        <v>0</v>
      </c>
      <c r="AF528">
        <v>0</v>
      </c>
      <c r="AG528">
        <v>0</v>
      </c>
      <c r="AH528" t="s">
        <v>173</v>
      </c>
      <c r="AI528" s="1">
        <v>44788.670844907407</v>
      </c>
      <c r="AJ528">
        <v>1390</v>
      </c>
      <c r="AK528">
        <v>4</v>
      </c>
      <c r="AL528">
        <v>0</v>
      </c>
      <c r="AM528">
        <v>4</v>
      </c>
      <c r="AN528">
        <v>0</v>
      </c>
      <c r="AO528">
        <v>4</v>
      </c>
      <c r="AP528">
        <v>17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1186</v>
      </c>
      <c r="BG528">
        <v>288</v>
      </c>
      <c r="BH528" t="s">
        <v>93</v>
      </c>
    </row>
    <row r="529" spans="1:60">
      <c r="A529" t="s">
        <v>1226</v>
      </c>
      <c r="B529" t="s">
        <v>82</v>
      </c>
      <c r="C529" t="s">
        <v>713</v>
      </c>
      <c r="D529" t="s">
        <v>84</v>
      </c>
      <c r="E529" s="2">
        <f>HYPERLINK("capsilon://?command=openfolder&amp;siteaddress=FAM.docvelocity-na8.net&amp;folderid=FXFA69ED16-6429-C9A6-FD25-CECDCC5E0A58","FX22082317")</f>
        <v>0</v>
      </c>
      <c r="F529" t="s">
        <v>19</v>
      </c>
      <c r="G529" t="s">
        <v>19</v>
      </c>
      <c r="H529" t="s">
        <v>85</v>
      </c>
      <c r="I529" t="s">
        <v>1227</v>
      </c>
      <c r="J529">
        <v>76</v>
      </c>
      <c r="K529" t="s">
        <v>87</v>
      </c>
      <c r="L529" t="s">
        <v>88</v>
      </c>
      <c r="M529" t="s">
        <v>89</v>
      </c>
      <c r="N529">
        <v>2</v>
      </c>
      <c r="O529" s="1">
        <v>44788.470972222225</v>
      </c>
      <c r="P529" s="1">
        <v>44788.923819444448</v>
      </c>
      <c r="Q529">
        <v>37491</v>
      </c>
      <c r="R529">
        <v>1635</v>
      </c>
      <c r="S529" t="b">
        <v>0</v>
      </c>
      <c r="T529" t="s">
        <v>90</v>
      </c>
      <c r="U529" t="b">
        <v>0</v>
      </c>
      <c r="V529" t="s">
        <v>95</v>
      </c>
      <c r="W529" s="1">
        <v>44788.50509259259</v>
      </c>
      <c r="X529">
        <v>755</v>
      </c>
      <c r="Y529">
        <v>51</v>
      </c>
      <c r="Z529">
        <v>0</v>
      </c>
      <c r="AA529">
        <v>51</v>
      </c>
      <c r="AB529">
        <v>0</v>
      </c>
      <c r="AC529">
        <v>15</v>
      </c>
      <c r="AD529">
        <v>25</v>
      </c>
      <c r="AE529">
        <v>0</v>
      </c>
      <c r="AF529">
        <v>0</v>
      </c>
      <c r="AG529">
        <v>0</v>
      </c>
      <c r="AH529" t="s">
        <v>449</v>
      </c>
      <c r="AI529" s="1">
        <v>44788.923819444448</v>
      </c>
      <c r="AJ529">
        <v>255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25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1186</v>
      </c>
      <c r="BG529">
        <v>652</v>
      </c>
      <c r="BH529" t="s">
        <v>93</v>
      </c>
    </row>
    <row r="530" spans="1:60">
      <c r="A530" t="s">
        <v>1228</v>
      </c>
      <c r="B530" t="s">
        <v>82</v>
      </c>
      <c r="C530" t="s">
        <v>1229</v>
      </c>
      <c r="D530" t="s">
        <v>84</v>
      </c>
      <c r="E530" s="2">
        <f>HYPERLINK("capsilon://?command=openfolder&amp;siteaddress=FAM.docvelocity-na8.net&amp;folderid=FX89186CC5-82E2-98E4-B4A0-DE5915F324C7","FX22083699")</f>
        <v>0</v>
      </c>
      <c r="F530" t="s">
        <v>19</v>
      </c>
      <c r="G530" t="s">
        <v>19</v>
      </c>
      <c r="H530" t="s">
        <v>85</v>
      </c>
      <c r="I530" t="s">
        <v>1230</v>
      </c>
      <c r="J530">
        <v>588</v>
      </c>
      <c r="K530" t="s">
        <v>87</v>
      </c>
      <c r="L530" t="s">
        <v>88</v>
      </c>
      <c r="M530" t="s">
        <v>89</v>
      </c>
      <c r="N530">
        <v>1</v>
      </c>
      <c r="O530" s="1">
        <v>44788.471863425926</v>
      </c>
      <c r="P530" s="1">
        <v>44788.511666666665</v>
      </c>
      <c r="Q530">
        <v>3017</v>
      </c>
      <c r="R530">
        <v>422</v>
      </c>
      <c r="S530" t="b">
        <v>0</v>
      </c>
      <c r="T530" t="s">
        <v>90</v>
      </c>
      <c r="U530" t="b">
        <v>0</v>
      </c>
      <c r="V530" t="s">
        <v>102</v>
      </c>
      <c r="W530" s="1">
        <v>44788.511666666665</v>
      </c>
      <c r="X530">
        <v>398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588</v>
      </c>
      <c r="AE530">
        <v>572</v>
      </c>
      <c r="AF530">
        <v>0</v>
      </c>
      <c r="AG530">
        <v>11</v>
      </c>
      <c r="AH530" t="s">
        <v>90</v>
      </c>
      <c r="AI530" t="s">
        <v>90</v>
      </c>
      <c r="AJ530" t="s">
        <v>90</v>
      </c>
      <c r="AK530" t="s">
        <v>90</v>
      </c>
      <c r="AL530" t="s">
        <v>90</v>
      </c>
      <c r="AM530" t="s">
        <v>90</v>
      </c>
      <c r="AN530" t="s">
        <v>90</v>
      </c>
      <c r="AO530" t="s">
        <v>90</v>
      </c>
      <c r="AP530" t="s">
        <v>90</v>
      </c>
      <c r="AQ530" t="s">
        <v>90</v>
      </c>
      <c r="AR530" t="s">
        <v>90</v>
      </c>
      <c r="AS530" t="s">
        <v>90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1186</v>
      </c>
      <c r="BG530">
        <v>57</v>
      </c>
      <c r="BH530" t="s">
        <v>93</v>
      </c>
    </row>
    <row r="531" spans="1:60">
      <c r="A531" t="s">
        <v>1231</v>
      </c>
      <c r="B531" t="s">
        <v>82</v>
      </c>
      <c r="C531" t="s">
        <v>713</v>
      </c>
      <c r="D531" t="s">
        <v>84</v>
      </c>
      <c r="E531" s="2">
        <f>HYPERLINK("capsilon://?command=openfolder&amp;siteaddress=FAM.docvelocity-na8.net&amp;folderid=FXFA69ED16-6429-C9A6-FD25-CECDCC5E0A58","FX22082317")</f>
        <v>0</v>
      </c>
      <c r="F531" t="s">
        <v>19</v>
      </c>
      <c r="G531" t="s">
        <v>19</v>
      </c>
      <c r="H531" t="s">
        <v>85</v>
      </c>
      <c r="I531" t="s">
        <v>1232</v>
      </c>
      <c r="J531">
        <v>101</v>
      </c>
      <c r="K531" t="s">
        <v>87</v>
      </c>
      <c r="L531" t="s">
        <v>88</v>
      </c>
      <c r="M531" t="s">
        <v>89</v>
      </c>
      <c r="N531">
        <v>1</v>
      </c>
      <c r="O531" s="1">
        <v>44788.471967592595</v>
      </c>
      <c r="P531" s="1">
        <v>44788.513865740744</v>
      </c>
      <c r="Q531">
        <v>3458</v>
      </c>
      <c r="R531">
        <v>162</v>
      </c>
      <c r="S531" t="b">
        <v>0</v>
      </c>
      <c r="T531" t="s">
        <v>90</v>
      </c>
      <c r="U531" t="b">
        <v>0</v>
      </c>
      <c r="V531" t="s">
        <v>102</v>
      </c>
      <c r="W531" s="1">
        <v>44788.513865740744</v>
      </c>
      <c r="X531">
        <v>134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101</v>
      </c>
      <c r="AE531">
        <v>101</v>
      </c>
      <c r="AF531">
        <v>0</v>
      </c>
      <c r="AG531">
        <v>2</v>
      </c>
      <c r="AH531" t="s">
        <v>90</v>
      </c>
      <c r="AI531" t="s">
        <v>90</v>
      </c>
      <c r="AJ531" t="s">
        <v>90</v>
      </c>
      <c r="AK531" t="s">
        <v>90</v>
      </c>
      <c r="AL531" t="s">
        <v>90</v>
      </c>
      <c r="AM531" t="s">
        <v>90</v>
      </c>
      <c r="AN531" t="s">
        <v>90</v>
      </c>
      <c r="AO531" t="s">
        <v>90</v>
      </c>
      <c r="AP531" t="s">
        <v>90</v>
      </c>
      <c r="AQ531" t="s">
        <v>90</v>
      </c>
      <c r="AR531" t="s">
        <v>90</v>
      </c>
      <c r="AS531" t="s">
        <v>90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1186</v>
      </c>
      <c r="BG531">
        <v>60</v>
      </c>
      <c r="BH531" t="s">
        <v>93</v>
      </c>
    </row>
    <row r="532" spans="1:60">
      <c r="A532" t="s">
        <v>1233</v>
      </c>
      <c r="B532" t="s">
        <v>82</v>
      </c>
      <c r="C532" t="s">
        <v>713</v>
      </c>
      <c r="D532" t="s">
        <v>84</v>
      </c>
      <c r="E532" s="2">
        <f>HYPERLINK("capsilon://?command=openfolder&amp;siteaddress=FAM.docvelocity-na8.net&amp;folderid=FXFA69ED16-6429-C9A6-FD25-CECDCC5E0A58","FX22082317")</f>
        <v>0</v>
      </c>
      <c r="F532" t="s">
        <v>19</v>
      </c>
      <c r="G532" t="s">
        <v>19</v>
      </c>
      <c r="H532" t="s">
        <v>85</v>
      </c>
      <c r="I532" t="s">
        <v>1234</v>
      </c>
      <c r="J532">
        <v>28</v>
      </c>
      <c r="K532" t="s">
        <v>87</v>
      </c>
      <c r="L532" t="s">
        <v>88</v>
      </c>
      <c r="M532" t="s">
        <v>89</v>
      </c>
      <c r="N532">
        <v>1</v>
      </c>
      <c r="O532" s="1">
        <v>44788.472175925926</v>
      </c>
      <c r="P532" s="1">
        <v>44788.538263888891</v>
      </c>
      <c r="Q532">
        <v>3820</v>
      </c>
      <c r="R532">
        <v>1890</v>
      </c>
      <c r="S532" t="b">
        <v>0</v>
      </c>
      <c r="T532" t="s">
        <v>90</v>
      </c>
      <c r="U532" t="b">
        <v>0</v>
      </c>
      <c r="V532" t="s">
        <v>571</v>
      </c>
      <c r="W532" s="1">
        <v>44788.538263888891</v>
      </c>
      <c r="X532">
        <v>1861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28</v>
      </c>
      <c r="AE532">
        <v>21</v>
      </c>
      <c r="AF532">
        <v>0</v>
      </c>
      <c r="AG532">
        <v>3</v>
      </c>
      <c r="AH532" t="s">
        <v>90</v>
      </c>
      <c r="AI532" t="s">
        <v>90</v>
      </c>
      <c r="AJ532" t="s">
        <v>90</v>
      </c>
      <c r="AK532" t="s">
        <v>90</v>
      </c>
      <c r="AL532" t="s">
        <v>90</v>
      </c>
      <c r="AM532" t="s">
        <v>90</v>
      </c>
      <c r="AN532" t="s">
        <v>90</v>
      </c>
      <c r="AO532" t="s">
        <v>90</v>
      </c>
      <c r="AP532" t="s">
        <v>90</v>
      </c>
      <c r="AQ532" t="s">
        <v>90</v>
      </c>
      <c r="AR532" t="s">
        <v>90</v>
      </c>
      <c r="AS532" t="s">
        <v>90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1186</v>
      </c>
      <c r="BG532">
        <v>95</v>
      </c>
      <c r="BH532" t="s">
        <v>93</v>
      </c>
    </row>
    <row r="533" spans="1:60">
      <c r="A533" t="s">
        <v>1235</v>
      </c>
      <c r="B533" t="s">
        <v>82</v>
      </c>
      <c r="C533" t="s">
        <v>713</v>
      </c>
      <c r="D533" t="s">
        <v>84</v>
      </c>
      <c r="E533" s="2">
        <f>HYPERLINK("capsilon://?command=openfolder&amp;siteaddress=FAM.docvelocity-na8.net&amp;folderid=FXFA69ED16-6429-C9A6-FD25-CECDCC5E0A58","FX22082317")</f>
        <v>0</v>
      </c>
      <c r="F533" t="s">
        <v>19</v>
      </c>
      <c r="G533" t="s">
        <v>19</v>
      </c>
      <c r="H533" t="s">
        <v>85</v>
      </c>
      <c r="I533" t="s">
        <v>1236</v>
      </c>
      <c r="J533">
        <v>96</v>
      </c>
      <c r="K533" t="s">
        <v>87</v>
      </c>
      <c r="L533" t="s">
        <v>88</v>
      </c>
      <c r="M533" t="s">
        <v>89</v>
      </c>
      <c r="N533">
        <v>1</v>
      </c>
      <c r="O533" s="1">
        <v>44788.472812499997</v>
      </c>
      <c r="P533" s="1">
        <v>44788.540173611109</v>
      </c>
      <c r="Q533">
        <v>5649</v>
      </c>
      <c r="R533">
        <v>171</v>
      </c>
      <c r="S533" t="b">
        <v>0</v>
      </c>
      <c r="T533" t="s">
        <v>90</v>
      </c>
      <c r="U533" t="b">
        <v>0</v>
      </c>
      <c r="V533" t="s">
        <v>571</v>
      </c>
      <c r="W533" s="1">
        <v>44788.540173611109</v>
      </c>
      <c r="X533">
        <v>164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96</v>
      </c>
      <c r="AE533">
        <v>96</v>
      </c>
      <c r="AF533">
        <v>0</v>
      </c>
      <c r="AG533">
        <v>2</v>
      </c>
      <c r="AH533" t="s">
        <v>90</v>
      </c>
      <c r="AI533" t="s">
        <v>90</v>
      </c>
      <c r="AJ533" t="s">
        <v>90</v>
      </c>
      <c r="AK533" t="s">
        <v>90</v>
      </c>
      <c r="AL533" t="s">
        <v>90</v>
      </c>
      <c r="AM533" t="s">
        <v>90</v>
      </c>
      <c r="AN533" t="s">
        <v>90</v>
      </c>
      <c r="AO533" t="s">
        <v>90</v>
      </c>
      <c r="AP533" t="s">
        <v>90</v>
      </c>
      <c r="AQ533" t="s">
        <v>90</v>
      </c>
      <c r="AR533" t="s">
        <v>90</v>
      </c>
      <c r="AS533" t="s">
        <v>90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1186</v>
      </c>
      <c r="BG533">
        <v>97</v>
      </c>
      <c r="BH533" t="s">
        <v>93</v>
      </c>
    </row>
    <row r="534" spans="1:60">
      <c r="A534" t="s">
        <v>1237</v>
      </c>
      <c r="B534" t="s">
        <v>82</v>
      </c>
      <c r="C534" t="s">
        <v>167</v>
      </c>
      <c r="D534" t="s">
        <v>84</v>
      </c>
      <c r="E534" s="2">
        <f>HYPERLINK("capsilon://?command=openfolder&amp;siteaddress=FAM.docvelocity-na8.net&amp;folderid=FX42771033-843F-5D5D-FF80-35AC4DEB2010","FX22071855")</f>
        <v>0</v>
      </c>
      <c r="F534" t="s">
        <v>19</v>
      </c>
      <c r="G534" t="s">
        <v>19</v>
      </c>
      <c r="H534" t="s">
        <v>85</v>
      </c>
      <c r="I534" t="s">
        <v>1238</v>
      </c>
      <c r="J534">
        <v>44</v>
      </c>
      <c r="K534" t="s">
        <v>87</v>
      </c>
      <c r="L534" t="s">
        <v>88</v>
      </c>
      <c r="M534" t="s">
        <v>89</v>
      </c>
      <c r="N534">
        <v>2</v>
      </c>
      <c r="O534" s="1">
        <v>44788.477754629632</v>
      </c>
      <c r="P534" s="1">
        <v>44788.67324074074</v>
      </c>
      <c r="Q534">
        <v>16639</v>
      </c>
      <c r="R534">
        <v>251</v>
      </c>
      <c r="S534" t="b">
        <v>0</v>
      </c>
      <c r="T534" t="s">
        <v>90</v>
      </c>
      <c r="U534" t="b">
        <v>0</v>
      </c>
      <c r="V534" t="s">
        <v>91</v>
      </c>
      <c r="W534" s="1">
        <v>44788.540069444447</v>
      </c>
      <c r="X534">
        <v>128</v>
      </c>
      <c r="Y534">
        <v>0</v>
      </c>
      <c r="Z534">
        <v>0</v>
      </c>
      <c r="AA534">
        <v>0</v>
      </c>
      <c r="AB534">
        <v>37</v>
      </c>
      <c r="AC534">
        <v>0</v>
      </c>
      <c r="AD534">
        <v>44</v>
      </c>
      <c r="AE534">
        <v>0</v>
      </c>
      <c r="AF534">
        <v>0</v>
      </c>
      <c r="AG534">
        <v>0</v>
      </c>
      <c r="AH534" t="s">
        <v>173</v>
      </c>
      <c r="AI534" s="1">
        <v>44788.67324074074</v>
      </c>
      <c r="AJ534">
        <v>114</v>
      </c>
      <c r="AK534">
        <v>0</v>
      </c>
      <c r="AL534">
        <v>0</v>
      </c>
      <c r="AM534">
        <v>0</v>
      </c>
      <c r="AN534">
        <v>37</v>
      </c>
      <c r="AO534">
        <v>0</v>
      </c>
      <c r="AP534">
        <v>44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1186</v>
      </c>
      <c r="BG534">
        <v>281</v>
      </c>
      <c r="BH534" t="s">
        <v>93</v>
      </c>
    </row>
    <row r="535" spans="1:60">
      <c r="A535" t="s">
        <v>1239</v>
      </c>
      <c r="B535" t="s">
        <v>82</v>
      </c>
      <c r="C535" t="s">
        <v>1105</v>
      </c>
      <c r="D535" t="s">
        <v>84</v>
      </c>
      <c r="E535" s="2">
        <f>HYPERLINK("capsilon://?command=openfolder&amp;siteaddress=FAM.docvelocity-na8.net&amp;folderid=FXA58B5724-EBAB-3030-ED89-C2637CAC2924","FX22083530")</f>
        <v>0</v>
      </c>
      <c r="F535" t="s">
        <v>19</v>
      </c>
      <c r="G535" t="s">
        <v>19</v>
      </c>
      <c r="H535" t="s">
        <v>85</v>
      </c>
      <c r="I535" t="s">
        <v>1240</v>
      </c>
      <c r="J535">
        <v>21</v>
      </c>
      <c r="K535" t="s">
        <v>87</v>
      </c>
      <c r="L535" t="s">
        <v>88</v>
      </c>
      <c r="M535" t="s">
        <v>89</v>
      </c>
      <c r="N535">
        <v>2</v>
      </c>
      <c r="O535" s="1">
        <v>44788.483356481483</v>
      </c>
      <c r="P535" s="1">
        <v>44788.673668981479</v>
      </c>
      <c r="Q535">
        <v>16391</v>
      </c>
      <c r="R535">
        <v>52</v>
      </c>
      <c r="S535" t="b">
        <v>0</v>
      </c>
      <c r="T535" t="s">
        <v>90</v>
      </c>
      <c r="U535" t="b">
        <v>0</v>
      </c>
      <c r="V535" t="s">
        <v>95</v>
      </c>
      <c r="W535" s="1">
        <v>44788.506215277775</v>
      </c>
      <c r="X535">
        <v>16</v>
      </c>
      <c r="Y535">
        <v>0</v>
      </c>
      <c r="Z535">
        <v>0</v>
      </c>
      <c r="AA535">
        <v>0</v>
      </c>
      <c r="AB535">
        <v>10</v>
      </c>
      <c r="AC535">
        <v>0</v>
      </c>
      <c r="AD535">
        <v>21</v>
      </c>
      <c r="AE535">
        <v>0</v>
      </c>
      <c r="AF535">
        <v>0</v>
      </c>
      <c r="AG535">
        <v>0</v>
      </c>
      <c r="AH535" t="s">
        <v>173</v>
      </c>
      <c r="AI535" s="1">
        <v>44788.673668981479</v>
      </c>
      <c r="AJ535">
        <v>36</v>
      </c>
      <c r="AK535">
        <v>0</v>
      </c>
      <c r="AL535">
        <v>0</v>
      </c>
      <c r="AM535">
        <v>0</v>
      </c>
      <c r="AN535">
        <v>10</v>
      </c>
      <c r="AO535">
        <v>0</v>
      </c>
      <c r="AP535">
        <v>21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1186</v>
      </c>
      <c r="BG535">
        <v>274</v>
      </c>
      <c r="BH535" t="s">
        <v>93</v>
      </c>
    </row>
    <row r="536" spans="1:60">
      <c r="A536" t="s">
        <v>1241</v>
      </c>
      <c r="B536" t="s">
        <v>82</v>
      </c>
      <c r="C536" t="s">
        <v>1242</v>
      </c>
      <c r="D536" t="s">
        <v>84</v>
      </c>
      <c r="E536" s="2">
        <f>HYPERLINK("capsilon://?command=openfolder&amp;siteaddress=FAM.docvelocity-na8.net&amp;folderid=FX18837807-84FE-25F4-2825-8164F979BF07","FX22083722")</f>
        <v>0</v>
      </c>
      <c r="F536" t="s">
        <v>19</v>
      </c>
      <c r="G536" t="s">
        <v>19</v>
      </c>
      <c r="H536" t="s">
        <v>85</v>
      </c>
      <c r="I536" t="s">
        <v>1243</v>
      </c>
      <c r="J536">
        <v>242</v>
      </c>
      <c r="K536" t="s">
        <v>87</v>
      </c>
      <c r="L536" t="s">
        <v>88</v>
      </c>
      <c r="M536" t="s">
        <v>89</v>
      </c>
      <c r="N536">
        <v>1</v>
      </c>
      <c r="O536" s="1">
        <v>44788.486296296294</v>
      </c>
      <c r="P536" s="1">
        <v>44788.55641203704</v>
      </c>
      <c r="Q536">
        <v>5772</v>
      </c>
      <c r="R536">
        <v>286</v>
      </c>
      <c r="S536" t="b">
        <v>0</v>
      </c>
      <c r="T536" t="s">
        <v>90</v>
      </c>
      <c r="U536" t="b">
        <v>0</v>
      </c>
      <c r="V536" t="s">
        <v>91</v>
      </c>
      <c r="W536" s="1">
        <v>44788.55641203704</v>
      </c>
      <c r="X536">
        <v>260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242</v>
      </c>
      <c r="AE536">
        <v>233</v>
      </c>
      <c r="AF536">
        <v>0</v>
      </c>
      <c r="AG536">
        <v>5</v>
      </c>
      <c r="AH536" t="s">
        <v>90</v>
      </c>
      <c r="AI536" t="s">
        <v>90</v>
      </c>
      <c r="AJ536" t="s">
        <v>90</v>
      </c>
      <c r="AK536" t="s">
        <v>90</v>
      </c>
      <c r="AL536" t="s">
        <v>90</v>
      </c>
      <c r="AM536" t="s">
        <v>90</v>
      </c>
      <c r="AN536" t="s">
        <v>90</v>
      </c>
      <c r="AO536" t="s">
        <v>90</v>
      </c>
      <c r="AP536" t="s">
        <v>90</v>
      </c>
      <c r="AQ536" t="s">
        <v>90</v>
      </c>
      <c r="AR536" t="s">
        <v>90</v>
      </c>
      <c r="AS536" t="s">
        <v>90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1186</v>
      </c>
      <c r="BG536">
        <v>100</v>
      </c>
      <c r="BH536" t="s">
        <v>93</v>
      </c>
    </row>
    <row r="537" spans="1:60">
      <c r="A537" t="s">
        <v>1244</v>
      </c>
      <c r="B537" t="s">
        <v>82</v>
      </c>
      <c r="C537" t="s">
        <v>1229</v>
      </c>
      <c r="D537" t="s">
        <v>84</v>
      </c>
      <c r="E537" s="2">
        <f>HYPERLINK("capsilon://?command=openfolder&amp;siteaddress=FAM.docvelocity-na8.net&amp;folderid=FX89186CC5-82E2-98E4-B4A0-DE5915F324C7","FX22083699")</f>
        <v>0</v>
      </c>
      <c r="F537" t="s">
        <v>19</v>
      </c>
      <c r="G537" t="s">
        <v>19</v>
      </c>
      <c r="H537" t="s">
        <v>85</v>
      </c>
      <c r="I537" t="s">
        <v>1230</v>
      </c>
      <c r="J537">
        <v>770</v>
      </c>
      <c r="K537" t="s">
        <v>87</v>
      </c>
      <c r="L537" t="s">
        <v>88</v>
      </c>
      <c r="M537" t="s">
        <v>89</v>
      </c>
      <c r="N537">
        <v>2</v>
      </c>
      <c r="O537" s="1">
        <v>44788.513449074075</v>
      </c>
      <c r="P537" s="1">
        <v>44788.603182870371</v>
      </c>
      <c r="Q537">
        <v>1491</v>
      </c>
      <c r="R537">
        <v>6262</v>
      </c>
      <c r="S537" t="b">
        <v>0</v>
      </c>
      <c r="T537" t="s">
        <v>90</v>
      </c>
      <c r="U537" t="b">
        <v>1</v>
      </c>
      <c r="V537" t="s">
        <v>95</v>
      </c>
      <c r="W537" s="1">
        <v>44788.545543981483</v>
      </c>
      <c r="X537">
        <v>2772</v>
      </c>
      <c r="Y537">
        <v>660</v>
      </c>
      <c r="Z537">
        <v>0</v>
      </c>
      <c r="AA537">
        <v>660</v>
      </c>
      <c r="AB537">
        <v>21</v>
      </c>
      <c r="AC537">
        <v>92</v>
      </c>
      <c r="AD537">
        <v>110</v>
      </c>
      <c r="AE537">
        <v>0</v>
      </c>
      <c r="AF537">
        <v>0</v>
      </c>
      <c r="AG537">
        <v>0</v>
      </c>
      <c r="AH537" t="s">
        <v>108</v>
      </c>
      <c r="AI537" s="1">
        <v>44788.603182870371</v>
      </c>
      <c r="AJ537">
        <v>3226</v>
      </c>
      <c r="AK537">
        <v>14</v>
      </c>
      <c r="AL537">
        <v>0</v>
      </c>
      <c r="AM537">
        <v>14</v>
      </c>
      <c r="AN537">
        <v>21</v>
      </c>
      <c r="AO537">
        <v>14</v>
      </c>
      <c r="AP537">
        <v>96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1186</v>
      </c>
      <c r="BG537">
        <v>129</v>
      </c>
      <c r="BH537" t="s">
        <v>93</v>
      </c>
    </row>
    <row r="538" spans="1:60">
      <c r="A538" t="s">
        <v>1245</v>
      </c>
      <c r="B538" t="s">
        <v>82</v>
      </c>
      <c r="C538" t="s">
        <v>713</v>
      </c>
      <c r="D538" t="s">
        <v>84</v>
      </c>
      <c r="E538" s="2">
        <f>HYPERLINK("capsilon://?command=openfolder&amp;siteaddress=FAM.docvelocity-na8.net&amp;folderid=FXFA69ED16-6429-C9A6-FD25-CECDCC5E0A58","FX22082317")</f>
        <v>0</v>
      </c>
      <c r="F538" t="s">
        <v>19</v>
      </c>
      <c r="G538" t="s">
        <v>19</v>
      </c>
      <c r="H538" t="s">
        <v>85</v>
      </c>
      <c r="I538" t="s">
        <v>1232</v>
      </c>
      <c r="J538">
        <v>125</v>
      </c>
      <c r="K538" t="s">
        <v>87</v>
      </c>
      <c r="L538" t="s">
        <v>88</v>
      </c>
      <c r="M538" t="s">
        <v>89</v>
      </c>
      <c r="N538">
        <v>2</v>
      </c>
      <c r="O538" s="1">
        <v>44788.514976851853</v>
      </c>
      <c r="P538" s="1">
        <v>44788.605555555558</v>
      </c>
      <c r="Q538">
        <v>5652</v>
      </c>
      <c r="R538">
        <v>2174</v>
      </c>
      <c r="S538" t="b">
        <v>0</v>
      </c>
      <c r="T538" t="s">
        <v>90</v>
      </c>
      <c r="U538" t="b">
        <v>1</v>
      </c>
      <c r="V538" t="s">
        <v>91</v>
      </c>
      <c r="W538" s="1">
        <v>44788.538576388892</v>
      </c>
      <c r="X538">
        <v>1970</v>
      </c>
      <c r="Y538">
        <v>108</v>
      </c>
      <c r="Z538">
        <v>0</v>
      </c>
      <c r="AA538">
        <v>108</v>
      </c>
      <c r="AB538">
        <v>114</v>
      </c>
      <c r="AC538">
        <v>42</v>
      </c>
      <c r="AD538">
        <v>17</v>
      </c>
      <c r="AE538">
        <v>0</v>
      </c>
      <c r="AF538">
        <v>0</v>
      </c>
      <c r="AG538">
        <v>0</v>
      </c>
      <c r="AH538" t="s">
        <v>108</v>
      </c>
      <c r="AI538" s="1">
        <v>44788.605555555558</v>
      </c>
      <c r="AJ538">
        <v>204</v>
      </c>
      <c r="AK538">
        <v>0</v>
      </c>
      <c r="AL538">
        <v>0</v>
      </c>
      <c r="AM538">
        <v>0</v>
      </c>
      <c r="AN538">
        <v>114</v>
      </c>
      <c r="AO538">
        <v>0</v>
      </c>
      <c r="AP538">
        <v>17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1186</v>
      </c>
      <c r="BG538">
        <v>130</v>
      </c>
      <c r="BH538" t="s">
        <v>93</v>
      </c>
    </row>
    <row r="539" spans="1:60">
      <c r="A539" t="s">
        <v>1246</v>
      </c>
      <c r="B539" t="s">
        <v>82</v>
      </c>
      <c r="C539" t="s">
        <v>994</v>
      </c>
      <c r="D539" t="s">
        <v>84</v>
      </c>
      <c r="E539" s="2">
        <f>HYPERLINK("capsilon://?command=openfolder&amp;siteaddress=FAM.docvelocity-na8.net&amp;folderid=FX5FB2F256-7A6E-79E6-944A-6FB66726F608","FX22083076")</f>
        <v>0</v>
      </c>
      <c r="F539" t="s">
        <v>19</v>
      </c>
      <c r="G539" t="s">
        <v>19</v>
      </c>
      <c r="H539" t="s">
        <v>85</v>
      </c>
      <c r="I539" t="s">
        <v>1247</v>
      </c>
      <c r="J539">
        <v>125</v>
      </c>
      <c r="K539" t="s">
        <v>87</v>
      </c>
      <c r="L539" t="s">
        <v>88</v>
      </c>
      <c r="M539" t="s">
        <v>89</v>
      </c>
      <c r="N539">
        <v>1</v>
      </c>
      <c r="O539" s="1">
        <v>44788.516562500001</v>
      </c>
      <c r="P539" s="1">
        <v>44788.554155092592</v>
      </c>
      <c r="Q539">
        <v>2874</v>
      </c>
      <c r="R539">
        <v>374</v>
      </c>
      <c r="S539" t="b">
        <v>0</v>
      </c>
      <c r="T539" t="s">
        <v>90</v>
      </c>
      <c r="U539" t="b">
        <v>0</v>
      </c>
      <c r="V539" t="s">
        <v>95</v>
      </c>
      <c r="W539" s="1">
        <v>44788.554155092592</v>
      </c>
      <c r="X539">
        <v>363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125</v>
      </c>
      <c r="AE539">
        <v>117</v>
      </c>
      <c r="AF539">
        <v>0</v>
      </c>
      <c r="AG539">
        <v>3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1186</v>
      </c>
      <c r="BG539">
        <v>54</v>
      </c>
      <c r="BH539" t="s">
        <v>93</v>
      </c>
    </row>
    <row r="540" spans="1:60">
      <c r="A540" t="s">
        <v>1248</v>
      </c>
      <c r="B540" t="s">
        <v>82</v>
      </c>
      <c r="C540" t="s">
        <v>1249</v>
      </c>
      <c r="D540" t="s">
        <v>84</v>
      </c>
      <c r="E540" s="2">
        <f>HYPERLINK("capsilon://?command=openfolder&amp;siteaddress=FAM.docvelocity-na8.net&amp;folderid=FXDA0CC103-33EB-F8A1-44EC-3DAEBECC6BCD","FX22083457")</f>
        <v>0</v>
      </c>
      <c r="F540" t="s">
        <v>19</v>
      </c>
      <c r="G540" t="s">
        <v>19</v>
      </c>
      <c r="H540" t="s">
        <v>85</v>
      </c>
      <c r="I540" t="s">
        <v>1250</v>
      </c>
      <c r="J540">
        <v>261</v>
      </c>
      <c r="K540" t="s">
        <v>87</v>
      </c>
      <c r="L540" t="s">
        <v>88</v>
      </c>
      <c r="M540" t="s">
        <v>89</v>
      </c>
      <c r="N540">
        <v>1</v>
      </c>
      <c r="O540" s="1">
        <v>44788.517233796294</v>
      </c>
      <c r="P540" s="1">
        <v>44788.56082175926</v>
      </c>
      <c r="Q540">
        <v>3351</v>
      </c>
      <c r="R540">
        <v>415</v>
      </c>
      <c r="S540" t="b">
        <v>0</v>
      </c>
      <c r="T540" t="s">
        <v>90</v>
      </c>
      <c r="U540" t="b">
        <v>0</v>
      </c>
      <c r="V540" t="s">
        <v>91</v>
      </c>
      <c r="W540" s="1">
        <v>44788.56082175926</v>
      </c>
      <c r="X540">
        <v>380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261</v>
      </c>
      <c r="AE540">
        <v>261</v>
      </c>
      <c r="AF540">
        <v>0</v>
      </c>
      <c r="AG540">
        <v>4</v>
      </c>
      <c r="AH540" t="s">
        <v>90</v>
      </c>
      <c r="AI540" t="s">
        <v>90</v>
      </c>
      <c r="AJ540" t="s">
        <v>90</v>
      </c>
      <c r="AK540" t="s">
        <v>90</v>
      </c>
      <c r="AL540" t="s">
        <v>90</v>
      </c>
      <c r="AM540" t="s">
        <v>90</v>
      </c>
      <c r="AN540" t="s">
        <v>90</v>
      </c>
      <c r="AO540" t="s">
        <v>90</v>
      </c>
      <c r="AP540" t="s">
        <v>90</v>
      </c>
      <c r="AQ540" t="s">
        <v>90</v>
      </c>
      <c r="AR540" t="s">
        <v>90</v>
      </c>
      <c r="AS540" t="s">
        <v>90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1186</v>
      </c>
      <c r="BG540">
        <v>62</v>
      </c>
      <c r="BH540" t="s">
        <v>93</v>
      </c>
    </row>
    <row r="541" spans="1:60">
      <c r="A541" t="s">
        <v>1251</v>
      </c>
      <c r="B541" t="s">
        <v>82</v>
      </c>
      <c r="C541" t="s">
        <v>713</v>
      </c>
      <c r="D541" t="s">
        <v>84</v>
      </c>
      <c r="E541" s="2">
        <f>HYPERLINK("capsilon://?command=openfolder&amp;siteaddress=FAM.docvelocity-na8.net&amp;folderid=FXFA69ED16-6429-C9A6-FD25-CECDCC5E0A58","FX22082317")</f>
        <v>0</v>
      </c>
      <c r="F541" t="s">
        <v>19</v>
      </c>
      <c r="G541" t="s">
        <v>19</v>
      </c>
      <c r="H541" t="s">
        <v>85</v>
      </c>
      <c r="I541" t="s">
        <v>1234</v>
      </c>
      <c r="J541">
        <v>84</v>
      </c>
      <c r="K541" t="s">
        <v>87</v>
      </c>
      <c r="L541" t="s">
        <v>88</v>
      </c>
      <c r="M541" t="s">
        <v>89</v>
      </c>
      <c r="N541">
        <v>2</v>
      </c>
      <c r="O541" s="1">
        <v>44788.539560185185</v>
      </c>
      <c r="P541" s="1">
        <v>44788.609270833331</v>
      </c>
      <c r="Q541">
        <v>4553</v>
      </c>
      <c r="R541">
        <v>1470</v>
      </c>
      <c r="S541" t="b">
        <v>0</v>
      </c>
      <c r="T541" t="s">
        <v>90</v>
      </c>
      <c r="U541" t="b">
        <v>1</v>
      </c>
      <c r="V541" t="s">
        <v>91</v>
      </c>
      <c r="W541" s="1">
        <v>44788.553391203706</v>
      </c>
      <c r="X541">
        <v>1150</v>
      </c>
      <c r="Y541">
        <v>42</v>
      </c>
      <c r="Z541">
        <v>0</v>
      </c>
      <c r="AA541">
        <v>42</v>
      </c>
      <c r="AB541">
        <v>21</v>
      </c>
      <c r="AC541">
        <v>29</v>
      </c>
      <c r="AD541">
        <v>42</v>
      </c>
      <c r="AE541">
        <v>0</v>
      </c>
      <c r="AF541">
        <v>0</v>
      </c>
      <c r="AG541">
        <v>0</v>
      </c>
      <c r="AH541" t="s">
        <v>108</v>
      </c>
      <c r="AI541" s="1">
        <v>44788.609270833331</v>
      </c>
      <c r="AJ541">
        <v>320</v>
      </c>
      <c r="AK541">
        <v>0</v>
      </c>
      <c r="AL541">
        <v>0</v>
      </c>
      <c r="AM541">
        <v>0</v>
      </c>
      <c r="AN541">
        <v>21</v>
      </c>
      <c r="AO541">
        <v>0</v>
      </c>
      <c r="AP541">
        <v>42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1186</v>
      </c>
      <c r="BG541">
        <v>100</v>
      </c>
      <c r="BH541" t="s">
        <v>93</v>
      </c>
    </row>
    <row r="542" spans="1:60">
      <c r="A542" t="s">
        <v>1252</v>
      </c>
      <c r="B542" t="s">
        <v>82</v>
      </c>
      <c r="C542" t="s">
        <v>713</v>
      </c>
      <c r="D542" t="s">
        <v>84</v>
      </c>
      <c r="E542" s="2">
        <f>HYPERLINK("capsilon://?command=openfolder&amp;siteaddress=FAM.docvelocity-na8.net&amp;folderid=FXFA69ED16-6429-C9A6-FD25-CECDCC5E0A58","FX22082317")</f>
        <v>0</v>
      </c>
      <c r="F542" t="s">
        <v>19</v>
      </c>
      <c r="G542" t="s">
        <v>19</v>
      </c>
      <c r="H542" t="s">
        <v>85</v>
      </c>
      <c r="I542" t="s">
        <v>1236</v>
      </c>
      <c r="J542">
        <v>120</v>
      </c>
      <c r="K542" t="s">
        <v>87</v>
      </c>
      <c r="L542" t="s">
        <v>88</v>
      </c>
      <c r="M542" t="s">
        <v>89</v>
      </c>
      <c r="N542">
        <v>2</v>
      </c>
      <c r="O542" s="1">
        <v>44788.541365740741</v>
      </c>
      <c r="P542" s="1">
        <v>44788.628784722219</v>
      </c>
      <c r="Q542">
        <v>6697</v>
      </c>
      <c r="R542">
        <v>856</v>
      </c>
      <c r="S542" t="b">
        <v>0</v>
      </c>
      <c r="T542" t="s">
        <v>90</v>
      </c>
      <c r="U542" t="b">
        <v>1</v>
      </c>
      <c r="V542" t="s">
        <v>95</v>
      </c>
      <c r="W542" s="1">
        <v>44788.549942129626</v>
      </c>
      <c r="X542">
        <v>379</v>
      </c>
      <c r="Y542">
        <v>114</v>
      </c>
      <c r="Z542">
        <v>0</v>
      </c>
      <c r="AA542">
        <v>114</v>
      </c>
      <c r="AB542">
        <v>0</v>
      </c>
      <c r="AC542">
        <v>12</v>
      </c>
      <c r="AD542">
        <v>6</v>
      </c>
      <c r="AE542">
        <v>0</v>
      </c>
      <c r="AF542">
        <v>0</v>
      </c>
      <c r="AG542">
        <v>0</v>
      </c>
      <c r="AH542" t="s">
        <v>108</v>
      </c>
      <c r="AI542" s="1">
        <v>44788.628784722219</v>
      </c>
      <c r="AJ542">
        <v>457</v>
      </c>
      <c r="AK542">
        <v>3</v>
      </c>
      <c r="AL542">
        <v>0</v>
      </c>
      <c r="AM542">
        <v>3</v>
      </c>
      <c r="AN542">
        <v>0</v>
      </c>
      <c r="AO542">
        <v>3</v>
      </c>
      <c r="AP542">
        <v>3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1186</v>
      </c>
      <c r="BG542">
        <v>125</v>
      </c>
      <c r="BH542" t="s">
        <v>93</v>
      </c>
    </row>
    <row r="543" spans="1:60">
      <c r="A543" t="s">
        <v>1253</v>
      </c>
      <c r="B543" t="s">
        <v>82</v>
      </c>
      <c r="C543" t="s">
        <v>1254</v>
      </c>
      <c r="D543" t="s">
        <v>84</v>
      </c>
      <c r="E543" s="2">
        <f>HYPERLINK("capsilon://?command=openfolder&amp;siteaddress=FAM.docvelocity-na8.net&amp;folderid=FX50789E0E-8BC6-9D4F-E646-4EFDCBA77607","FX22074479")</f>
        <v>0</v>
      </c>
      <c r="F543" t="s">
        <v>19</v>
      </c>
      <c r="G543" t="s">
        <v>19</v>
      </c>
      <c r="H543" t="s">
        <v>85</v>
      </c>
      <c r="I543" t="s">
        <v>1255</v>
      </c>
      <c r="J543">
        <v>44</v>
      </c>
      <c r="K543" t="s">
        <v>87</v>
      </c>
      <c r="L543" t="s">
        <v>88</v>
      </c>
      <c r="M543" t="s">
        <v>89</v>
      </c>
      <c r="N543">
        <v>2</v>
      </c>
      <c r="O543" s="1">
        <v>44788.553425925929</v>
      </c>
      <c r="P543" s="1">
        <v>44788.674016203702</v>
      </c>
      <c r="Q543">
        <v>10331</v>
      </c>
      <c r="R543">
        <v>88</v>
      </c>
      <c r="S543" t="b">
        <v>0</v>
      </c>
      <c r="T543" t="s">
        <v>90</v>
      </c>
      <c r="U543" t="b">
        <v>0</v>
      </c>
      <c r="V543" t="s">
        <v>91</v>
      </c>
      <c r="W543" s="1">
        <v>44788.561620370368</v>
      </c>
      <c r="X543">
        <v>45</v>
      </c>
      <c r="Y543">
        <v>0</v>
      </c>
      <c r="Z543">
        <v>0</v>
      </c>
      <c r="AA543">
        <v>0</v>
      </c>
      <c r="AB543">
        <v>37</v>
      </c>
      <c r="AC543">
        <v>0</v>
      </c>
      <c r="AD543">
        <v>44</v>
      </c>
      <c r="AE543">
        <v>0</v>
      </c>
      <c r="AF543">
        <v>0</v>
      </c>
      <c r="AG543">
        <v>0</v>
      </c>
      <c r="AH543" t="s">
        <v>173</v>
      </c>
      <c r="AI543" s="1">
        <v>44788.674016203702</v>
      </c>
      <c r="AJ543">
        <v>29</v>
      </c>
      <c r="AK543">
        <v>0</v>
      </c>
      <c r="AL543">
        <v>0</v>
      </c>
      <c r="AM543">
        <v>0</v>
      </c>
      <c r="AN543">
        <v>37</v>
      </c>
      <c r="AO543">
        <v>0</v>
      </c>
      <c r="AP543">
        <v>44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1186</v>
      </c>
      <c r="BG543">
        <v>173</v>
      </c>
      <c r="BH543" t="s">
        <v>93</v>
      </c>
    </row>
    <row r="544" spans="1:60">
      <c r="A544" t="s">
        <v>1256</v>
      </c>
      <c r="B544" t="s">
        <v>82</v>
      </c>
      <c r="C544" t="s">
        <v>994</v>
      </c>
      <c r="D544" t="s">
        <v>84</v>
      </c>
      <c r="E544" s="2">
        <f>HYPERLINK("capsilon://?command=openfolder&amp;siteaddress=FAM.docvelocity-na8.net&amp;folderid=FX5FB2F256-7A6E-79E6-944A-6FB66726F608","FX22083076")</f>
        <v>0</v>
      </c>
      <c r="F544" t="s">
        <v>19</v>
      </c>
      <c r="G544" t="s">
        <v>19</v>
      </c>
      <c r="H544" t="s">
        <v>85</v>
      </c>
      <c r="I544" t="s">
        <v>1247</v>
      </c>
      <c r="J544">
        <v>152</v>
      </c>
      <c r="K544" t="s">
        <v>87</v>
      </c>
      <c r="L544" t="s">
        <v>88</v>
      </c>
      <c r="M544" t="s">
        <v>89</v>
      </c>
      <c r="N544">
        <v>2</v>
      </c>
      <c r="O544" s="1">
        <v>44788.555555555555</v>
      </c>
      <c r="P544" s="1">
        <v>44788.623483796298</v>
      </c>
      <c r="Q544">
        <v>5195</v>
      </c>
      <c r="R544">
        <v>674</v>
      </c>
      <c r="S544" t="b">
        <v>0</v>
      </c>
      <c r="T544" t="s">
        <v>90</v>
      </c>
      <c r="U544" t="b">
        <v>1</v>
      </c>
      <c r="V544" t="s">
        <v>95</v>
      </c>
      <c r="W544" s="1">
        <v>44788.559479166666</v>
      </c>
      <c r="X544">
        <v>339</v>
      </c>
      <c r="Y544">
        <v>114</v>
      </c>
      <c r="Z544">
        <v>0</v>
      </c>
      <c r="AA544">
        <v>114</v>
      </c>
      <c r="AB544">
        <v>0</v>
      </c>
      <c r="AC544">
        <v>17</v>
      </c>
      <c r="AD544">
        <v>38</v>
      </c>
      <c r="AE544">
        <v>0</v>
      </c>
      <c r="AF544">
        <v>0</v>
      </c>
      <c r="AG544">
        <v>0</v>
      </c>
      <c r="AH544" t="s">
        <v>108</v>
      </c>
      <c r="AI544" s="1">
        <v>44788.623483796298</v>
      </c>
      <c r="AJ544">
        <v>335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37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1186</v>
      </c>
      <c r="BG544">
        <v>97</v>
      </c>
      <c r="BH544" t="s">
        <v>93</v>
      </c>
    </row>
    <row r="545" spans="1:60">
      <c r="A545" t="s">
        <v>1257</v>
      </c>
      <c r="B545" t="s">
        <v>82</v>
      </c>
      <c r="C545" t="s">
        <v>1242</v>
      </c>
      <c r="D545" t="s">
        <v>84</v>
      </c>
      <c r="E545" s="2">
        <f>HYPERLINK("capsilon://?command=openfolder&amp;siteaddress=FAM.docvelocity-na8.net&amp;folderid=FX18837807-84FE-25F4-2825-8164F979BF07","FX22083722")</f>
        <v>0</v>
      </c>
      <c r="F545" t="s">
        <v>19</v>
      </c>
      <c r="G545" t="s">
        <v>19</v>
      </c>
      <c r="H545" t="s">
        <v>85</v>
      </c>
      <c r="I545" t="s">
        <v>1243</v>
      </c>
      <c r="J545">
        <v>320</v>
      </c>
      <c r="K545" t="s">
        <v>87</v>
      </c>
      <c r="L545" t="s">
        <v>88</v>
      </c>
      <c r="M545" t="s">
        <v>89</v>
      </c>
      <c r="N545">
        <v>2</v>
      </c>
      <c r="O545" s="1">
        <v>44788.558020833334</v>
      </c>
      <c r="P545" s="1">
        <v>44788.635763888888</v>
      </c>
      <c r="Q545">
        <v>5520</v>
      </c>
      <c r="R545">
        <v>1197</v>
      </c>
      <c r="S545" t="b">
        <v>0</v>
      </c>
      <c r="T545" t="s">
        <v>90</v>
      </c>
      <c r="U545" t="b">
        <v>1</v>
      </c>
      <c r="V545" t="s">
        <v>95</v>
      </c>
      <c r="W545" s="1">
        <v>44788.585219907407</v>
      </c>
      <c r="X545">
        <v>493</v>
      </c>
      <c r="Y545">
        <v>230</v>
      </c>
      <c r="Z545">
        <v>0</v>
      </c>
      <c r="AA545">
        <v>230</v>
      </c>
      <c r="AB545">
        <v>0</v>
      </c>
      <c r="AC545">
        <v>10</v>
      </c>
      <c r="AD545">
        <v>90</v>
      </c>
      <c r="AE545">
        <v>0</v>
      </c>
      <c r="AF545">
        <v>0</v>
      </c>
      <c r="AG545">
        <v>0</v>
      </c>
      <c r="AH545" t="s">
        <v>108</v>
      </c>
      <c r="AI545" s="1">
        <v>44788.635763888888</v>
      </c>
      <c r="AJ545">
        <v>603</v>
      </c>
      <c r="AK545">
        <v>2</v>
      </c>
      <c r="AL545">
        <v>0</v>
      </c>
      <c r="AM545">
        <v>2</v>
      </c>
      <c r="AN545">
        <v>0</v>
      </c>
      <c r="AO545">
        <v>2</v>
      </c>
      <c r="AP545">
        <v>88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1186</v>
      </c>
      <c r="BG545">
        <v>111</v>
      </c>
      <c r="BH545" t="s">
        <v>93</v>
      </c>
    </row>
    <row r="546" spans="1:60">
      <c r="A546" t="s">
        <v>1258</v>
      </c>
      <c r="B546" t="s">
        <v>82</v>
      </c>
      <c r="C546" t="s">
        <v>812</v>
      </c>
      <c r="D546" t="s">
        <v>84</v>
      </c>
      <c r="E546" s="2">
        <f>HYPERLINK("capsilon://?command=openfolder&amp;siteaddress=FAM.docvelocity-na8.net&amp;folderid=FX2AC8E9E9-847E-AE15-5373-D73D8099B13F","FX22077932")</f>
        <v>0</v>
      </c>
      <c r="F546" t="s">
        <v>19</v>
      </c>
      <c r="G546" t="s">
        <v>19</v>
      </c>
      <c r="H546" t="s">
        <v>85</v>
      </c>
      <c r="I546" t="s">
        <v>1259</v>
      </c>
      <c r="J546">
        <v>44</v>
      </c>
      <c r="K546" t="s">
        <v>87</v>
      </c>
      <c r="L546" t="s">
        <v>88</v>
      </c>
      <c r="M546" t="s">
        <v>89</v>
      </c>
      <c r="N546">
        <v>2</v>
      </c>
      <c r="O546" s="1">
        <v>44788.559490740743</v>
      </c>
      <c r="P546" s="1">
        <v>44788.674305555556</v>
      </c>
      <c r="Q546">
        <v>9870</v>
      </c>
      <c r="R546">
        <v>50</v>
      </c>
      <c r="S546" t="b">
        <v>0</v>
      </c>
      <c r="T546" t="s">
        <v>90</v>
      </c>
      <c r="U546" t="b">
        <v>0</v>
      </c>
      <c r="V546" t="s">
        <v>91</v>
      </c>
      <c r="W546" s="1">
        <v>44788.561932870369</v>
      </c>
      <c r="X546">
        <v>26</v>
      </c>
      <c r="Y546">
        <v>0</v>
      </c>
      <c r="Z546">
        <v>0</v>
      </c>
      <c r="AA546">
        <v>0</v>
      </c>
      <c r="AB546">
        <v>37</v>
      </c>
      <c r="AC546">
        <v>0</v>
      </c>
      <c r="AD546">
        <v>44</v>
      </c>
      <c r="AE546">
        <v>0</v>
      </c>
      <c r="AF546">
        <v>0</v>
      </c>
      <c r="AG546">
        <v>0</v>
      </c>
      <c r="AH546" t="s">
        <v>173</v>
      </c>
      <c r="AI546" s="1">
        <v>44788.674305555556</v>
      </c>
      <c r="AJ546">
        <v>24</v>
      </c>
      <c r="AK546">
        <v>0</v>
      </c>
      <c r="AL546">
        <v>0</v>
      </c>
      <c r="AM546">
        <v>0</v>
      </c>
      <c r="AN546">
        <v>37</v>
      </c>
      <c r="AO546">
        <v>0</v>
      </c>
      <c r="AP546">
        <v>44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1186</v>
      </c>
      <c r="BG546">
        <v>165</v>
      </c>
      <c r="BH546" t="s">
        <v>93</v>
      </c>
    </row>
    <row r="547" spans="1:60">
      <c r="A547" t="s">
        <v>1260</v>
      </c>
      <c r="B547" t="s">
        <v>82</v>
      </c>
      <c r="C547" t="s">
        <v>1249</v>
      </c>
      <c r="D547" t="s">
        <v>84</v>
      </c>
      <c r="E547" s="2">
        <f>HYPERLINK("capsilon://?command=openfolder&amp;siteaddress=FAM.docvelocity-na8.net&amp;folderid=FXDA0CC103-33EB-F8A1-44EC-3DAEBECC6BCD","FX22083457")</f>
        <v>0</v>
      </c>
      <c r="F547" t="s">
        <v>19</v>
      </c>
      <c r="G547" t="s">
        <v>19</v>
      </c>
      <c r="H547" t="s">
        <v>85</v>
      </c>
      <c r="I547" t="s">
        <v>1250</v>
      </c>
      <c r="J547">
        <v>212</v>
      </c>
      <c r="K547" t="s">
        <v>87</v>
      </c>
      <c r="L547" t="s">
        <v>88</v>
      </c>
      <c r="M547" t="s">
        <v>89</v>
      </c>
      <c r="N547">
        <v>2</v>
      </c>
      <c r="O547" s="1">
        <v>44788.562326388892</v>
      </c>
      <c r="P547" s="1">
        <v>44788.644999999997</v>
      </c>
      <c r="Q547">
        <v>5879</v>
      </c>
      <c r="R547">
        <v>1264</v>
      </c>
      <c r="S547" t="b">
        <v>0</v>
      </c>
      <c r="T547" t="s">
        <v>90</v>
      </c>
      <c r="U547" t="b">
        <v>1</v>
      </c>
      <c r="V547" t="s">
        <v>91</v>
      </c>
      <c r="W547" s="1">
        <v>44788.570787037039</v>
      </c>
      <c r="X547">
        <v>727</v>
      </c>
      <c r="Y547">
        <v>174</v>
      </c>
      <c r="Z547">
        <v>0</v>
      </c>
      <c r="AA547">
        <v>174</v>
      </c>
      <c r="AB547">
        <v>0</v>
      </c>
      <c r="AC547">
        <v>19</v>
      </c>
      <c r="AD547">
        <v>38</v>
      </c>
      <c r="AE547">
        <v>0</v>
      </c>
      <c r="AF547">
        <v>0</v>
      </c>
      <c r="AG547">
        <v>0</v>
      </c>
      <c r="AH547" t="s">
        <v>108</v>
      </c>
      <c r="AI547" s="1">
        <v>44788.644999999997</v>
      </c>
      <c r="AJ547">
        <v>522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38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1186</v>
      </c>
      <c r="BG547">
        <v>119</v>
      </c>
      <c r="BH547" t="s">
        <v>93</v>
      </c>
    </row>
    <row r="548" spans="1:60">
      <c r="A548" t="s">
        <v>1261</v>
      </c>
      <c r="B548" t="s">
        <v>82</v>
      </c>
      <c r="C548" t="s">
        <v>1262</v>
      </c>
      <c r="D548" t="s">
        <v>84</v>
      </c>
      <c r="E548" s="2">
        <f>HYPERLINK("capsilon://?command=openfolder&amp;siteaddress=FAM.docvelocity-na8.net&amp;folderid=FX597922F4-D8A9-B0F7-55CA-741975A25156","FX22083319")</f>
        <v>0</v>
      </c>
      <c r="F548" t="s">
        <v>19</v>
      </c>
      <c r="G548" t="s">
        <v>19</v>
      </c>
      <c r="H548" t="s">
        <v>85</v>
      </c>
      <c r="I548" t="s">
        <v>1263</v>
      </c>
      <c r="J548">
        <v>231</v>
      </c>
      <c r="K548" t="s">
        <v>87</v>
      </c>
      <c r="L548" t="s">
        <v>88</v>
      </c>
      <c r="M548" t="s">
        <v>89</v>
      </c>
      <c r="N548">
        <v>1</v>
      </c>
      <c r="O548" s="1">
        <v>44788.564525462964</v>
      </c>
      <c r="P548" s="1">
        <v>44788.572858796295</v>
      </c>
      <c r="Q548">
        <v>542</v>
      </c>
      <c r="R548">
        <v>178</v>
      </c>
      <c r="S548" t="b">
        <v>0</v>
      </c>
      <c r="T548" t="s">
        <v>90</v>
      </c>
      <c r="U548" t="b">
        <v>0</v>
      </c>
      <c r="V548" t="s">
        <v>91</v>
      </c>
      <c r="W548" s="1">
        <v>44788.572858796295</v>
      </c>
      <c r="X548">
        <v>178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231</v>
      </c>
      <c r="AE548">
        <v>224</v>
      </c>
      <c r="AF548">
        <v>0</v>
      </c>
      <c r="AG548">
        <v>3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 t="s">
        <v>90</v>
      </c>
      <c r="AR548" t="s">
        <v>90</v>
      </c>
      <c r="AS548" t="s">
        <v>90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1186</v>
      </c>
      <c r="BG548">
        <v>12</v>
      </c>
      <c r="BH548" t="s">
        <v>93</v>
      </c>
    </row>
    <row r="549" spans="1:60">
      <c r="A549" t="s">
        <v>1264</v>
      </c>
      <c r="B549" t="s">
        <v>82</v>
      </c>
      <c r="C549" t="s">
        <v>1265</v>
      </c>
      <c r="D549" t="s">
        <v>84</v>
      </c>
      <c r="E549" s="2">
        <f>HYPERLINK("capsilon://?command=openfolder&amp;siteaddress=FAM.docvelocity-na8.net&amp;folderid=FXC145FABB-0649-9895-2976-E29A01770055","FX22083137")</f>
        <v>0</v>
      </c>
      <c r="F549" t="s">
        <v>19</v>
      </c>
      <c r="G549" t="s">
        <v>19</v>
      </c>
      <c r="H549" t="s">
        <v>85</v>
      </c>
      <c r="I549" t="s">
        <v>1266</v>
      </c>
      <c r="J549">
        <v>777</v>
      </c>
      <c r="K549" t="s">
        <v>87</v>
      </c>
      <c r="L549" t="s">
        <v>88</v>
      </c>
      <c r="M549" t="s">
        <v>89</v>
      </c>
      <c r="N549">
        <v>1</v>
      </c>
      <c r="O549" s="1">
        <v>44788.568668981483</v>
      </c>
      <c r="P549" s="1">
        <v>44788.625057870369</v>
      </c>
      <c r="Q549">
        <v>4380</v>
      </c>
      <c r="R549">
        <v>492</v>
      </c>
      <c r="S549" t="b">
        <v>0</v>
      </c>
      <c r="T549" t="s">
        <v>90</v>
      </c>
      <c r="U549" t="b">
        <v>0</v>
      </c>
      <c r="V549" t="s">
        <v>102</v>
      </c>
      <c r="W549" s="1">
        <v>44788.625057870369</v>
      </c>
      <c r="X549">
        <v>411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777</v>
      </c>
      <c r="AE549">
        <v>748</v>
      </c>
      <c r="AF549">
        <v>0</v>
      </c>
      <c r="AG549">
        <v>16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 t="s">
        <v>90</v>
      </c>
      <c r="AR549" t="s">
        <v>90</v>
      </c>
      <c r="AS549" t="s">
        <v>90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1186</v>
      </c>
      <c r="BG549">
        <v>81</v>
      </c>
      <c r="BH549" t="s">
        <v>93</v>
      </c>
    </row>
    <row r="550" spans="1:60">
      <c r="A550" t="s">
        <v>1267</v>
      </c>
      <c r="B550" t="s">
        <v>82</v>
      </c>
      <c r="C550" t="s">
        <v>1268</v>
      </c>
      <c r="D550" t="s">
        <v>84</v>
      </c>
      <c r="E550" s="2">
        <f>HYPERLINK("capsilon://?command=openfolder&amp;siteaddress=FAM.docvelocity-na8.net&amp;folderid=FX71E8D20F-14DC-98C1-898A-02C3177C8323","FX22082582")</f>
        <v>0</v>
      </c>
      <c r="F550" t="s">
        <v>19</v>
      </c>
      <c r="G550" t="s">
        <v>19</v>
      </c>
      <c r="H550" t="s">
        <v>85</v>
      </c>
      <c r="I550" t="s">
        <v>1269</v>
      </c>
      <c r="J550">
        <v>224</v>
      </c>
      <c r="K550" t="s">
        <v>87</v>
      </c>
      <c r="L550" t="s">
        <v>88</v>
      </c>
      <c r="M550" t="s">
        <v>89</v>
      </c>
      <c r="N550">
        <v>1</v>
      </c>
      <c r="O550" s="1">
        <v>44788.575879629629</v>
      </c>
      <c r="P550" s="1">
        <v>44788.851111111115</v>
      </c>
      <c r="Q550">
        <v>23488</v>
      </c>
      <c r="R550">
        <v>292</v>
      </c>
      <c r="S550" t="b">
        <v>0</v>
      </c>
      <c r="T550" t="s">
        <v>90</v>
      </c>
      <c r="U550" t="b">
        <v>0</v>
      </c>
      <c r="V550" t="s">
        <v>135</v>
      </c>
      <c r="W550" s="1">
        <v>44788.851111111115</v>
      </c>
      <c r="X550">
        <v>243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224</v>
      </c>
      <c r="AE550">
        <v>217</v>
      </c>
      <c r="AF550">
        <v>0</v>
      </c>
      <c r="AG550">
        <v>3</v>
      </c>
      <c r="AH550" t="s">
        <v>90</v>
      </c>
      <c r="AI550" t="s">
        <v>90</v>
      </c>
      <c r="AJ550" t="s">
        <v>90</v>
      </c>
      <c r="AK550" t="s">
        <v>90</v>
      </c>
      <c r="AL550" t="s">
        <v>90</v>
      </c>
      <c r="AM550" t="s">
        <v>90</v>
      </c>
      <c r="AN550" t="s">
        <v>90</v>
      </c>
      <c r="AO550" t="s">
        <v>90</v>
      </c>
      <c r="AP550" t="s">
        <v>90</v>
      </c>
      <c r="AQ550" t="s">
        <v>90</v>
      </c>
      <c r="AR550" t="s">
        <v>90</v>
      </c>
      <c r="AS550" t="s">
        <v>90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1186</v>
      </c>
      <c r="BG550">
        <v>396</v>
      </c>
      <c r="BH550" t="s">
        <v>93</v>
      </c>
    </row>
    <row r="551" spans="1:60">
      <c r="A551" t="s">
        <v>1270</v>
      </c>
      <c r="B551" t="s">
        <v>82</v>
      </c>
      <c r="C551" t="s">
        <v>1262</v>
      </c>
      <c r="D551" t="s">
        <v>84</v>
      </c>
      <c r="E551" s="2">
        <f>HYPERLINK("capsilon://?command=openfolder&amp;siteaddress=FAM.docvelocity-na8.net&amp;folderid=FX597922F4-D8A9-B0F7-55CA-741975A25156","FX22083319")</f>
        <v>0</v>
      </c>
      <c r="F551" t="s">
        <v>19</v>
      </c>
      <c r="G551" t="s">
        <v>19</v>
      </c>
      <c r="H551" t="s">
        <v>85</v>
      </c>
      <c r="I551" t="s">
        <v>1263</v>
      </c>
      <c r="J551">
        <v>255</v>
      </c>
      <c r="K551" t="s">
        <v>87</v>
      </c>
      <c r="L551" t="s">
        <v>88</v>
      </c>
      <c r="M551" t="s">
        <v>89</v>
      </c>
      <c r="N551">
        <v>2</v>
      </c>
      <c r="O551" s="1">
        <v>44788.577881944446</v>
      </c>
      <c r="P551" s="1">
        <v>44788.652048611111</v>
      </c>
      <c r="Q551">
        <v>5279</v>
      </c>
      <c r="R551">
        <v>1129</v>
      </c>
      <c r="S551" t="b">
        <v>0</v>
      </c>
      <c r="T551" t="s">
        <v>90</v>
      </c>
      <c r="U551" t="b">
        <v>1</v>
      </c>
      <c r="V551" t="s">
        <v>91</v>
      </c>
      <c r="W551" s="1">
        <v>44788.584803240738</v>
      </c>
      <c r="X551">
        <v>520</v>
      </c>
      <c r="Y551">
        <v>189</v>
      </c>
      <c r="Z551">
        <v>0</v>
      </c>
      <c r="AA551">
        <v>189</v>
      </c>
      <c r="AB551">
        <v>0</v>
      </c>
      <c r="AC551">
        <v>11</v>
      </c>
      <c r="AD551">
        <v>66</v>
      </c>
      <c r="AE551">
        <v>0</v>
      </c>
      <c r="AF551">
        <v>0</v>
      </c>
      <c r="AG551">
        <v>0</v>
      </c>
      <c r="AH551" t="s">
        <v>108</v>
      </c>
      <c r="AI551" s="1">
        <v>44788.652048611111</v>
      </c>
      <c r="AJ551">
        <v>609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66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1186</v>
      </c>
      <c r="BG551">
        <v>106</v>
      </c>
      <c r="BH551" t="s">
        <v>93</v>
      </c>
    </row>
    <row r="552" spans="1:60">
      <c r="A552" t="s">
        <v>1271</v>
      </c>
      <c r="B552" t="s">
        <v>82</v>
      </c>
      <c r="C552" t="s">
        <v>1272</v>
      </c>
      <c r="D552" t="s">
        <v>84</v>
      </c>
      <c r="E552" s="2">
        <f>HYPERLINK("capsilon://?command=openfolder&amp;siteaddress=FAM.docvelocity-na8.net&amp;folderid=FXE5248B5A-6117-6DAB-817B-4B23C66A1DB5","FX22083582")</f>
        <v>0</v>
      </c>
      <c r="F552" t="s">
        <v>19</v>
      </c>
      <c r="G552" t="s">
        <v>19</v>
      </c>
      <c r="H552" t="s">
        <v>85</v>
      </c>
      <c r="I552" t="s">
        <v>1273</v>
      </c>
      <c r="J552">
        <v>182</v>
      </c>
      <c r="K552" t="s">
        <v>87</v>
      </c>
      <c r="L552" t="s">
        <v>88</v>
      </c>
      <c r="M552" t="s">
        <v>89</v>
      </c>
      <c r="N552">
        <v>1</v>
      </c>
      <c r="O552" s="1">
        <v>44788.586875000001</v>
      </c>
      <c r="P552" s="1">
        <v>44788.616099537037</v>
      </c>
      <c r="Q552">
        <v>1816</v>
      </c>
      <c r="R552">
        <v>709</v>
      </c>
      <c r="S552" t="b">
        <v>0</v>
      </c>
      <c r="T552" t="s">
        <v>90</v>
      </c>
      <c r="U552" t="b">
        <v>0</v>
      </c>
      <c r="V552" t="s">
        <v>91</v>
      </c>
      <c r="W552" s="1">
        <v>44788.616099537037</v>
      </c>
      <c r="X552">
        <v>675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182</v>
      </c>
      <c r="AE552">
        <v>175</v>
      </c>
      <c r="AF552">
        <v>0</v>
      </c>
      <c r="AG552">
        <v>6</v>
      </c>
      <c r="AH552" t="s">
        <v>90</v>
      </c>
      <c r="AI552" t="s">
        <v>90</v>
      </c>
      <c r="AJ552" t="s">
        <v>90</v>
      </c>
      <c r="AK552" t="s">
        <v>90</v>
      </c>
      <c r="AL552" t="s">
        <v>90</v>
      </c>
      <c r="AM552" t="s">
        <v>90</v>
      </c>
      <c r="AN552" t="s">
        <v>90</v>
      </c>
      <c r="AO552" t="s">
        <v>90</v>
      </c>
      <c r="AP552" t="s">
        <v>90</v>
      </c>
      <c r="AQ552" t="s">
        <v>90</v>
      </c>
      <c r="AR552" t="s">
        <v>90</v>
      </c>
      <c r="AS552" t="s">
        <v>90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1186</v>
      </c>
      <c r="BG552">
        <v>42</v>
      </c>
      <c r="BH552" t="s">
        <v>93</v>
      </c>
    </row>
    <row r="553" spans="1:60">
      <c r="A553" t="s">
        <v>1274</v>
      </c>
      <c r="B553" t="s">
        <v>82</v>
      </c>
      <c r="C553" t="s">
        <v>1275</v>
      </c>
      <c r="D553" t="s">
        <v>84</v>
      </c>
      <c r="E553" s="2">
        <f>HYPERLINK("capsilon://?command=openfolder&amp;siteaddress=FAM.docvelocity-na8.net&amp;folderid=FXE97A09A9-621B-B2EC-0D5F-F84EBB99EEDA","FX22083966")</f>
        <v>0</v>
      </c>
      <c r="F553" t="s">
        <v>19</v>
      </c>
      <c r="G553" t="s">
        <v>19</v>
      </c>
      <c r="H553" t="s">
        <v>85</v>
      </c>
      <c r="I553" t="s">
        <v>1276</v>
      </c>
      <c r="J553">
        <v>432</v>
      </c>
      <c r="K553" t="s">
        <v>87</v>
      </c>
      <c r="L553" t="s">
        <v>88</v>
      </c>
      <c r="M553" t="s">
        <v>89</v>
      </c>
      <c r="N553">
        <v>1</v>
      </c>
      <c r="O553" s="1">
        <v>44788.591249999998</v>
      </c>
      <c r="P553" s="1">
        <v>44788.623888888891</v>
      </c>
      <c r="Q553">
        <v>2125</v>
      </c>
      <c r="R553">
        <v>695</v>
      </c>
      <c r="S553" t="b">
        <v>0</v>
      </c>
      <c r="T553" t="s">
        <v>90</v>
      </c>
      <c r="U553" t="b">
        <v>0</v>
      </c>
      <c r="V553" t="s">
        <v>91</v>
      </c>
      <c r="W553" s="1">
        <v>44788.623888888891</v>
      </c>
      <c r="X553">
        <v>672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432</v>
      </c>
      <c r="AE553">
        <v>411</v>
      </c>
      <c r="AF553">
        <v>0</v>
      </c>
      <c r="AG553">
        <v>13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 t="s">
        <v>90</v>
      </c>
      <c r="AR553" t="s">
        <v>90</v>
      </c>
      <c r="AS553" t="s">
        <v>90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1186</v>
      </c>
      <c r="BG553">
        <v>47</v>
      </c>
      <c r="BH553" t="s">
        <v>93</v>
      </c>
    </row>
    <row r="554" spans="1:60">
      <c r="A554" t="s">
        <v>1277</v>
      </c>
      <c r="B554" t="s">
        <v>82</v>
      </c>
      <c r="C554" t="s">
        <v>987</v>
      </c>
      <c r="D554" t="s">
        <v>84</v>
      </c>
      <c r="E554" s="2">
        <f>HYPERLINK("capsilon://?command=openfolder&amp;siteaddress=FAM.docvelocity-na8.net&amp;folderid=FX28A43093-2416-8A1D-7D7E-ABBEE8EBC563","FX22083454")</f>
        <v>0</v>
      </c>
      <c r="F554" t="s">
        <v>19</v>
      </c>
      <c r="G554" t="s">
        <v>19</v>
      </c>
      <c r="H554" t="s">
        <v>85</v>
      </c>
      <c r="I554" t="s">
        <v>1278</v>
      </c>
      <c r="J554">
        <v>28</v>
      </c>
      <c r="K554" t="s">
        <v>87</v>
      </c>
      <c r="L554" t="s">
        <v>88</v>
      </c>
      <c r="M554" t="s">
        <v>89</v>
      </c>
      <c r="N554">
        <v>2</v>
      </c>
      <c r="O554" s="1">
        <v>44788.610844907409</v>
      </c>
      <c r="P554" s="1">
        <v>44788.67728009259</v>
      </c>
      <c r="Q554">
        <v>5376</v>
      </c>
      <c r="R554">
        <v>364</v>
      </c>
      <c r="S554" t="b">
        <v>0</v>
      </c>
      <c r="T554" t="s">
        <v>90</v>
      </c>
      <c r="U554" t="b">
        <v>0</v>
      </c>
      <c r="V554" t="s">
        <v>95</v>
      </c>
      <c r="W554" s="1">
        <v>44788.616689814815</v>
      </c>
      <c r="X554">
        <v>104</v>
      </c>
      <c r="Y554">
        <v>21</v>
      </c>
      <c r="Z554">
        <v>0</v>
      </c>
      <c r="AA554">
        <v>21</v>
      </c>
      <c r="AB554">
        <v>0</v>
      </c>
      <c r="AC554">
        <v>0</v>
      </c>
      <c r="AD554">
        <v>7</v>
      </c>
      <c r="AE554">
        <v>0</v>
      </c>
      <c r="AF554">
        <v>0</v>
      </c>
      <c r="AG554">
        <v>0</v>
      </c>
      <c r="AH554" t="s">
        <v>173</v>
      </c>
      <c r="AI554" s="1">
        <v>44788.67728009259</v>
      </c>
      <c r="AJ554">
        <v>256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7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1186</v>
      </c>
      <c r="BG554">
        <v>95</v>
      </c>
      <c r="BH554" t="s">
        <v>93</v>
      </c>
    </row>
    <row r="555" spans="1:60">
      <c r="A555" t="s">
        <v>1279</v>
      </c>
      <c r="B555" t="s">
        <v>82</v>
      </c>
      <c r="C555" t="s">
        <v>1272</v>
      </c>
      <c r="D555" t="s">
        <v>84</v>
      </c>
      <c r="E555" s="2">
        <f>HYPERLINK("capsilon://?command=openfolder&amp;siteaddress=FAM.docvelocity-na8.net&amp;folderid=FXE5248B5A-6117-6DAB-817B-4B23C66A1DB5","FX22083582")</f>
        <v>0</v>
      </c>
      <c r="F555" t="s">
        <v>19</v>
      </c>
      <c r="G555" t="s">
        <v>19</v>
      </c>
      <c r="H555" t="s">
        <v>85</v>
      </c>
      <c r="I555" t="s">
        <v>1273</v>
      </c>
      <c r="J555">
        <v>262</v>
      </c>
      <c r="K555" t="s">
        <v>87</v>
      </c>
      <c r="L555" t="s">
        <v>88</v>
      </c>
      <c r="M555" t="s">
        <v>89</v>
      </c>
      <c r="N555">
        <v>2</v>
      </c>
      <c r="O555" s="1">
        <v>44788.618136574078</v>
      </c>
      <c r="P555" s="1">
        <v>44788.660439814812</v>
      </c>
      <c r="Q555">
        <v>2211</v>
      </c>
      <c r="R555">
        <v>1444</v>
      </c>
      <c r="S555" t="b">
        <v>0</v>
      </c>
      <c r="T555" t="s">
        <v>90</v>
      </c>
      <c r="U555" t="b">
        <v>1</v>
      </c>
      <c r="V555" t="s">
        <v>91</v>
      </c>
      <c r="W555" s="1">
        <v>44788.631851851853</v>
      </c>
      <c r="X555">
        <v>687</v>
      </c>
      <c r="Y555">
        <v>223</v>
      </c>
      <c r="Z555">
        <v>0</v>
      </c>
      <c r="AA555">
        <v>223</v>
      </c>
      <c r="AB555">
        <v>0</v>
      </c>
      <c r="AC555">
        <v>19</v>
      </c>
      <c r="AD555">
        <v>39</v>
      </c>
      <c r="AE555">
        <v>0</v>
      </c>
      <c r="AF555">
        <v>0</v>
      </c>
      <c r="AG555">
        <v>0</v>
      </c>
      <c r="AH555" t="s">
        <v>108</v>
      </c>
      <c r="AI555" s="1">
        <v>44788.660439814812</v>
      </c>
      <c r="AJ555">
        <v>724</v>
      </c>
      <c r="AK555">
        <v>4</v>
      </c>
      <c r="AL555">
        <v>0</v>
      </c>
      <c r="AM555">
        <v>4</v>
      </c>
      <c r="AN555">
        <v>0</v>
      </c>
      <c r="AO555">
        <v>4</v>
      </c>
      <c r="AP555">
        <v>35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1186</v>
      </c>
      <c r="BG555">
        <v>60</v>
      </c>
      <c r="BH555" t="s">
        <v>93</v>
      </c>
    </row>
    <row r="556" spans="1:60">
      <c r="A556" t="s">
        <v>1280</v>
      </c>
      <c r="B556" t="s">
        <v>82</v>
      </c>
      <c r="C556" t="s">
        <v>1265</v>
      </c>
      <c r="D556" t="s">
        <v>84</v>
      </c>
      <c r="E556" s="2">
        <f>HYPERLINK("capsilon://?command=openfolder&amp;siteaddress=FAM.docvelocity-na8.net&amp;folderid=FXC145FABB-0649-9895-2976-E29A01770055","FX22083137")</f>
        <v>0</v>
      </c>
      <c r="F556" t="s">
        <v>19</v>
      </c>
      <c r="G556" t="s">
        <v>19</v>
      </c>
      <c r="H556" t="s">
        <v>85</v>
      </c>
      <c r="I556" t="s">
        <v>1266</v>
      </c>
      <c r="J556">
        <v>1053</v>
      </c>
      <c r="K556" t="s">
        <v>87</v>
      </c>
      <c r="L556" t="s">
        <v>88</v>
      </c>
      <c r="M556" t="s">
        <v>89</v>
      </c>
      <c r="N556">
        <v>2</v>
      </c>
      <c r="O556" s="1">
        <v>44788.627789351849</v>
      </c>
      <c r="P556" s="1">
        <v>44788.729074074072</v>
      </c>
      <c r="Q556">
        <v>4174</v>
      </c>
      <c r="R556">
        <v>4577</v>
      </c>
      <c r="S556" t="b">
        <v>0</v>
      </c>
      <c r="T556" t="s">
        <v>90</v>
      </c>
      <c r="U556" t="b">
        <v>1</v>
      </c>
      <c r="V556" t="s">
        <v>95</v>
      </c>
      <c r="W556" s="1">
        <v>44788.656458333331</v>
      </c>
      <c r="X556">
        <v>2477</v>
      </c>
      <c r="Y556">
        <v>561</v>
      </c>
      <c r="Z556">
        <v>0</v>
      </c>
      <c r="AA556">
        <v>561</v>
      </c>
      <c r="AB556">
        <v>201</v>
      </c>
      <c r="AC556">
        <v>69</v>
      </c>
      <c r="AD556">
        <v>492</v>
      </c>
      <c r="AE556">
        <v>0</v>
      </c>
      <c r="AF556">
        <v>0</v>
      </c>
      <c r="AG556">
        <v>0</v>
      </c>
      <c r="AH556" t="s">
        <v>108</v>
      </c>
      <c r="AI556" s="1">
        <v>44788.729074074072</v>
      </c>
      <c r="AJ556">
        <v>2077</v>
      </c>
      <c r="AK556">
        <v>6</v>
      </c>
      <c r="AL556">
        <v>0</v>
      </c>
      <c r="AM556">
        <v>6</v>
      </c>
      <c r="AN556">
        <v>201</v>
      </c>
      <c r="AO556">
        <v>6</v>
      </c>
      <c r="AP556">
        <v>486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1186</v>
      </c>
      <c r="BG556">
        <v>145</v>
      </c>
      <c r="BH556" t="s">
        <v>93</v>
      </c>
    </row>
    <row r="557" spans="1:60">
      <c r="A557" t="s">
        <v>1281</v>
      </c>
      <c r="B557" t="s">
        <v>82</v>
      </c>
      <c r="C557" t="s">
        <v>1282</v>
      </c>
      <c r="D557" t="s">
        <v>84</v>
      </c>
      <c r="E557" s="2">
        <f>HYPERLINK("capsilon://?command=openfolder&amp;siteaddress=FAM.docvelocity-na8.net&amp;folderid=FX4EB2FEF7-C759-6218-D3EE-4B8E8149EE50","FX22084008")</f>
        <v>0</v>
      </c>
      <c r="F557" t="s">
        <v>19</v>
      </c>
      <c r="G557" t="s">
        <v>19</v>
      </c>
      <c r="H557" t="s">
        <v>85</v>
      </c>
      <c r="I557" t="s">
        <v>1283</v>
      </c>
      <c r="J557">
        <v>347</v>
      </c>
      <c r="K557" t="s">
        <v>87</v>
      </c>
      <c r="L557" t="s">
        <v>88</v>
      </c>
      <c r="M557" t="s">
        <v>89</v>
      </c>
      <c r="N557">
        <v>1</v>
      </c>
      <c r="O557" s="1">
        <v>44788.628888888888</v>
      </c>
      <c r="P557" s="1">
        <v>44788.652731481481</v>
      </c>
      <c r="Q557">
        <v>1222</v>
      </c>
      <c r="R557">
        <v>838</v>
      </c>
      <c r="S557" t="b">
        <v>0</v>
      </c>
      <c r="T557" t="s">
        <v>90</v>
      </c>
      <c r="U557" t="b">
        <v>0</v>
      </c>
      <c r="V557" t="s">
        <v>571</v>
      </c>
      <c r="W557" s="1">
        <v>44788.652731481481</v>
      </c>
      <c r="X557">
        <v>838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347</v>
      </c>
      <c r="AE557">
        <v>347</v>
      </c>
      <c r="AF557">
        <v>0</v>
      </c>
      <c r="AG557">
        <v>9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 t="s">
        <v>90</v>
      </c>
      <c r="AR557" t="s">
        <v>90</v>
      </c>
      <c r="AS557" t="s">
        <v>90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1186</v>
      </c>
      <c r="BG557">
        <v>34</v>
      </c>
      <c r="BH557" t="s">
        <v>93</v>
      </c>
    </row>
    <row r="558" spans="1:60">
      <c r="A558" t="s">
        <v>1284</v>
      </c>
      <c r="B558" t="s">
        <v>82</v>
      </c>
      <c r="C558" t="s">
        <v>1275</v>
      </c>
      <c r="D558" t="s">
        <v>84</v>
      </c>
      <c r="E558" s="2">
        <f>HYPERLINK("capsilon://?command=openfolder&amp;siteaddress=FAM.docvelocity-na8.net&amp;folderid=FXE97A09A9-621B-B2EC-0D5F-F84EBB99EEDA","FX22083966")</f>
        <v>0</v>
      </c>
      <c r="F558" t="s">
        <v>19</v>
      </c>
      <c r="G558" t="s">
        <v>19</v>
      </c>
      <c r="H558" t="s">
        <v>85</v>
      </c>
      <c r="I558" t="s">
        <v>1276</v>
      </c>
      <c r="J558">
        <v>632</v>
      </c>
      <c r="K558" t="s">
        <v>87</v>
      </c>
      <c r="L558" t="s">
        <v>88</v>
      </c>
      <c r="M558" t="s">
        <v>89</v>
      </c>
      <c r="N558">
        <v>2</v>
      </c>
      <c r="O558" s="1">
        <v>44788.629386574074</v>
      </c>
      <c r="P558" s="1">
        <v>44788.745266203703</v>
      </c>
      <c r="Q558">
        <v>4122</v>
      </c>
      <c r="R558">
        <v>5890</v>
      </c>
      <c r="S558" t="b">
        <v>0</v>
      </c>
      <c r="T558" t="s">
        <v>90</v>
      </c>
      <c r="U558" t="b">
        <v>1</v>
      </c>
      <c r="V558" t="s">
        <v>91</v>
      </c>
      <c r="W558" s="1">
        <v>44788.684039351851</v>
      </c>
      <c r="X558">
        <v>4492</v>
      </c>
      <c r="Y558">
        <v>525</v>
      </c>
      <c r="Z558">
        <v>0</v>
      </c>
      <c r="AA558">
        <v>525</v>
      </c>
      <c r="AB558">
        <v>63</v>
      </c>
      <c r="AC558">
        <v>205</v>
      </c>
      <c r="AD558">
        <v>107</v>
      </c>
      <c r="AE558">
        <v>0</v>
      </c>
      <c r="AF558">
        <v>0</v>
      </c>
      <c r="AG558">
        <v>0</v>
      </c>
      <c r="AH558" t="s">
        <v>108</v>
      </c>
      <c r="AI558" s="1">
        <v>44788.745266203703</v>
      </c>
      <c r="AJ558">
        <v>1398</v>
      </c>
      <c r="AK558">
        <v>3</v>
      </c>
      <c r="AL558">
        <v>0</v>
      </c>
      <c r="AM558">
        <v>3</v>
      </c>
      <c r="AN558">
        <v>21</v>
      </c>
      <c r="AO558">
        <v>3</v>
      </c>
      <c r="AP558">
        <v>104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1186</v>
      </c>
      <c r="BG558">
        <v>166</v>
      </c>
      <c r="BH558" t="s">
        <v>93</v>
      </c>
    </row>
    <row r="559" spans="1:60">
      <c r="A559" t="s">
        <v>1285</v>
      </c>
      <c r="B559" t="s">
        <v>82</v>
      </c>
      <c r="C559" t="s">
        <v>731</v>
      </c>
      <c r="D559" t="s">
        <v>84</v>
      </c>
      <c r="E559" s="2">
        <f>HYPERLINK("capsilon://?command=openfolder&amp;siteaddress=FAM.docvelocity-na8.net&amp;folderid=FX99BECA57-2023-DD55-5E34-B5B5AEB0C3AE","FX22082337")</f>
        <v>0</v>
      </c>
      <c r="F559" t="s">
        <v>19</v>
      </c>
      <c r="G559" t="s">
        <v>19</v>
      </c>
      <c r="H559" t="s">
        <v>85</v>
      </c>
      <c r="I559" t="s">
        <v>1286</v>
      </c>
      <c r="J559">
        <v>28</v>
      </c>
      <c r="K559" t="s">
        <v>87</v>
      </c>
      <c r="L559" t="s">
        <v>88</v>
      </c>
      <c r="M559" t="s">
        <v>89</v>
      </c>
      <c r="N559">
        <v>2</v>
      </c>
      <c r="O559" s="1">
        <v>44788.637349537035</v>
      </c>
      <c r="P559" s="1">
        <v>44788.680775462963</v>
      </c>
      <c r="Q559">
        <v>3130</v>
      </c>
      <c r="R559">
        <v>622</v>
      </c>
      <c r="S559" t="b">
        <v>0</v>
      </c>
      <c r="T559" t="s">
        <v>90</v>
      </c>
      <c r="U559" t="b">
        <v>0</v>
      </c>
      <c r="V559" t="s">
        <v>571</v>
      </c>
      <c r="W559" s="1">
        <v>44788.656446759262</v>
      </c>
      <c r="X559">
        <v>321</v>
      </c>
      <c r="Y559">
        <v>21</v>
      </c>
      <c r="Z559">
        <v>0</v>
      </c>
      <c r="AA559">
        <v>21</v>
      </c>
      <c r="AB559">
        <v>0</v>
      </c>
      <c r="AC559">
        <v>0</v>
      </c>
      <c r="AD559">
        <v>7</v>
      </c>
      <c r="AE559">
        <v>0</v>
      </c>
      <c r="AF559">
        <v>0</v>
      </c>
      <c r="AG559">
        <v>0</v>
      </c>
      <c r="AH559" t="s">
        <v>173</v>
      </c>
      <c r="AI559" s="1">
        <v>44788.680775462963</v>
      </c>
      <c r="AJ559">
        <v>301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7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1186</v>
      </c>
      <c r="BG559">
        <v>62</v>
      </c>
      <c r="BH559" t="s">
        <v>93</v>
      </c>
    </row>
    <row r="560" spans="1:60">
      <c r="A560" t="s">
        <v>1287</v>
      </c>
      <c r="B560" t="s">
        <v>82</v>
      </c>
      <c r="C560" t="s">
        <v>731</v>
      </c>
      <c r="D560" t="s">
        <v>84</v>
      </c>
      <c r="E560" s="2">
        <f>HYPERLINK("capsilon://?command=openfolder&amp;siteaddress=FAM.docvelocity-na8.net&amp;folderid=FX99BECA57-2023-DD55-5E34-B5B5AEB0C3AE","FX22082337")</f>
        <v>0</v>
      </c>
      <c r="F560" t="s">
        <v>19</v>
      </c>
      <c r="G560" t="s">
        <v>19</v>
      </c>
      <c r="H560" t="s">
        <v>85</v>
      </c>
      <c r="I560" t="s">
        <v>1288</v>
      </c>
      <c r="J560">
        <v>28</v>
      </c>
      <c r="K560" t="s">
        <v>87</v>
      </c>
      <c r="L560" t="s">
        <v>88</v>
      </c>
      <c r="M560" t="s">
        <v>89</v>
      </c>
      <c r="N560">
        <v>2</v>
      </c>
      <c r="O560" s="1">
        <v>44788.637465277781</v>
      </c>
      <c r="P560" s="1">
        <v>44788.682581018518</v>
      </c>
      <c r="Q560">
        <v>3644</v>
      </c>
      <c r="R560">
        <v>254</v>
      </c>
      <c r="S560" t="b">
        <v>0</v>
      </c>
      <c r="T560" t="s">
        <v>90</v>
      </c>
      <c r="U560" t="b">
        <v>0</v>
      </c>
      <c r="V560" t="s">
        <v>95</v>
      </c>
      <c r="W560" s="1">
        <v>44788.65761574074</v>
      </c>
      <c r="X560">
        <v>99</v>
      </c>
      <c r="Y560">
        <v>21</v>
      </c>
      <c r="Z560">
        <v>0</v>
      </c>
      <c r="AA560">
        <v>21</v>
      </c>
      <c r="AB560">
        <v>0</v>
      </c>
      <c r="AC560">
        <v>0</v>
      </c>
      <c r="AD560">
        <v>7</v>
      </c>
      <c r="AE560">
        <v>0</v>
      </c>
      <c r="AF560">
        <v>0</v>
      </c>
      <c r="AG560">
        <v>0</v>
      </c>
      <c r="AH560" t="s">
        <v>173</v>
      </c>
      <c r="AI560" s="1">
        <v>44788.682581018518</v>
      </c>
      <c r="AJ560">
        <v>155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7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1186</v>
      </c>
      <c r="BG560">
        <v>64</v>
      </c>
      <c r="BH560" t="s">
        <v>93</v>
      </c>
    </row>
    <row r="561" spans="1:60">
      <c r="A561" t="s">
        <v>1289</v>
      </c>
      <c r="B561" t="s">
        <v>82</v>
      </c>
      <c r="C561" t="s">
        <v>1290</v>
      </c>
      <c r="D561" t="s">
        <v>84</v>
      </c>
      <c r="E561" s="2">
        <f>HYPERLINK("capsilon://?command=openfolder&amp;siteaddress=FAM.docvelocity-na8.net&amp;folderid=FX30488AA5-3707-E362-5594-B6936107B0D1","FX22083262")</f>
        <v>0</v>
      </c>
      <c r="F561" t="s">
        <v>19</v>
      </c>
      <c r="G561" t="s">
        <v>19</v>
      </c>
      <c r="H561" t="s">
        <v>85</v>
      </c>
      <c r="I561" t="s">
        <v>1291</v>
      </c>
      <c r="J561">
        <v>28</v>
      </c>
      <c r="K561" t="s">
        <v>87</v>
      </c>
      <c r="L561" t="s">
        <v>88</v>
      </c>
      <c r="M561" t="s">
        <v>89</v>
      </c>
      <c r="N561">
        <v>1</v>
      </c>
      <c r="O561" s="1">
        <v>44788.647060185183</v>
      </c>
      <c r="P561" s="1">
        <v>44788.688750000001</v>
      </c>
      <c r="Q561">
        <v>3365</v>
      </c>
      <c r="R561">
        <v>237</v>
      </c>
      <c r="S561" t="b">
        <v>0</v>
      </c>
      <c r="T561" t="s">
        <v>90</v>
      </c>
      <c r="U561" t="b">
        <v>0</v>
      </c>
      <c r="V561" t="s">
        <v>91</v>
      </c>
      <c r="W561" s="1">
        <v>44788.688750000001</v>
      </c>
      <c r="X561">
        <v>237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28</v>
      </c>
      <c r="AE561">
        <v>21</v>
      </c>
      <c r="AF561">
        <v>0</v>
      </c>
      <c r="AG561">
        <v>2</v>
      </c>
      <c r="AH561" t="s">
        <v>90</v>
      </c>
      <c r="AI561" t="s">
        <v>90</v>
      </c>
      <c r="AJ561" t="s">
        <v>90</v>
      </c>
      <c r="AK561" t="s">
        <v>90</v>
      </c>
      <c r="AL561" t="s">
        <v>90</v>
      </c>
      <c r="AM561" t="s">
        <v>90</v>
      </c>
      <c r="AN561" t="s">
        <v>90</v>
      </c>
      <c r="AO561" t="s">
        <v>90</v>
      </c>
      <c r="AP561" t="s">
        <v>90</v>
      </c>
      <c r="AQ561" t="s">
        <v>90</v>
      </c>
      <c r="AR561" t="s">
        <v>90</v>
      </c>
      <c r="AS561" t="s">
        <v>90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1186</v>
      </c>
      <c r="BG561">
        <v>60</v>
      </c>
      <c r="BH561" t="s">
        <v>93</v>
      </c>
    </row>
    <row r="562" spans="1:60">
      <c r="A562" t="s">
        <v>1292</v>
      </c>
      <c r="B562" t="s">
        <v>82</v>
      </c>
      <c r="C562" t="s">
        <v>1293</v>
      </c>
      <c r="D562" t="s">
        <v>84</v>
      </c>
      <c r="E562" s="2">
        <f>HYPERLINK("capsilon://?command=openfolder&amp;siteaddress=FAM.docvelocity-na8.net&amp;folderid=FX933248D3-BDA7-EE93-F5A6-F3402DFA5795","FX2208580")</f>
        <v>0</v>
      </c>
      <c r="F562" t="s">
        <v>19</v>
      </c>
      <c r="G562" t="s">
        <v>19</v>
      </c>
      <c r="H562" t="s">
        <v>85</v>
      </c>
      <c r="I562" t="s">
        <v>1294</v>
      </c>
      <c r="J562">
        <v>222</v>
      </c>
      <c r="K562" t="s">
        <v>87</v>
      </c>
      <c r="L562" t="s">
        <v>88</v>
      </c>
      <c r="M562" t="s">
        <v>89</v>
      </c>
      <c r="N562">
        <v>2</v>
      </c>
      <c r="O562" s="1">
        <v>44788.649386574078</v>
      </c>
      <c r="P562" s="1">
        <v>44788.7421875</v>
      </c>
      <c r="Q562">
        <v>7026</v>
      </c>
      <c r="R562">
        <v>992</v>
      </c>
      <c r="S562" t="b">
        <v>0</v>
      </c>
      <c r="T562" t="s">
        <v>90</v>
      </c>
      <c r="U562" t="b">
        <v>0</v>
      </c>
      <c r="V562" t="s">
        <v>91</v>
      </c>
      <c r="W562" s="1">
        <v>44788.692812499998</v>
      </c>
      <c r="X562">
        <v>350</v>
      </c>
      <c r="Y562">
        <v>144</v>
      </c>
      <c r="Z562">
        <v>0</v>
      </c>
      <c r="AA562">
        <v>144</v>
      </c>
      <c r="AB562">
        <v>0</v>
      </c>
      <c r="AC562">
        <v>4</v>
      </c>
      <c r="AD562">
        <v>78</v>
      </c>
      <c r="AE562">
        <v>0</v>
      </c>
      <c r="AF562">
        <v>0</v>
      </c>
      <c r="AG562">
        <v>0</v>
      </c>
      <c r="AH562" t="s">
        <v>173</v>
      </c>
      <c r="AI562" s="1">
        <v>44788.7421875</v>
      </c>
      <c r="AJ562">
        <v>642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78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1186</v>
      </c>
      <c r="BG562">
        <v>133</v>
      </c>
      <c r="BH562" t="s">
        <v>93</v>
      </c>
    </row>
    <row r="563" spans="1:60">
      <c r="A563" t="s">
        <v>1295</v>
      </c>
      <c r="B563" t="s">
        <v>82</v>
      </c>
      <c r="C563" t="s">
        <v>1296</v>
      </c>
      <c r="D563" t="s">
        <v>84</v>
      </c>
      <c r="E563" s="2">
        <f>HYPERLINK("capsilon://?command=openfolder&amp;siteaddress=FAM.docvelocity-na8.net&amp;folderid=FX52F5C93F-F931-4236-43E3-FBBD02FEEDFB","FX22075734")</f>
        <v>0</v>
      </c>
      <c r="F563" t="s">
        <v>19</v>
      </c>
      <c r="G563" t="s">
        <v>19</v>
      </c>
      <c r="H563" t="s">
        <v>85</v>
      </c>
      <c r="I563" t="s">
        <v>1297</v>
      </c>
      <c r="J563">
        <v>988</v>
      </c>
      <c r="K563" t="s">
        <v>87</v>
      </c>
      <c r="L563" t="s">
        <v>88</v>
      </c>
      <c r="M563" t="s">
        <v>89</v>
      </c>
      <c r="N563">
        <v>2</v>
      </c>
      <c r="O563" s="1">
        <v>44774.779062499998</v>
      </c>
      <c r="P563" s="1">
        <v>44774.997141203705</v>
      </c>
      <c r="Q563">
        <v>15051</v>
      </c>
      <c r="R563">
        <v>3791</v>
      </c>
      <c r="S563" t="b">
        <v>0</v>
      </c>
      <c r="T563" t="s">
        <v>90</v>
      </c>
      <c r="U563" t="b">
        <v>0</v>
      </c>
      <c r="V563" t="s">
        <v>154</v>
      </c>
      <c r="W563" s="1">
        <v>44774.910613425927</v>
      </c>
      <c r="X563">
        <v>2475</v>
      </c>
      <c r="Y563">
        <v>543</v>
      </c>
      <c r="Z563">
        <v>0</v>
      </c>
      <c r="AA563">
        <v>543</v>
      </c>
      <c r="AB563">
        <v>439</v>
      </c>
      <c r="AC563">
        <v>75</v>
      </c>
      <c r="AD563">
        <v>445</v>
      </c>
      <c r="AE563">
        <v>0</v>
      </c>
      <c r="AF563">
        <v>0</v>
      </c>
      <c r="AG563">
        <v>0</v>
      </c>
      <c r="AH563" t="s">
        <v>173</v>
      </c>
      <c r="AI563" s="1">
        <v>44774.997141203705</v>
      </c>
      <c r="AJ563">
        <v>1088</v>
      </c>
      <c r="AK563">
        <v>6</v>
      </c>
      <c r="AL563">
        <v>0</v>
      </c>
      <c r="AM563">
        <v>6</v>
      </c>
      <c r="AN563">
        <v>283</v>
      </c>
      <c r="AO563">
        <v>4</v>
      </c>
      <c r="AP563">
        <v>439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170</v>
      </c>
      <c r="BG563">
        <v>314</v>
      </c>
      <c r="BH563" t="s">
        <v>93</v>
      </c>
    </row>
    <row r="564" spans="1:60">
      <c r="A564" t="s">
        <v>1298</v>
      </c>
      <c r="B564" t="s">
        <v>82</v>
      </c>
      <c r="C564" t="s">
        <v>1282</v>
      </c>
      <c r="D564" t="s">
        <v>84</v>
      </c>
      <c r="E564" s="2">
        <f>HYPERLINK("capsilon://?command=openfolder&amp;siteaddress=FAM.docvelocity-na8.net&amp;folderid=FX4EB2FEF7-C759-6218-D3EE-4B8E8149EE50","FX22084008")</f>
        <v>0</v>
      </c>
      <c r="F564" t="s">
        <v>19</v>
      </c>
      <c r="G564" t="s">
        <v>19</v>
      </c>
      <c r="H564" t="s">
        <v>85</v>
      </c>
      <c r="I564" t="s">
        <v>1283</v>
      </c>
      <c r="J564">
        <v>554</v>
      </c>
      <c r="K564" t="s">
        <v>87</v>
      </c>
      <c r="L564" t="s">
        <v>88</v>
      </c>
      <c r="M564" t="s">
        <v>89</v>
      </c>
      <c r="N564">
        <v>2</v>
      </c>
      <c r="O564" s="1">
        <v>44788.654803240737</v>
      </c>
      <c r="P564" s="1">
        <v>44788.81077546296</v>
      </c>
      <c r="Q564">
        <v>7399</v>
      </c>
      <c r="R564">
        <v>6077</v>
      </c>
      <c r="S564" t="b">
        <v>0</v>
      </c>
      <c r="T564" t="s">
        <v>90</v>
      </c>
      <c r="U564" t="b">
        <v>1</v>
      </c>
      <c r="V564" t="s">
        <v>95</v>
      </c>
      <c r="W564" s="1">
        <v>44788.720567129632</v>
      </c>
      <c r="X564">
        <v>2359</v>
      </c>
      <c r="Y564">
        <v>312</v>
      </c>
      <c r="Z564">
        <v>0</v>
      </c>
      <c r="AA564">
        <v>312</v>
      </c>
      <c r="AB564">
        <v>210</v>
      </c>
      <c r="AC564">
        <v>75</v>
      </c>
      <c r="AD564">
        <v>242</v>
      </c>
      <c r="AE564">
        <v>0</v>
      </c>
      <c r="AF564">
        <v>0</v>
      </c>
      <c r="AG564">
        <v>0</v>
      </c>
      <c r="AH564" t="s">
        <v>108</v>
      </c>
      <c r="AI564" s="1">
        <v>44788.81077546296</v>
      </c>
      <c r="AJ564">
        <v>3337</v>
      </c>
      <c r="AK564">
        <v>19</v>
      </c>
      <c r="AL564">
        <v>0</v>
      </c>
      <c r="AM564">
        <v>19</v>
      </c>
      <c r="AN564">
        <v>276</v>
      </c>
      <c r="AO564">
        <v>19</v>
      </c>
      <c r="AP564">
        <v>223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1186</v>
      </c>
      <c r="BG564">
        <v>224</v>
      </c>
      <c r="BH564" t="s">
        <v>93</v>
      </c>
    </row>
    <row r="565" spans="1:60">
      <c r="A565" t="s">
        <v>1299</v>
      </c>
      <c r="B565" t="s">
        <v>82</v>
      </c>
      <c r="C565" t="s">
        <v>1300</v>
      </c>
      <c r="D565" t="s">
        <v>84</v>
      </c>
      <c r="E565" s="2">
        <f>HYPERLINK("capsilon://?command=openfolder&amp;siteaddress=FAM.docvelocity-na8.net&amp;folderid=FX600A025C-961C-78E3-ADF3-036558AA1270","FX22083988")</f>
        <v>0</v>
      </c>
      <c r="F565" t="s">
        <v>19</v>
      </c>
      <c r="G565" t="s">
        <v>19</v>
      </c>
      <c r="H565" t="s">
        <v>85</v>
      </c>
      <c r="I565" t="s">
        <v>1301</v>
      </c>
      <c r="J565">
        <v>28</v>
      </c>
      <c r="K565" t="s">
        <v>87</v>
      </c>
      <c r="L565" t="s">
        <v>88</v>
      </c>
      <c r="M565" t="s">
        <v>89</v>
      </c>
      <c r="N565">
        <v>2</v>
      </c>
      <c r="O565" s="1">
        <v>44788.659305555557</v>
      </c>
      <c r="P565" s="1">
        <v>44788.743668981479</v>
      </c>
      <c r="Q565">
        <v>6994</v>
      </c>
      <c r="R565">
        <v>295</v>
      </c>
      <c r="S565" t="b">
        <v>0</v>
      </c>
      <c r="T565" t="s">
        <v>90</v>
      </c>
      <c r="U565" t="b">
        <v>0</v>
      </c>
      <c r="V565" t="s">
        <v>571</v>
      </c>
      <c r="W565" s="1">
        <v>44788.699872685182</v>
      </c>
      <c r="X565">
        <v>168</v>
      </c>
      <c r="Y565">
        <v>21</v>
      </c>
      <c r="Z565">
        <v>0</v>
      </c>
      <c r="AA565">
        <v>21</v>
      </c>
      <c r="AB565">
        <v>0</v>
      </c>
      <c r="AC565">
        <v>1</v>
      </c>
      <c r="AD565">
        <v>7</v>
      </c>
      <c r="AE565">
        <v>0</v>
      </c>
      <c r="AF565">
        <v>0</v>
      </c>
      <c r="AG565">
        <v>0</v>
      </c>
      <c r="AH565" t="s">
        <v>173</v>
      </c>
      <c r="AI565" s="1">
        <v>44788.743668981479</v>
      </c>
      <c r="AJ565">
        <v>127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1186</v>
      </c>
      <c r="BG565">
        <v>121</v>
      </c>
      <c r="BH565" t="s">
        <v>93</v>
      </c>
    </row>
    <row r="566" spans="1:60">
      <c r="A566" t="s">
        <v>1302</v>
      </c>
      <c r="B566" t="s">
        <v>82</v>
      </c>
      <c r="C566" t="s">
        <v>1303</v>
      </c>
      <c r="D566" t="s">
        <v>84</v>
      </c>
      <c r="E566" s="2">
        <f>HYPERLINK("capsilon://?command=openfolder&amp;siteaddress=FAM.docvelocity-na8.net&amp;folderid=FX2C46A308-6486-461C-9240-DC909E715273","FX22083996")</f>
        <v>0</v>
      </c>
      <c r="F566" t="s">
        <v>19</v>
      </c>
      <c r="G566" t="s">
        <v>19</v>
      </c>
      <c r="H566" t="s">
        <v>85</v>
      </c>
      <c r="I566" t="s">
        <v>1304</v>
      </c>
      <c r="J566">
        <v>78</v>
      </c>
      <c r="K566" t="s">
        <v>87</v>
      </c>
      <c r="L566" t="s">
        <v>88</v>
      </c>
      <c r="M566" t="s">
        <v>89</v>
      </c>
      <c r="N566">
        <v>2</v>
      </c>
      <c r="O566" s="1">
        <v>44788.671678240738</v>
      </c>
      <c r="P566" s="1">
        <v>44788.758368055554</v>
      </c>
      <c r="Q566">
        <v>6874</v>
      </c>
      <c r="R566">
        <v>616</v>
      </c>
      <c r="S566" t="b">
        <v>0</v>
      </c>
      <c r="T566" t="s">
        <v>90</v>
      </c>
      <c r="U566" t="b">
        <v>0</v>
      </c>
      <c r="V566" t="s">
        <v>571</v>
      </c>
      <c r="W566" s="1">
        <v>44788.702430555553</v>
      </c>
      <c r="X566">
        <v>220</v>
      </c>
      <c r="Y566">
        <v>68</v>
      </c>
      <c r="Z566">
        <v>0</v>
      </c>
      <c r="AA566">
        <v>68</v>
      </c>
      <c r="AB566">
        <v>0</v>
      </c>
      <c r="AC566">
        <v>7</v>
      </c>
      <c r="AD566">
        <v>10</v>
      </c>
      <c r="AE566">
        <v>0</v>
      </c>
      <c r="AF566">
        <v>0</v>
      </c>
      <c r="AG566">
        <v>0</v>
      </c>
      <c r="AH566" t="s">
        <v>173</v>
      </c>
      <c r="AI566" s="1">
        <v>44788.758368055554</v>
      </c>
      <c r="AJ566">
        <v>371</v>
      </c>
      <c r="AK566">
        <v>5</v>
      </c>
      <c r="AL566">
        <v>0</v>
      </c>
      <c r="AM566">
        <v>5</v>
      </c>
      <c r="AN566">
        <v>0</v>
      </c>
      <c r="AO566">
        <v>5</v>
      </c>
      <c r="AP566">
        <v>5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1186</v>
      </c>
      <c r="BG566">
        <v>124</v>
      </c>
      <c r="BH566" t="s">
        <v>93</v>
      </c>
    </row>
    <row r="567" spans="1:60">
      <c r="A567" t="s">
        <v>1305</v>
      </c>
      <c r="B567" t="s">
        <v>82</v>
      </c>
      <c r="C567" t="s">
        <v>1306</v>
      </c>
      <c r="D567" t="s">
        <v>84</v>
      </c>
      <c r="E567" s="2">
        <f>HYPERLINK("capsilon://?command=openfolder&amp;siteaddress=FAM.docvelocity-na8.net&amp;folderid=FXF81A317C-67B8-83FF-4A96-F59D98171B5B","FX22084000")</f>
        <v>0</v>
      </c>
      <c r="F567" t="s">
        <v>19</v>
      </c>
      <c r="G567" t="s">
        <v>19</v>
      </c>
      <c r="H567" t="s">
        <v>85</v>
      </c>
      <c r="I567" t="s">
        <v>1307</v>
      </c>
      <c r="J567">
        <v>78</v>
      </c>
      <c r="K567" t="s">
        <v>87</v>
      </c>
      <c r="L567" t="s">
        <v>88</v>
      </c>
      <c r="M567" t="s">
        <v>89</v>
      </c>
      <c r="N567">
        <v>2</v>
      </c>
      <c r="O567" s="1">
        <v>44788.677534722221</v>
      </c>
      <c r="P567" s="1">
        <v>44788.925787037035</v>
      </c>
      <c r="Q567">
        <v>20735</v>
      </c>
      <c r="R567">
        <v>714</v>
      </c>
      <c r="S567" t="b">
        <v>0</v>
      </c>
      <c r="T567" t="s">
        <v>90</v>
      </c>
      <c r="U567" t="b">
        <v>0</v>
      </c>
      <c r="V567" t="s">
        <v>91</v>
      </c>
      <c r="W567" s="1">
        <v>44788.702951388892</v>
      </c>
      <c r="X567">
        <v>231</v>
      </c>
      <c r="Y567">
        <v>68</v>
      </c>
      <c r="Z567">
        <v>0</v>
      </c>
      <c r="AA567">
        <v>68</v>
      </c>
      <c r="AB567">
        <v>0</v>
      </c>
      <c r="AC567">
        <v>3</v>
      </c>
      <c r="AD567">
        <v>10</v>
      </c>
      <c r="AE567">
        <v>0</v>
      </c>
      <c r="AF567">
        <v>0</v>
      </c>
      <c r="AG567">
        <v>0</v>
      </c>
      <c r="AH567" t="s">
        <v>449</v>
      </c>
      <c r="AI567" s="1">
        <v>44788.925787037035</v>
      </c>
      <c r="AJ567">
        <v>169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10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1186</v>
      </c>
      <c r="BG567">
        <v>357</v>
      </c>
      <c r="BH567" t="s">
        <v>93</v>
      </c>
    </row>
    <row r="568" spans="1:60">
      <c r="A568" t="s">
        <v>1308</v>
      </c>
      <c r="B568" t="s">
        <v>82</v>
      </c>
      <c r="C568" t="s">
        <v>1300</v>
      </c>
      <c r="D568" t="s">
        <v>84</v>
      </c>
      <c r="E568" s="2">
        <f>HYPERLINK("capsilon://?command=openfolder&amp;siteaddress=FAM.docvelocity-na8.net&amp;folderid=FX600A025C-961C-78E3-ADF3-036558AA1270","FX22083988")</f>
        <v>0</v>
      </c>
      <c r="F568" t="s">
        <v>19</v>
      </c>
      <c r="G568" t="s">
        <v>19</v>
      </c>
      <c r="H568" t="s">
        <v>85</v>
      </c>
      <c r="I568" t="s">
        <v>1309</v>
      </c>
      <c r="J568">
        <v>28</v>
      </c>
      <c r="K568" t="s">
        <v>87</v>
      </c>
      <c r="L568" t="s">
        <v>88</v>
      </c>
      <c r="M568" t="s">
        <v>89</v>
      </c>
      <c r="N568">
        <v>2</v>
      </c>
      <c r="O568" s="1">
        <v>44788.679710648146</v>
      </c>
      <c r="P568" s="1">
        <v>44788.763888888891</v>
      </c>
      <c r="Q568">
        <v>7001</v>
      </c>
      <c r="R568">
        <v>272</v>
      </c>
      <c r="S568" t="b">
        <v>0</v>
      </c>
      <c r="T568" t="s">
        <v>90</v>
      </c>
      <c r="U568" t="b">
        <v>0</v>
      </c>
      <c r="V568" t="s">
        <v>571</v>
      </c>
      <c r="W568" s="1">
        <v>44788.703726851854</v>
      </c>
      <c r="X568">
        <v>111</v>
      </c>
      <c r="Y568">
        <v>21</v>
      </c>
      <c r="Z568">
        <v>0</v>
      </c>
      <c r="AA568">
        <v>21</v>
      </c>
      <c r="AB568">
        <v>0</v>
      </c>
      <c r="AC568">
        <v>1</v>
      </c>
      <c r="AD568">
        <v>7</v>
      </c>
      <c r="AE568">
        <v>0</v>
      </c>
      <c r="AF568">
        <v>0</v>
      </c>
      <c r="AG568">
        <v>0</v>
      </c>
      <c r="AH568" t="s">
        <v>173</v>
      </c>
      <c r="AI568" s="1">
        <v>44788.763888888891</v>
      </c>
      <c r="AJ568">
        <v>161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7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1186</v>
      </c>
      <c r="BG568">
        <v>121</v>
      </c>
      <c r="BH568" t="s">
        <v>93</v>
      </c>
    </row>
    <row r="569" spans="1:60">
      <c r="A569" t="s">
        <v>1310</v>
      </c>
      <c r="B569" t="s">
        <v>82</v>
      </c>
      <c r="C569" t="s">
        <v>1290</v>
      </c>
      <c r="D569" t="s">
        <v>84</v>
      </c>
      <c r="E569" s="2">
        <f>HYPERLINK("capsilon://?command=openfolder&amp;siteaddress=FAM.docvelocity-na8.net&amp;folderid=FX30488AA5-3707-E362-5594-B6936107B0D1","FX22083262")</f>
        <v>0</v>
      </c>
      <c r="F569" t="s">
        <v>19</v>
      </c>
      <c r="G569" t="s">
        <v>19</v>
      </c>
      <c r="H569" t="s">
        <v>85</v>
      </c>
      <c r="I569" t="s">
        <v>1291</v>
      </c>
      <c r="J569">
        <v>56</v>
      </c>
      <c r="K569" t="s">
        <v>87</v>
      </c>
      <c r="L569" t="s">
        <v>88</v>
      </c>
      <c r="M569" t="s">
        <v>89</v>
      </c>
      <c r="N569">
        <v>2</v>
      </c>
      <c r="O569" s="1">
        <v>44788.690266203703</v>
      </c>
      <c r="P569" s="1">
        <v>44788.73474537037</v>
      </c>
      <c r="Q569">
        <v>2741</v>
      </c>
      <c r="R569">
        <v>1102</v>
      </c>
      <c r="S569" t="b">
        <v>0</v>
      </c>
      <c r="T569" t="s">
        <v>90</v>
      </c>
      <c r="U569" t="b">
        <v>1</v>
      </c>
      <c r="V569" t="s">
        <v>91</v>
      </c>
      <c r="W569" s="1">
        <v>44788.700266203705</v>
      </c>
      <c r="X569">
        <v>643</v>
      </c>
      <c r="Y569">
        <v>42</v>
      </c>
      <c r="Z569">
        <v>0</v>
      </c>
      <c r="AA569">
        <v>42</v>
      </c>
      <c r="AB569">
        <v>0</v>
      </c>
      <c r="AC569">
        <v>18</v>
      </c>
      <c r="AD569">
        <v>14</v>
      </c>
      <c r="AE569">
        <v>0</v>
      </c>
      <c r="AF569">
        <v>0</v>
      </c>
      <c r="AG569">
        <v>0</v>
      </c>
      <c r="AH569" t="s">
        <v>173</v>
      </c>
      <c r="AI569" s="1">
        <v>44788.73474537037</v>
      </c>
      <c r="AJ569">
        <v>459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13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1186</v>
      </c>
      <c r="BG569">
        <v>64</v>
      </c>
      <c r="BH569" t="s">
        <v>93</v>
      </c>
    </row>
    <row r="570" spans="1:60">
      <c r="A570" t="s">
        <v>1311</v>
      </c>
      <c r="B570" t="s">
        <v>82</v>
      </c>
      <c r="C570" t="s">
        <v>1064</v>
      </c>
      <c r="D570" t="s">
        <v>84</v>
      </c>
      <c r="E570" s="2">
        <f>HYPERLINK("capsilon://?command=openfolder&amp;siteaddress=FAM.docvelocity-na8.net&amp;folderid=FX3D15B5AC-24A0-4850-1137-97EC502C8C1F","FX22044986")</f>
        <v>0</v>
      </c>
      <c r="F570" t="s">
        <v>19</v>
      </c>
      <c r="G570" t="s">
        <v>19</v>
      </c>
      <c r="H570" t="s">
        <v>85</v>
      </c>
      <c r="I570" t="s">
        <v>1312</v>
      </c>
      <c r="J570">
        <v>44</v>
      </c>
      <c r="K570" t="s">
        <v>87</v>
      </c>
      <c r="L570" t="s">
        <v>88</v>
      </c>
      <c r="M570" t="s">
        <v>89</v>
      </c>
      <c r="N570">
        <v>2</v>
      </c>
      <c r="O570" s="1">
        <v>44788.691701388889</v>
      </c>
      <c r="P570" s="1">
        <v>44788.927291666667</v>
      </c>
      <c r="Q570">
        <v>19594</v>
      </c>
      <c r="R570">
        <v>761</v>
      </c>
      <c r="S570" t="b">
        <v>0</v>
      </c>
      <c r="T570" t="s">
        <v>90</v>
      </c>
      <c r="U570" t="b">
        <v>0</v>
      </c>
      <c r="V570" t="s">
        <v>91</v>
      </c>
      <c r="W570" s="1">
        <v>44788.70952546296</v>
      </c>
      <c r="X570">
        <v>567</v>
      </c>
      <c r="Y570">
        <v>37</v>
      </c>
      <c r="Z570">
        <v>0</v>
      </c>
      <c r="AA570">
        <v>37</v>
      </c>
      <c r="AB570">
        <v>0</v>
      </c>
      <c r="AC570">
        <v>8</v>
      </c>
      <c r="AD570">
        <v>7</v>
      </c>
      <c r="AE570">
        <v>0</v>
      </c>
      <c r="AF570">
        <v>0</v>
      </c>
      <c r="AG570">
        <v>0</v>
      </c>
      <c r="AH570" t="s">
        <v>449</v>
      </c>
      <c r="AI570" s="1">
        <v>44788.927291666667</v>
      </c>
      <c r="AJ570">
        <v>129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7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1186</v>
      </c>
      <c r="BG570">
        <v>339</v>
      </c>
      <c r="BH570" t="s">
        <v>93</v>
      </c>
    </row>
    <row r="571" spans="1:60">
      <c r="A571" t="s">
        <v>1313</v>
      </c>
      <c r="B571" t="s">
        <v>82</v>
      </c>
      <c r="C571" t="s">
        <v>1314</v>
      </c>
      <c r="D571" t="s">
        <v>84</v>
      </c>
      <c r="E571" s="2">
        <f>HYPERLINK("capsilon://?command=openfolder&amp;siteaddress=FAM.docvelocity-na8.net&amp;folderid=FX78AD7FB5-B43B-B05C-4478-110B3FAC4DF9","FX22084139")</f>
        <v>0</v>
      </c>
      <c r="F571" t="s">
        <v>19</v>
      </c>
      <c r="G571" t="s">
        <v>19</v>
      </c>
      <c r="H571" t="s">
        <v>85</v>
      </c>
      <c r="I571" t="s">
        <v>1315</v>
      </c>
      <c r="J571">
        <v>155</v>
      </c>
      <c r="K571" t="s">
        <v>87</v>
      </c>
      <c r="L571" t="s">
        <v>88</v>
      </c>
      <c r="M571" t="s">
        <v>89</v>
      </c>
      <c r="N571">
        <v>2</v>
      </c>
      <c r="O571" s="1">
        <v>44788.704236111109</v>
      </c>
      <c r="P571" s="1">
        <v>44788.777719907404</v>
      </c>
      <c r="Q571">
        <v>4483</v>
      </c>
      <c r="R571">
        <v>1866</v>
      </c>
      <c r="S571" t="b">
        <v>0</v>
      </c>
      <c r="T571" t="s">
        <v>90</v>
      </c>
      <c r="U571" t="b">
        <v>0</v>
      </c>
      <c r="V571" t="s">
        <v>571</v>
      </c>
      <c r="W571" s="1">
        <v>44788.71466435185</v>
      </c>
      <c r="X571">
        <v>738</v>
      </c>
      <c r="Y571">
        <v>134</v>
      </c>
      <c r="Z571">
        <v>0</v>
      </c>
      <c r="AA571">
        <v>134</v>
      </c>
      <c r="AB571">
        <v>0</v>
      </c>
      <c r="AC571">
        <v>50</v>
      </c>
      <c r="AD571">
        <v>21</v>
      </c>
      <c r="AE571">
        <v>0</v>
      </c>
      <c r="AF571">
        <v>0</v>
      </c>
      <c r="AG571">
        <v>0</v>
      </c>
      <c r="AH571" t="s">
        <v>173</v>
      </c>
      <c r="AI571" s="1">
        <v>44788.777719907404</v>
      </c>
      <c r="AJ571">
        <v>1128</v>
      </c>
      <c r="AK571">
        <v>4</v>
      </c>
      <c r="AL571">
        <v>0</v>
      </c>
      <c r="AM571">
        <v>4</v>
      </c>
      <c r="AN571">
        <v>0</v>
      </c>
      <c r="AO571">
        <v>4</v>
      </c>
      <c r="AP571">
        <v>17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1186</v>
      </c>
      <c r="BG571">
        <v>105</v>
      </c>
      <c r="BH571" t="s">
        <v>93</v>
      </c>
    </row>
    <row r="572" spans="1:60">
      <c r="A572" t="s">
        <v>1316</v>
      </c>
      <c r="B572" t="s">
        <v>82</v>
      </c>
      <c r="C572" t="s">
        <v>1317</v>
      </c>
      <c r="D572" t="s">
        <v>84</v>
      </c>
      <c r="E572" s="2">
        <f>HYPERLINK("capsilon://?command=openfolder&amp;siteaddress=FAM.docvelocity-na8.net&amp;folderid=FX53820F76-32C0-6B77-7C18-33CBEE01155F","FX22081315")</f>
        <v>0</v>
      </c>
      <c r="F572" t="s">
        <v>19</v>
      </c>
      <c r="G572" t="s">
        <v>19</v>
      </c>
      <c r="H572" t="s">
        <v>85</v>
      </c>
      <c r="I572" t="s">
        <v>1318</v>
      </c>
      <c r="J572">
        <v>707</v>
      </c>
      <c r="K572" t="s">
        <v>87</v>
      </c>
      <c r="L572" t="s">
        <v>88</v>
      </c>
      <c r="M572" t="s">
        <v>89</v>
      </c>
      <c r="N572">
        <v>1</v>
      </c>
      <c r="O572" s="1">
        <v>44788.706574074073</v>
      </c>
      <c r="P572" s="1">
        <v>44788.729305555556</v>
      </c>
      <c r="Q572">
        <v>1212</v>
      </c>
      <c r="R572">
        <v>752</v>
      </c>
      <c r="S572" t="b">
        <v>0</v>
      </c>
      <c r="T572" t="s">
        <v>90</v>
      </c>
      <c r="U572" t="b">
        <v>0</v>
      </c>
      <c r="V572" t="s">
        <v>91</v>
      </c>
      <c r="W572" s="1">
        <v>44788.729305555556</v>
      </c>
      <c r="X572">
        <v>608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707</v>
      </c>
      <c r="AE572">
        <v>662</v>
      </c>
      <c r="AF572">
        <v>0</v>
      </c>
      <c r="AG572">
        <v>18</v>
      </c>
      <c r="AH572" t="s">
        <v>90</v>
      </c>
      <c r="AI572" t="s">
        <v>90</v>
      </c>
      <c r="AJ572" t="s">
        <v>90</v>
      </c>
      <c r="AK572" t="s">
        <v>90</v>
      </c>
      <c r="AL572" t="s">
        <v>90</v>
      </c>
      <c r="AM572" t="s">
        <v>90</v>
      </c>
      <c r="AN572" t="s">
        <v>90</v>
      </c>
      <c r="AO572" t="s">
        <v>90</v>
      </c>
      <c r="AP572" t="s">
        <v>90</v>
      </c>
      <c r="AQ572" t="s">
        <v>90</v>
      </c>
      <c r="AR572" t="s">
        <v>90</v>
      </c>
      <c r="AS572" t="s">
        <v>90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1186</v>
      </c>
      <c r="BG572">
        <v>32</v>
      </c>
      <c r="BH572" t="s">
        <v>93</v>
      </c>
    </row>
    <row r="573" spans="1:60">
      <c r="A573" t="s">
        <v>1319</v>
      </c>
      <c r="B573" t="s">
        <v>82</v>
      </c>
      <c r="C573" t="s">
        <v>1320</v>
      </c>
      <c r="D573" t="s">
        <v>84</v>
      </c>
      <c r="E573" s="2">
        <f>HYPERLINK("capsilon://?command=openfolder&amp;siteaddress=FAM.docvelocity-na8.net&amp;folderid=FXE1198F5F-4BDE-4075-57BD-BC426F5012B4","FX22083604")</f>
        <v>0</v>
      </c>
      <c r="F573" t="s">
        <v>19</v>
      </c>
      <c r="G573" t="s">
        <v>19</v>
      </c>
      <c r="H573" t="s">
        <v>85</v>
      </c>
      <c r="I573" t="s">
        <v>1321</v>
      </c>
      <c r="J573">
        <v>262</v>
      </c>
      <c r="K573" t="s">
        <v>87</v>
      </c>
      <c r="L573" t="s">
        <v>88</v>
      </c>
      <c r="M573" t="s">
        <v>89</v>
      </c>
      <c r="N573">
        <v>2</v>
      </c>
      <c r="O573" s="1">
        <v>44788.721388888887</v>
      </c>
      <c r="P573" s="1">
        <v>44788.804479166669</v>
      </c>
      <c r="Q573">
        <v>5666</v>
      </c>
      <c r="R573">
        <v>1513</v>
      </c>
      <c r="S573" t="b">
        <v>0</v>
      </c>
      <c r="T573" t="s">
        <v>90</v>
      </c>
      <c r="U573" t="b">
        <v>0</v>
      </c>
      <c r="V573" t="s">
        <v>95</v>
      </c>
      <c r="W573" s="1">
        <v>44788.725787037038</v>
      </c>
      <c r="X573">
        <v>345</v>
      </c>
      <c r="Y573">
        <v>181</v>
      </c>
      <c r="Z573">
        <v>0</v>
      </c>
      <c r="AA573">
        <v>181</v>
      </c>
      <c r="AB573">
        <v>52</v>
      </c>
      <c r="AC573">
        <v>26</v>
      </c>
      <c r="AD573">
        <v>81</v>
      </c>
      <c r="AE573">
        <v>0</v>
      </c>
      <c r="AF573">
        <v>0</v>
      </c>
      <c r="AG573">
        <v>0</v>
      </c>
      <c r="AH573" t="s">
        <v>173</v>
      </c>
      <c r="AI573" s="1">
        <v>44788.804479166669</v>
      </c>
      <c r="AJ573">
        <v>785</v>
      </c>
      <c r="AK573">
        <v>2</v>
      </c>
      <c r="AL573">
        <v>0</v>
      </c>
      <c r="AM573">
        <v>2</v>
      </c>
      <c r="AN573">
        <v>146</v>
      </c>
      <c r="AO573">
        <v>2</v>
      </c>
      <c r="AP573">
        <v>79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1186</v>
      </c>
      <c r="BG573">
        <v>119</v>
      </c>
      <c r="BH573" t="s">
        <v>93</v>
      </c>
    </row>
    <row r="574" spans="1:60">
      <c r="A574" t="s">
        <v>1322</v>
      </c>
      <c r="B574" t="s">
        <v>82</v>
      </c>
      <c r="C574" t="s">
        <v>1105</v>
      </c>
      <c r="D574" t="s">
        <v>84</v>
      </c>
      <c r="E574" s="2">
        <f>HYPERLINK("capsilon://?command=openfolder&amp;siteaddress=FAM.docvelocity-na8.net&amp;folderid=FXA58B5724-EBAB-3030-ED89-C2637CAC2924","FX22083530")</f>
        <v>0</v>
      </c>
      <c r="F574" t="s">
        <v>19</v>
      </c>
      <c r="G574" t="s">
        <v>19</v>
      </c>
      <c r="H574" t="s">
        <v>85</v>
      </c>
      <c r="I574" t="s">
        <v>1323</v>
      </c>
      <c r="J574">
        <v>30</v>
      </c>
      <c r="K574" t="s">
        <v>87</v>
      </c>
      <c r="L574" t="s">
        <v>88</v>
      </c>
      <c r="M574" t="s">
        <v>89</v>
      </c>
      <c r="N574">
        <v>2</v>
      </c>
      <c r="O574" s="1">
        <v>44788.729537037034</v>
      </c>
      <c r="P574" s="1">
        <v>44788.792870370373</v>
      </c>
      <c r="Q574">
        <v>5252</v>
      </c>
      <c r="R574">
        <v>220</v>
      </c>
      <c r="S574" t="b">
        <v>0</v>
      </c>
      <c r="T574" t="s">
        <v>90</v>
      </c>
      <c r="U574" t="b">
        <v>0</v>
      </c>
      <c r="V574" t="s">
        <v>95</v>
      </c>
      <c r="W574" s="1">
        <v>44788.741666666669</v>
      </c>
      <c r="X574">
        <v>68</v>
      </c>
      <c r="Y574">
        <v>10</v>
      </c>
      <c r="Z574">
        <v>0</v>
      </c>
      <c r="AA574">
        <v>10</v>
      </c>
      <c r="AB574">
        <v>0</v>
      </c>
      <c r="AC574">
        <v>1</v>
      </c>
      <c r="AD574">
        <v>20</v>
      </c>
      <c r="AE574">
        <v>0</v>
      </c>
      <c r="AF574">
        <v>0</v>
      </c>
      <c r="AG574">
        <v>0</v>
      </c>
      <c r="AH574" t="s">
        <v>173</v>
      </c>
      <c r="AI574" s="1">
        <v>44788.792870370373</v>
      </c>
      <c r="AJ574">
        <v>152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20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1186</v>
      </c>
      <c r="BG574">
        <v>91</v>
      </c>
      <c r="BH574" t="s">
        <v>93</v>
      </c>
    </row>
    <row r="575" spans="1:60">
      <c r="A575" t="s">
        <v>1324</v>
      </c>
      <c r="B575" t="s">
        <v>82</v>
      </c>
      <c r="C575" t="s">
        <v>1317</v>
      </c>
      <c r="D575" t="s">
        <v>84</v>
      </c>
      <c r="E575" s="2">
        <f>HYPERLINK("capsilon://?command=openfolder&amp;siteaddress=FAM.docvelocity-na8.net&amp;folderid=FX53820F76-32C0-6B77-7C18-33CBEE01155F","FX22081315")</f>
        <v>0</v>
      </c>
      <c r="F575" t="s">
        <v>19</v>
      </c>
      <c r="G575" t="s">
        <v>19</v>
      </c>
      <c r="H575" t="s">
        <v>85</v>
      </c>
      <c r="I575" t="s">
        <v>1318</v>
      </c>
      <c r="J575">
        <v>1005</v>
      </c>
      <c r="K575" t="s">
        <v>87</v>
      </c>
      <c r="L575" t="s">
        <v>88</v>
      </c>
      <c r="M575" t="s">
        <v>89</v>
      </c>
      <c r="N575">
        <v>2</v>
      </c>
      <c r="O575" s="1">
        <v>44788.731354166666</v>
      </c>
      <c r="P575" s="1">
        <v>44788.87672453704</v>
      </c>
      <c r="Q575">
        <v>5171</v>
      </c>
      <c r="R575">
        <v>7389</v>
      </c>
      <c r="S575" t="b">
        <v>0</v>
      </c>
      <c r="T575" t="s">
        <v>90</v>
      </c>
      <c r="U575" t="b">
        <v>1</v>
      </c>
      <c r="V575" t="s">
        <v>571</v>
      </c>
      <c r="W575" s="1">
        <v>44788.783888888887</v>
      </c>
      <c r="X575">
        <v>4037</v>
      </c>
      <c r="Y575">
        <v>793</v>
      </c>
      <c r="Z575">
        <v>0</v>
      </c>
      <c r="AA575">
        <v>793</v>
      </c>
      <c r="AB575">
        <v>0</v>
      </c>
      <c r="AC575">
        <v>199</v>
      </c>
      <c r="AD575">
        <v>212</v>
      </c>
      <c r="AE575">
        <v>0</v>
      </c>
      <c r="AF575">
        <v>0</v>
      </c>
      <c r="AG575">
        <v>0</v>
      </c>
      <c r="AH575" t="s">
        <v>126</v>
      </c>
      <c r="AI575" s="1">
        <v>44788.87672453704</v>
      </c>
      <c r="AJ575">
        <v>3182</v>
      </c>
      <c r="AK575">
        <v>20</v>
      </c>
      <c r="AL575">
        <v>0</v>
      </c>
      <c r="AM575">
        <v>20</v>
      </c>
      <c r="AN575">
        <v>0</v>
      </c>
      <c r="AO575">
        <v>20</v>
      </c>
      <c r="AP575">
        <v>192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1186</v>
      </c>
      <c r="BG575">
        <v>209</v>
      </c>
      <c r="BH575" t="s">
        <v>93</v>
      </c>
    </row>
    <row r="576" spans="1:60">
      <c r="A576" t="s">
        <v>1325</v>
      </c>
      <c r="B576" t="s">
        <v>82</v>
      </c>
      <c r="C576" t="s">
        <v>1300</v>
      </c>
      <c r="D576" t="s">
        <v>84</v>
      </c>
      <c r="E576" s="2">
        <f>HYPERLINK("capsilon://?command=openfolder&amp;siteaddress=FAM.docvelocity-na8.net&amp;folderid=FX600A025C-961C-78E3-ADF3-036558AA1270","FX22083988")</f>
        <v>0</v>
      </c>
      <c r="F576" t="s">
        <v>19</v>
      </c>
      <c r="G576" t="s">
        <v>19</v>
      </c>
      <c r="H576" t="s">
        <v>85</v>
      </c>
      <c r="I576" t="s">
        <v>1326</v>
      </c>
      <c r="J576">
        <v>28</v>
      </c>
      <c r="K576" t="s">
        <v>87</v>
      </c>
      <c r="L576" t="s">
        <v>88</v>
      </c>
      <c r="M576" t="s">
        <v>89</v>
      </c>
      <c r="N576">
        <v>2</v>
      </c>
      <c r="O576" s="1">
        <v>44788.748611111114</v>
      </c>
      <c r="P576" s="1">
        <v>44788.805509259262</v>
      </c>
      <c r="Q576">
        <v>4731</v>
      </c>
      <c r="R576">
        <v>185</v>
      </c>
      <c r="S576" t="b">
        <v>0</v>
      </c>
      <c r="T576" t="s">
        <v>90</v>
      </c>
      <c r="U576" t="b">
        <v>0</v>
      </c>
      <c r="V576" t="s">
        <v>95</v>
      </c>
      <c r="W576" s="1">
        <v>44788.761145833334</v>
      </c>
      <c r="X576">
        <v>97</v>
      </c>
      <c r="Y576">
        <v>21</v>
      </c>
      <c r="Z576">
        <v>0</v>
      </c>
      <c r="AA576">
        <v>21</v>
      </c>
      <c r="AB576">
        <v>0</v>
      </c>
      <c r="AC576">
        <v>1</v>
      </c>
      <c r="AD576">
        <v>7</v>
      </c>
      <c r="AE576">
        <v>0</v>
      </c>
      <c r="AF576">
        <v>0</v>
      </c>
      <c r="AG576">
        <v>0</v>
      </c>
      <c r="AH576" t="s">
        <v>173</v>
      </c>
      <c r="AI576" s="1">
        <v>44788.805509259262</v>
      </c>
      <c r="AJ576">
        <v>88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1186</v>
      </c>
      <c r="BG576">
        <v>81</v>
      </c>
      <c r="BH576" t="s">
        <v>93</v>
      </c>
    </row>
    <row r="577" spans="1:60">
      <c r="A577" t="s">
        <v>1327</v>
      </c>
      <c r="B577" t="s">
        <v>82</v>
      </c>
      <c r="C577" t="s">
        <v>1300</v>
      </c>
      <c r="D577" t="s">
        <v>84</v>
      </c>
      <c r="E577" s="2">
        <f>HYPERLINK("capsilon://?command=openfolder&amp;siteaddress=FAM.docvelocity-na8.net&amp;folderid=FX600A025C-961C-78E3-ADF3-036558AA1270","FX22083988")</f>
        <v>0</v>
      </c>
      <c r="F577" t="s">
        <v>19</v>
      </c>
      <c r="G577" t="s">
        <v>19</v>
      </c>
      <c r="H577" t="s">
        <v>85</v>
      </c>
      <c r="I577" t="s">
        <v>1328</v>
      </c>
      <c r="J577">
        <v>50</v>
      </c>
      <c r="K577" t="s">
        <v>87</v>
      </c>
      <c r="L577" t="s">
        <v>88</v>
      </c>
      <c r="M577" t="s">
        <v>84</v>
      </c>
      <c r="N577">
        <v>2</v>
      </c>
      <c r="O577" s="1">
        <v>44788.753842592596</v>
      </c>
      <c r="P577" s="1">
        <v>44788.788784722223</v>
      </c>
      <c r="Q577">
        <v>2693</v>
      </c>
      <c r="R577">
        <v>326</v>
      </c>
      <c r="S577" t="b">
        <v>0</v>
      </c>
      <c r="T577" t="s">
        <v>95</v>
      </c>
      <c r="U577" t="b">
        <v>0</v>
      </c>
      <c r="V577" t="s">
        <v>95</v>
      </c>
      <c r="W577" s="1">
        <v>44788.762442129628</v>
      </c>
      <c r="X577">
        <v>111</v>
      </c>
      <c r="Y577">
        <v>47</v>
      </c>
      <c r="Z577">
        <v>0</v>
      </c>
      <c r="AA577">
        <v>47</v>
      </c>
      <c r="AB577">
        <v>0</v>
      </c>
      <c r="AC577">
        <v>0</v>
      </c>
      <c r="AD577">
        <v>3</v>
      </c>
      <c r="AE577">
        <v>0</v>
      </c>
      <c r="AF577">
        <v>0</v>
      </c>
      <c r="AG577">
        <v>0</v>
      </c>
      <c r="AH577" t="s">
        <v>95</v>
      </c>
      <c r="AI577" s="1">
        <v>44788.788784722223</v>
      </c>
      <c r="AJ577">
        <v>215</v>
      </c>
      <c r="AK577">
        <v>0</v>
      </c>
      <c r="AL577">
        <v>0</v>
      </c>
      <c r="AM577">
        <v>0</v>
      </c>
      <c r="AN577">
        <v>47</v>
      </c>
      <c r="AO577">
        <v>0</v>
      </c>
      <c r="AP577">
        <v>3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1186</v>
      </c>
      <c r="BG577">
        <v>50</v>
      </c>
      <c r="BH577" t="s">
        <v>93</v>
      </c>
    </row>
    <row r="578" spans="1:60">
      <c r="A578" t="s">
        <v>1329</v>
      </c>
      <c r="B578" t="s">
        <v>82</v>
      </c>
      <c r="C578" t="s">
        <v>1300</v>
      </c>
      <c r="D578" t="s">
        <v>84</v>
      </c>
      <c r="E578" s="2">
        <f>HYPERLINK("capsilon://?command=openfolder&amp;siteaddress=FAM.docvelocity-na8.net&amp;folderid=FX600A025C-961C-78E3-ADF3-036558AA1270","FX22083988")</f>
        <v>0</v>
      </c>
      <c r="F578" t="s">
        <v>19</v>
      </c>
      <c r="G578" t="s">
        <v>19</v>
      </c>
      <c r="H578" t="s">
        <v>85</v>
      </c>
      <c r="I578" t="s">
        <v>1330</v>
      </c>
      <c r="J578">
        <v>67</v>
      </c>
      <c r="K578" t="s">
        <v>87</v>
      </c>
      <c r="L578" t="s">
        <v>88</v>
      </c>
      <c r="M578" t="s">
        <v>89</v>
      </c>
      <c r="N578">
        <v>2</v>
      </c>
      <c r="O578" s="1">
        <v>44788.755648148152</v>
      </c>
      <c r="P578" s="1">
        <v>44788.80773148148</v>
      </c>
      <c r="Q578">
        <v>4158</v>
      </c>
      <c r="R578">
        <v>342</v>
      </c>
      <c r="S578" t="b">
        <v>0</v>
      </c>
      <c r="T578" t="s">
        <v>90</v>
      </c>
      <c r="U578" t="b">
        <v>0</v>
      </c>
      <c r="V578" t="s">
        <v>95</v>
      </c>
      <c r="W578" s="1">
        <v>44788.764097222222</v>
      </c>
      <c r="X578">
        <v>142</v>
      </c>
      <c r="Y578">
        <v>52</v>
      </c>
      <c r="Z578">
        <v>0</v>
      </c>
      <c r="AA578">
        <v>52</v>
      </c>
      <c r="AB578">
        <v>0</v>
      </c>
      <c r="AC578">
        <v>24</v>
      </c>
      <c r="AD578">
        <v>15</v>
      </c>
      <c r="AE578">
        <v>0</v>
      </c>
      <c r="AF578">
        <v>0</v>
      </c>
      <c r="AG578">
        <v>0</v>
      </c>
      <c r="AH578" t="s">
        <v>173</v>
      </c>
      <c r="AI578" s="1">
        <v>44788.80773148148</v>
      </c>
      <c r="AJ578">
        <v>191</v>
      </c>
      <c r="AK578">
        <v>2</v>
      </c>
      <c r="AL578">
        <v>0</v>
      </c>
      <c r="AM578">
        <v>2</v>
      </c>
      <c r="AN578">
        <v>0</v>
      </c>
      <c r="AO578">
        <v>2</v>
      </c>
      <c r="AP578">
        <v>13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1186</v>
      </c>
      <c r="BG578">
        <v>75</v>
      </c>
      <c r="BH578" t="s">
        <v>93</v>
      </c>
    </row>
    <row r="579" spans="1:60">
      <c r="A579" t="s">
        <v>1331</v>
      </c>
      <c r="B579" t="s">
        <v>82</v>
      </c>
      <c r="C579" t="s">
        <v>1146</v>
      </c>
      <c r="D579" t="s">
        <v>84</v>
      </c>
      <c r="E579" s="2">
        <f>HYPERLINK("capsilon://?command=openfolder&amp;siteaddress=FAM.docvelocity-na8.net&amp;folderid=FX2EC64B1C-54AF-B040-8B13-2210124F4B47","FX22082125")</f>
        <v>0</v>
      </c>
      <c r="F579" t="s">
        <v>19</v>
      </c>
      <c r="G579" t="s">
        <v>19</v>
      </c>
      <c r="H579" t="s">
        <v>85</v>
      </c>
      <c r="I579" t="s">
        <v>1332</v>
      </c>
      <c r="J579">
        <v>67</v>
      </c>
      <c r="K579" t="s">
        <v>87</v>
      </c>
      <c r="L579" t="s">
        <v>88</v>
      </c>
      <c r="M579" t="s">
        <v>89</v>
      </c>
      <c r="N579">
        <v>2</v>
      </c>
      <c r="O579" s="1">
        <v>44788.769259259258</v>
      </c>
      <c r="P579" s="1">
        <v>44788.948969907404</v>
      </c>
      <c r="Q579">
        <v>14836</v>
      </c>
      <c r="R579">
        <v>691</v>
      </c>
      <c r="S579" t="b">
        <v>0</v>
      </c>
      <c r="T579" t="s">
        <v>90</v>
      </c>
      <c r="U579" t="b">
        <v>0</v>
      </c>
      <c r="V579" t="s">
        <v>95</v>
      </c>
      <c r="W579" s="1">
        <v>44788.773009259261</v>
      </c>
      <c r="X579">
        <v>309</v>
      </c>
      <c r="Y579">
        <v>52</v>
      </c>
      <c r="Z579">
        <v>0</v>
      </c>
      <c r="AA579">
        <v>52</v>
      </c>
      <c r="AB579">
        <v>0</v>
      </c>
      <c r="AC579">
        <v>20</v>
      </c>
      <c r="AD579">
        <v>15</v>
      </c>
      <c r="AE579">
        <v>0</v>
      </c>
      <c r="AF579">
        <v>0</v>
      </c>
      <c r="AG579">
        <v>0</v>
      </c>
      <c r="AH579" t="s">
        <v>126</v>
      </c>
      <c r="AI579" s="1">
        <v>44788.948969907404</v>
      </c>
      <c r="AJ579">
        <v>165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15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1186</v>
      </c>
      <c r="BG579">
        <v>258</v>
      </c>
      <c r="BH579" t="s">
        <v>93</v>
      </c>
    </row>
    <row r="580" spans="1:60">
      <c r="A580" t="s">
        <v>1333</v>
      </c>
      <c r="B580" t="s">
        <v>82</v>
      </c>
      <c r="C580" t="s">
        <v>1018</v>
      </c>
      <c r="D580" t="s">
        <v>84</v>
      </c>
      <c r="E580" s="2">
        <f>HYPERLINK("capsilon://?command=openfolder&amp;siteaddress=FAM.docvelocity-na8.net&amp;folderid=FXA714DA1A-B403-9DA7-133C-5F2B3CD457FC","FX22082966")</f>
        <v>0</v>
      </c>
      <c r="F580" t="s">
        <v>19</v>
      </c>
      <c r="G580" t="s">
        <v>19</v>
      </c>
      <c r="H580" t="s">
        <v>85</v>
      </c>
      <c r="I580" t="s">
        <v>1334</v>
      </c>
      <c r="J580">
        <v>244</v>
      </c>
      <c r="K580" t="s">
        <v>87</v>
      </c>
      <c r="L580" t="s">
        <v>88</v>
      </c>
      <c r="M580" t="s">
        <v>89</v>
      </c>
      <c r="N580">
        <v>1</v>
      </c>
      <c r="O580" s="1">
        <v>44788.780532407407</v>
      </c>
      <c r="P580" s="1">
        <v>44788.792905092596</v>
      </c>
      <c r="Q580">
        <v>291</v>
      </c>
      <c r="R580">
        <v>778</v>
      </c>
      <c r="S580" t="b">
        <v>0</v>
      </c>
      <c r="T580" t="s">
        <v>90</v>
      </c>
      <c r="U580" t="b">
        <v>0</v>
      </c>
      <c r="V580" t="s">
        <v>571</v>
      </c>
      <c r="W580" s="1">
        <v>44788.792905092596</v>
      </c>
      <c r="X580">
        <v>778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244</v>
      </c>
      <c r="AE580">
        <v>244</v>
      </c>
      <c r="AF580">
        <v>0</v>
      </c>
      <c r="AG580">
        <v>4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 t="s">
        <v>90</v>
      </c>
      <c r="AR580" t="s">
        <v>90</v>
      </c>
      <c r="AS580" t="s">
        <v>90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1186</v>
      </c>
      <c r="BG580">
        <v>17</v>
      </c>
      <c r="BH580" t="s">
        <v>93</v>
      </c>
    </row>
    <row r="581" spans="1:60">
      <c r="A581" t="s">
        <v>1335</v>
      </c>
      <c r="B581" t="s">
        <v>82</v>
      </c>
      <c r="C581" t="s">
        <v>1018</v>
      </c>
      <c r="D581" t="s">
        <v>84</v>
      </c>
      <c r="E581" s="2">
        <f>HYPERLINK("capsilon://?command=openfolder&amp;siteaddress=FAM.docvelocity-na8.net&amp;folderid=FXA714DA1A-B403-9DA7-133C-5F2B3CD457FC","FX22082966")</f>
        <v>0</v>
      </c>
      <c r="F581" t="s">
        <v>19</v>
      </c>
      <c r="G581" t="s">
        <v>19</v>
      </c>
      <c r="H581" t="s">
        <v>85</v>
      </c>
      <c r="I581" t="s">
        <v>1334</v>
      </c>
      <c r="J581">
        <v>316</v>
      </c>
      <c r="K581" t="s">
        <v>87</v>
      </c>
      <c r="L581" t="s">
        <v>88</v>
      </c>
      <c r="M581" t="s">
        <v>89</v>
      </c>
      <c r="N581">
        <v>2</v>
      </c>
      <c r="O581" s="1">
        <v>44788.794189814813</v>
      </c>
      <c r="P581" s="1">
        <v>44788.878842592596</v>
      </c>
      <c r="Q581">
        <v>4514</v>
      </c>
      <c r="R581">
        <v>2800</v>
      </c>
      <c r="S581" t="b">
        <v>0</v>
      </c>
      <c r="T581" t="s">
        <v>90</v>
      </c>
      <c r="U581" t="b">
        <v>1</v>
      </c>
      <c r="V581" t="s">
        <v>135</v>
      </c>
      <c r="W581" s="1">
        <v>44788.848287037035</v>
      </c>
      <c r="X581">
        <v>1880</v>
      </c>
      <c r="Y581">
        <v>246</v>
      </c>
      <c r="Z581">
        <v>0</v>
      </c>
      <c r="AA581">
        <v>246</v>
      </c>
      <c r="AB581">
        <v>12</v>
      </c>
      <c r="AC581">
        <v>28</v>
      </c>
      <c r="AD581">
        <v>70</v>
      </c>
      <c r="AE581">
        <v>0</v>
      </c>
      <c r="AF581">
        <v>0</v>
      </c>
      <c r="AG581">
        <v>0</v>
      </c>
      <c r="AH581" t="s">
        <v>412</v>
      </c>
      <c r="AI581" s="1">
        <v>44788.878842592596</v>
      </c>
      <c r="AJ581">
        <v>862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70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1186</v>
      </c>
      <c r="BG581">
        <v>121</v>
      </c>
      <c r="BH581" t="s">
        <v>93</v>
      </c>
    </row>
    <row r="582" spans="1:60">
      <c r="A582" t="s">
        <v>1336</v>
      </c>
      <c r="B582" t="s">
        <v>82</v>
      </c>
      <c r="C582" t="s">
        <v>1337</v>
      </c>
      <c r="D582" t="s">
        <v>84</v>
      </c>
      <c r="E582" s="2">
        <f>HYPERLINK("capsilon://?command=openfolder&amp;siteaddress=FAM.docvelocity-na8.net&amp;folderid=FX1DADED4B-F4E5-083E-8E10-332D99D8A01C","FX2208206")</f>
        <v>0</v>
      </c>
      <c r="F582" t="s">
        <v>19</v>
      </c>
      <c r="G582" t="s">
        <v>19</v>
      </c>
      <c r="H582" t="s">
        <v>85</v>
      </c>
      <c r="I582" t="s">
        <v>1338</v>
      </c>
      <c r="J582">
        <v>172</v>
      </c>
      <c r="K582" t="s">
        <v>87</v>
      </c>
      <c r="L582" t="s">
        <v>88</v>
      </c>
      <c r="M582" t="s">
        <v>89</v>
      </c>
      <c r="N582">
        <v>1</v>
      </c>
      <c r="O582" s="1">
        <v>44788.802407407406</v>
      </c>
      <c r="P582" s="1">
        <v>44788.85297453704</v>
      </c>
      <c r="Q582">
        <v>4209</v>
      </c>
      <c r="R582">
        <v>160</v>
      </c>
      <c r="S582" t="b">
        <v>0</v>
      </c>
      <c r="T582" t="s">
        <v>90</v>
      </c>
      <c r="U582" t="b">
        <v>0</v>
      </c>
      <c r="V582" t="s">
        <v>135</v>
      </c>
      <c r="W582" s="1">
        <v>44788.85297453704</v>
      </c>
      <c r="X582">
        <v>160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172</v>
      </c>
      <c r="AE582">
        <v>165</v>
      </c>
      <c r="AF582">
        <v>0</v>
      </c>
      <c r="AG582">
        <v>5</v>
      </c>
      <c r="AH582" t="s">
        <v>90</v>
      </c>
      <c r="AI582" t="s">
        <v>90</v>
      </c>
      <c r="AJ582" t="s">
        <v>90</v>
      </c>
      <c r="AK582" t="s">
        <v>90</v>
      </c>
      <c r="AL582" t="s">
        <v>90</v>
      </c>
      <c r="AM582" t="s">
        <v>90</v>
      </c>
      <c r="AN582" t="s">
        <v>90</v>
      </c>
      <c r="AO582" t="s">
        <v>90</v>
      </c>
      <c r="AP582" t="s">
        <v>90</v>
      </c>
      <c r="AQ582" t="s">
        <v>90</v>
      </c>
      <c r="AR582" t="s">
        <v>90</v>
      </c>
      <c r="AS582" t="s">
        <v>90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1186</v>
      </c>
      <c r="BG582">
        <v>72</v>
      </c>
      <c r="BH582" t="s">
        <v>93</v>
      </c>
    </row>
    <row r="583" spans="1:60">
      <c r="A583" t="s">
        <v>1339</v>
      </c>
      <c r="B583" t="s">
        <v>82</v>
      </c>
      <c r="C583" t="s">
        <v>1340</v>
      </c>
      <c r="D583" t="s">
        <v>84</v>
      </c>
      <c r="E583" s="2">
        <f>HYPERLINK("capsilon://?command=openfolder&amp;siteaddress=FAM.docvelocity-na8.net&amp;folderid=FXE3037028-5187-8E8C-D2A3-45D512CBCF80","FX2208890")</f>
        <v>0</v>
      </c>
      <c r="F583" t="s">
        <v>19</v>
      </c>
      <c r="G583" t="s">
        <v>19</v>
      </c>
      <c r="H583" t="s">
        <v>85</v>
      </c>
      <c r="I583" t="s">
        <v>1341</v>
      </c>
      <c r="J583">
        <v>28</v>
      </c>
      <c r="K583" t="s">
        <v>87</v>
      </c>
      <c r="L583" t="s">
        <v>88</v>
      </c>
      <c r="M583" t="s">
        <v>89</v>
      </c>
      <c r="N583">
        <v>2</v>
      </c>
      <c r="O583" s="1">
        <v>44788.840868055559</v>
      </c>
      <c r="P583" s="1">
        <v>44788.935856481483</v>
      </c>
      <c r="Q583">
        <v>7767</v>
      </c>
      <c r="R583">
        <v>440</v>
      </c>
      <c r="S583" t="b">
        <v>0</v>
      </c>
      <c r="T583" t="s">
        <v>90</v>
      </c>
      <c r="U583" t="b">
        <v>0</v>
      </c>
      <c r="V583" t="s">
        <v>135</v>
      </c>
      <c r="W583" s="1">
        <v>44788.891701388886</v>
      </c>
      <c r="X583">
        <v>250</v>
      </c>
      <c r="Y583">
        <v>21</v>
      </c>
      <c r="Z583">
        <v>0</v>
      </c>
      <c r="AA583">
        <v>21</v>
      </c>
      <c r="AB583">
        <v>0</v>
      </c>
      <c r="AC583">
        <v>0</v>
      </c>
      <c r="AD583">
        <v>7</v>
      </c>
      <c r="AE583">
        <v>0</v>
      </c>
      <c r="AF583">
        <v>0</v>
      </c>
      <c r="AG583">
        <v>0</v>
      </c>
      <c r="AH583" t="s">
        <v>449</v>
      </c>
      <c r="AI583" s="1">
        <v>44788.935856481483</v>
      </c>
      <c r="AJ583">
        <v>179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7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1186</v>
      </c>
      <c r="BG583">
        <v>136</v>
      </c>
      <c r="BH583" t="s">
        <v>93</v>
      </c>
    </row>
    <row r="584" spans="1:60">
      <c r="A584" t="s">
        <v>1342</v>
      </c>
      <c r="B584" t="s">
        <v>82</v>
      </c>
      <c r="C584" t="s">
        <v>1340</v>
      </c>
      <c r="D584" t="s">
        <v>84</v>
      </c>
      <c r="E584" s="2">
        <f>HYPERLINK("capsilon://?command=openfolder&amp;siteaddress=FAM.docvelocity-na8.net&amp;folderid=FXE3037028-5187-8E8C-D2A3-45D512CBCF80","FX2208890")</f>
        <v>0</v>
      </c>
      <c r="F584" t="s">
        <v>19</v>
      </c>
      <c r="G584" t="s">
        <v>19</v>
      </c>
      <c r="H584" t="s">
        <v>85</v>
      </c>
      <c r="I584" t="s">
        <v>1343</v>
      </c>
      <c r="J584">
        <v>28</v>
      </c>
      <c r="K584" t="s">
        <v>87</v>
      </c>
      <c r="L584" t="s">
        <v>88</v>
      </c>
      <c r="M584" t="s">
        <v>89</v>
      </c>
      <c r="N584">
        <v>2</v>
      </c>
      <c r="O584" s="1">
        <v>44788.840949074074</v>
      </c>
      <c r="P584" s="1">
        <v>44788.936863425923</v>
      </c>
      <c r="Q584">
        <v>8018</v>
      </c>
      <c r="R584">
        <v>269</v>
      </c>
      <c r="S584" t="b">
        <v>0</v>
      </c>
      <c r="T584" t="s">
        <v>90</v>
      </c>
      <c r="U584" t="b">
        <v>0</v>
      </c>
      <c r="V584" t="s">
        <v>135</v>
      </c>
      <c r="W584" s="1">
        <v>44788.893831018519</v>
      </c>
      <c r="X584">
        <v>183</v>
      </c>
      <c r="Y584">
        <v>21</v>
      </c>
      <c r="Z584">
        <v>0</v>
      </c>
      <c r="AA584">
        <v>21</v>
      </c>
      <c r="AB584">
        <v>0</v>
      </c>
      <c r="AC584">
        <v>0</v>
      </c>
      <c r="AD584">
        <v>7</v>
      </c>
      <c r="AE584">
        <v>0</v>
      </c>
      <c r="AF584">
        <v>0</v>
      </c>
      <c r="AG584">
        <v>0</v>
      </c>
      <c r="AH584" t="s">
        <v>449</v>
      </c>
      <c r="AI584" s="1">
        <v>44788.936863425923</v>
      </c>
      <c r="AJ584">
        <v>86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7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1186</v>
      </c>
      <c r="BG584">
        <v>138</v>
      </c>
      <c r="BH584" t="s">
        <v>93</v>
      </c>
    </row>
    <row r="585" spans="1:60">
      <c r="A585" t="s">
        <v>1344</v>
      </c>
      <c r="B585" t="s">
        <v>82</v>
      </c>
      <c r="C585" t="s">
        <v>1345</v>
      </c>
      <c r="D585" t="s">
        <v>84</v>
      </c>
      <c r="E585" s="2">
        <f>HYPERLINK("capsilon://?command=openfolder&amp;siteaddress=FAM.docvelocity-na8.net&amp;folderid=FX88A789EA-3B08-1B28-E338-C531B1930328","FX22083214")</f>
        <v>0</v>
      </c>
      <c r="F585" t="s">
        <v>19</v>
      </c>
      <c r="G585" t="s">
        <v>19</v>
      </c>
      <c r="H585" t="s">
        <v>85</v>
      </c>
      <c r="I585" t="s">
        <v>1346</v>
      </c>
      <c r="J585">
        <v>188</v>
      </c>
      <c r="K585" t="s">
        <v>87</v>
      </c>
      <c r="L585" t="s">
        <v>88</v>
      </c>
      <c r="M585" t="s">
        <v>89</v>
      </c>
      <c r="N585">
        <v>1</v>
      </c>
      <c r="O585" s="1">
        <v>44788.843865740739</v>
      </c>
      <c r="P585" s="1">
        <v>44788.897187499999</v>
      </c>
      <c r="Q585">
        <v>4527</v>
      </c>
      <c r="R585">
        <v>80</v>
      </c>
      <c r="S585" t="b">
        <v>0</v>
      </c>
      <c r="T585" t="s">
        <v>90</v>
      </c>
      <c r="U585" t="b">
        <v>0</v>
      </c>
      <c r="V585" t="s">
        <v>135</v>
      </c>
      <c r="W585" s="1">
        <v>44788.897187499999</v>
      </c>
      <c r="X585">
        <v>80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188</v>
      </c>
      <c r="AE585">
        <v>188</v>
      </c>
      <c r="AF585">
        <v>0</v>
      </c>
      <c r="AG585">
        <v>2</v>
      </c>
      <c r="AH585" t="s">
        <v>90</v>
      </c>
      <c r="AI585" t="s">
        <v>90</v>
      </c>
      <c r="AJ585" t="s">
        <v>90</v>
      </c>
      <c r="AK585" t="s">
        <v>90</v>
      </c>
      <c r="AL585" t="s">
        <v>90</v>
      </c>
      <c r="AM585" t="s">
        <v>90</v>
      </c>
      <c r="AN585" t="s">
        <v>90</v>
      </c>
      <c r="AO585" t="s">
        <v>90</v>
      </c>
      <c r="AP585" t="s">
        <v>90</v>
      </c>
      <c r="AQ585" t="s">
        <v>90</v>
      </c>
      <c r="AR585" t="s">
        <v>90</v>
      </c>
      <c r="AS585" t="s">
        <v>90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1186</v>
      </c>
      <c r="BG585">
        <v>76</v>
      </c>
      <c r="BH585" t="s">
        <v>93</v>
      </c>
    </row>
    <row r="586" spans="1:60">
      <c r="A586" t="s">
        <v>1347</v>
      </c>
      <c r="B586" t="s">
        <v>82</v>
      </c>
      <c r="C586" t="s">
        <v>1340</v>
      </c>
      <c r="D586" t="s">
        <v>84</v>
      </c>
      <c r="E586" s="2">
        <f>HYPERLINK("capsilon://?command=openfolder&amp;siteaddress=FAM.docvelocity-na8.net&amp;folderid=FXE3037028-5187-8E8C-D2A3-45D512CBCF80","FX2208890")</f>
        <v>0</v>
      </c>
      <c r="F586" t="s">
        <v>19</v>
      </c>
      <c r="G586" t="s">
        <v>19</v>
      </c>
      <c r="H586" t="s">
        <v>85</v>
      </c>
      <c r="I586" t="s">
        <v>1348</v>
      </c>
      <c r="J586">
        <v>79</v>
      </c>
      <c r="K586" t="s">
        <v>87</v>
      </c>
      <c r="L586" t="s">
        <v>88</v>
      </c>
      <c r="M586" t="s">
        <v>89</v>
      </c>
      <c r="N586">
        <v>2</v>
      </c>
      <c r="O586" s="1">
        <v>44788.845127314817</v>
      </c>
      <c r="P586" s="1">
        <v>44788.972326388888</v>
      </c>
      <c r="Q586">
        <v>9884</v>
      </c>
      <c r="R586">
        <v>1106</v>
      </c>
      <c r="S586" t="b">
        <v>0</v>
      </c>
      <c r="T586" t="s">
        <v>90</v>
      </c>
      <c r="U586" t="b">
        <v>0</v>
      </c>
      <c r="V586" t="s">
        <v>182</v>
      </c>
      <c r="W586" s="1">
        <v>44788.963356481479</v>
      </c>
      <c r="X586">
        <v>460</v>
      </c>
      <c r="Y586">
        <v>67</v>
      </c>
      <c r="Z586">
        <v>0</v>
      </c>
      <c r="AA586">
        <v>67</v>
      </c>
      <c r="AB586">
        <v>0</v>
      </c>
      <c r="AC586">
        <v>3</v>
      </c>
      <c r="AD586">
        <v>12</v>
      </c>
      <c r="AE586">
        <v>0</v>
      </c>
      <c r="AF586">
        <v>0</v>
      </c>
      <c r="AG586">
        <v>0</v>
      </c>
      <c r="AH586" t="s">
        <v>126</v>
      </c>
      <c r="AI586" s="1">
        <v>44788.972326388888</v>
      </c>
      <c r="AJ586">
        <v>618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12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1186</v>
      </c>
      <c r="BG586">
        <v>183</v>
      </c>
      <c r="BH586" t="s">
        <v>93</v>
      </c>
    </row>
    <row r="587" spans="1:60">
      <c r="A587" t="s">
        <v>1349</v>
      </c>
      <c r="B587" t="s">
        <v>82</v>
      </c>
      <c r="C587" t="s">
        <v>1340</v>
      </c>
      <c r="D587" t="s">
        <v>84</v>
      </c>
      <c r="E587" s="2">
        <f>HYPERLINK("capsilon://?command=openfolder&amp;siteaddress=FAM.docvelocity-na8.net&amp;folderid=FXE3037028-5187-8E8C-D2A3-45D512CBCF80","FX2208890")</f>
        <v>0</v>
      </c>
      <c r="F587" t="s">
        <v>19</v>
      </c>
      <c r="G587" t="s">
        <v>19</v>
      </c>
      <c r="H587" t="s">
        <v>85</v>
      </c>
      <c r="I587" t="s">
        <v>1350</v>
      </c>
      <c r="J587">
        <v>79</v>
      </c>
      <c r="K587" t="s">
        <v>87</v>
      </c>
      <c r="L587" t="s">
        <v>88</v>
      </c>
      <c r="M587" t="s">
        <v>89</v>
      </c>
      <c r="N587">
        <v>2</v>
      </c>
      <c r="O587" s="1">
        <v>44788.845196759263</v>
      </c>
      <c r="P587" s="1">
        <v>44788.965428240743</v>
      </c>
      <c r="Q587">
        <v>9898</v>
      </c>
      <c r="R587">
        <v>490</v>
      </c>
      <c r="S587" t="b">
        <v>0</v>
      </c>
      <c r="T587" t="s">
        <v>90</v>
      </c>
      <c r="U587" t="b">
        <v>0</v>
      </c>
      <c r="V587" t="s">
        <v>135</v>
      </c>
      <c r="W587" s="1">
        <v>44788.961493055554</v>
      </c>
      <c r="X587">
        <v>278</v>
      </c>
      <c r="Y587">
        <v>79</v>
      </c>
      <c r="Z587">
        <v>0</v>
      </c>
      <c r="AA587">
        <v>79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 t="s">
        <v>449</v>
      </c>
      <c r="AI587" s="1">
        <v>44788.965428240743</v>
      </c>
      <c r="AJ587">
        <v>212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1186</v>
      </c>
      <c r="BG587">
        <v>173</v>
      </c>
      <c r="BH587" t="s">
        <v>93</v>
      </c>
    </row>
    <row r="588" spans="1:60">
      <c r="A588" t="s">
        <v>1351</v>
      </c>
      <c r="B588" t="s">
        <v>82</v>
      </c>
      <c r="C588" t="s">
        <v>1352</v>
      </c>
      <c r="D588" t="s">
        <v>84</v>
      </c>
      <c r="E588" s="2">
        <f>HYPERLINK("capsilon://?command=openfolder&amp;siteaddress=FAM.docvelocity-na8.net&amp;folderid=FX376A518E-6C33-879B-E669-1348F1D439F4","FX22083130")</f>
        <v>0</v>
      </c>
      <c r="F588" t="s">
        <v>19</v>
      </c>
      <c r="G588" t="s">
        <v>19</v>
      </c>
      <c r="H588" t="s">
        <v>85</v>
      </c>
      <c r="I588" t="s">
        <v>1353</v>
      </c>
      <c r="J588">
        <v>480</v>
      </c>
      <c r="K588" t="s">
        <v>87</v>
      </c>
      <c r="L588" t="s">
        <v>88</v>
      </c>
      <c r="M588" t="s">
        <v>89</v>
      </c>
      <c r="N588">
        <v>1</v>
      </c>
      <c r="O588" s="1">
        <v>44788.849270833336</v>
      </c>
      <c r="P588" s="1">
        <v>44788.965162037035</v>
      </c>
      <c r="Q588">
        <v>9697</v>
      </c>
      <c r="R588">
        <v>316</v>
      </c>
      <c r="S588" t="b">
        <v>0</v>
      </c>
      <c r="T588" t="s">
        <v>90</v>
      </c>
      <c r="U588" t="b">
        <v>0</v>
      </c>
      <c r="V588" t="s">
        <v>135</v>
      </c>
      <c r="W588" s="1">
        <v>44788.965162037035</v>
      </c>
      <c r="X588">
        <v>316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480</v>
      </c>
      <c r="AE588">
        <v>466</v>
      </c>
      <c r="AF588">
        <v>0</v>
      </c>
      <c r="AG588">
        <v>9</v>
      </c>
      <c r="AH588" t="s">
        <v>90</v>
      </c>
      <c r="AI588" t="s">
        <v>90</v>
      </c>
      <c r="AJ588" t="s">
        <v>90</v>
      </c>
      <c r="AK588" t="s">
        <v>90</v>
      </c>
      <c r="AL588" t="s">
        <v>90</v>
      </c>
      <c r="AM588" t="s">
        <v>90</v>
      </c>
      <c r="AN588" t="s">
        <v>90</v>
      </c>
      <c r="AO588" t="s">
        <v>90</v>
      </c>
      <c r="AP588" t="s">
        <v>90</v>
      </c>
      <c r="AQ588" t="s">
        <v>90</v>
      </c>
      <c r="AR588" t="s">
        <v>90</v>
      </c>
      <c r="AS588" t="s">
        <v>90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1186</v>
      </c>
      <c r="BG588">
        <v>166</v>
      </c>
      <c r="BH588" t="s">
        <v>93</v>
      </c>
    </row>
    <row r="589" spans="1:60">
      <c r="A589" t="s">
        <v>1354</v>
      </c>
      <c r="B589" t="s">
        <v>82</v>
      </c>
      <c r="C589" t="s">
        <v>1268</v>
      </c>
      <c r="D589" t="s">
        <v>84</v>
      </c>
      <c r="E589" s="2">
        <f>HYPERLINK("capsilon://?command=openfolder&amp;siteaddress=FAM.docvelocity-na8.net&amp;folderid=FX71E8D20F-14DC-98C1-898A-02C3177C8323","FX22082582")</f>
        <v>0</v>
      </c>
      <c r="F589" t="s">
        <v>19</v>
      </c>
      <c r="G589" t="s">
        <v>19</v>
      </c>
      <c r="H589" t="s">
        <v>85</v>
      </c>
      <c r="I589" t="s">
        <v>1269</v>
      </c>
      <c r="J589">
        <v>248</v>
      </c>
      <c r="K589" t="s">
        <v>87</v>
      </c>
      <c r="L589" t="s">
        <v>88</v>
      </c>
      <c r="M589" t="s">
        <v>89</v>
      </c>
      <c r="N589">
        <v>2</v>
      </c>
      <c r="O589" s="1">
        <v>44788.852731481478</v>
      </c>
      <c r="P589" s="1">
        <v>44788.892916666664</v>
      </c>
      <c r="Q589">
        <v>1761</v>
      </c>
      <c r="R589">
        <v>1711</v>
      </c>
      <c r="S589" t="b">
        <v>0</v>
      </c>
      <c r="T589" t="s">
        <v>90</v>
      </c>
      <c r="U589" t="b">
        <v>1</v>
      </c>
      <c r="V589" t="s">
        <v>135</v>
      </c>
      <c r="W589" s="1">
        <v>44788.868032407408</v>
      </c>
      <c r="X589">
        <v>1300</v>
      </c>
      <c r="Y589">
        <v>153</v>
      </c>
      <c r="Z589">
        <v>0</v>
      </c>
      <c r="AA589">
        <v>153</v>
      </c>
      <c r="AB589">
        <v>6</v>
      </c>
      <c r="AC589">
        <v>49</v>
      </c>
      <c r="AD589">
        <v>95</v>
      </c>
      <c r="AE589">
        <v>0</v>
      </c>
      <c r="AF589">
        <v>0</v>
      </c>
      <c r="AG589">
        <v>0</v>
      </c>
      <c r="AH589" t="s">
        <v>449</v>
      </c>
      <c r="AI589" s="1">
        <v>44788.892916666664</v>
      </c>
      <c r="AJ589">
        <v>369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95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1186</v>
      </c>
      <c r="BG589">
        <v>57</v>
      </c>
      <c r="BH589" t="s">
        <v>93</v>
      </c>
    </row>
    <row r="590" spans="1:60">
      <c r="A590" t="s">
        <v>1355</v>
      </c>
      <c r="B590" t="s">
        <v>82</v>
      </c>
      <c r="C590" t="s">
        <v>1337</v>
      </c>
      <c r="D590" t="s">
        <v>84</v>
      </c>
      <c r="E590" s="2">
        <f>HYPERLINK("capsilon://?command=openfolder&amp;siteaddress=FAM.docvelocity-na8.net&amp;folderid=FX1DADED4B-F4E5-083E-8E10-332D99D8A01C","FX2208206")</f>
        <v>0</v>
      </c>
      <c r="F590" t="s">
        <v>19</v>
      </c>
      <c r="G590" t="s">
        <v>19</v>
      </c>
      <c r="H590" t="s">
        <v>85</v>
      </c>
      <c r="I590" t="s">
        <v>1338</v>
      </c>
      <c r="J590">
        <v>252</v>
      </c>
      <c r="K590" t="s">
        <v>87</v>
      </c>
      <c r="L590" t="s">
        <v>88</v>
      </c>
      <c r="M590" t="s">
        <v>89</v>
      </c>
      <c r="N590">
        <v>2</v>
      </c>
      <c r="O590" s="1">
        <v>44788.854456018518</v>
      </c>
      <c r="P590" s="1">
        <v>44788.901886574073</v>
      </c>
      <c r="Q590">
        <v>2297</v>
      </c>
      <c r="R590">
        <v>1801</v>
      </c>
      <c r="S590" t="b">
        <v>0</v>
      </c>
      <c r="T590" t="s">
        <v>90</v>
      </c>
      <c r="U590" t="b">
        <v>1</v>
      </c>
      <c r="V590" t="s">
        <v>135</v>
      </c>
      <c r="W590" s="1">
        <v>44788.879988425928</v>
      </c>
      <c r="X590">
        <v>1032</v>
      </c>
      <c r="Y590">
        <v>231</v>
      </c>
      <c r="Z590">
        <v>0</v>
      </c>
      <c r="AA590">
        <v>231</v>
      </c>
      <c r="AB590">
        <v>0</v>
      </c>
      <c r="AC590">
        <v>17</v>
      </c>
      <c r="AD590">
        <v>21</v>
      </c>
      <c r="AE590">
        <v>0</v>
      </c>
      <c r="AF590">
        <v>0</v>
      </c>
      <c r="AG590">
        <v>0</v>
      </c>
      <c r="AH590" t="s">
        <v>449</v>
      </c>
      <c r="AI590" s="1">
        <v>44788.901886574073</v>
      </c>
      <c r="AJ590">
        <v>30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21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1186</v>
      </c>
      <c r="BG590">
        <v>68</v>
      </c>
      <c r="BH590" t="s">
        <v>93</v>
      </c>
    </row>
    <row r="591" spans="1:60">
      <c r="A591" t="s">
        <v>1356</v>
      </c>
      <c r="B591" t="s">
        <v>82</v>
      </c>
      <c r="C591" t="s">
        <v>1357</v>
      </c>
      <c r="D591" t="s">
        <v>84</v>
      </c>
      <c r="E591" s="2">
        <f>HYPERLINK("capsilon://?command=openfolder&amp;siteaddress=FAM.docvelocity-na8.net&amp;folderid=FX90E51B9A-008C-951D-F090-A73812C01BEB","FX22058441")</f>
        <v>0</v>
      </c>
      <c r="F591" t="s">
        <v>19</v>
      </c>
      <c r="G591" t="s">
        <v>19</v>
      </c>
      <c r="H591" t="s">
        <v>85</v>
      </c>
      <c r="I591" t="s">
        <v>1358</v>
      </c>
      <c r="J591">
        <v>324</v>
      </c>
      <c r="K591" t="s">
        <v>87</v>
      </c>
      <c r="L591" t="s">
        <v>88</v>
      </c>
      <c r="M591" t="s">
        <v>89</v>
      </c>
      <c r="N591">
        <v>2</v>
      </c>
      <c r="O591" s="1">
        <v>44788.860092592593</v>
      </c>
      <c r="P591" s="1">
        <v>44788.991203703707</v>
      </c>
      <c r="Q591">
        <v>9243</v>
      </c>
      <c r="R591">
        <v>2085</v>
      </c>
      <c r="S591" t="b">
        <v>0</v>
      </c>
      <c r="T591" t="s">
        <v>90</v>
      </c>
      <c r="U591" t="b">
        <v>0</v>
      </c>
      <c r="V591" t="s">
        <v>182</v>
      </c>
      <c r="W591" s="1">
        <v>44788.974374999998</v>
      </c>
      <c r="X591">
        <v>951</v>
      </c>
      <c r="Y591">
        <v>242</v>
      </c>
      <c r="Z591">
        <v>0</v>
      </c>
      <c r="AA591">
        <v>242</v>
      </c>
      <c r="AB591">
        <v>6</v>
      </c>
      <c r="AC591">
        <v>25</v>
      </c>
      <c r="AD591">
        <v>82</v>
      </c>
      <c r="AE591">
        <v>0</v>
      </c>
      <c r="AF591">
        <v>0</v>
      </c>
      <c r="AG591">
        <v>0</v>
      </c>
      <c r="AH591" t="s">
        <v>126</v>
      </c>
      <c r="AI591" s="1">
        <v>44788.991203703707</v>
      </c>
      <c r="AJ591">
        <v>1134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82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1186</v>
      </c>
      <c r="BG591">
        <v>188</v>
      </c>
      <c r="BH591" t="s">
        <v>93</v>
      </c>
    </row>
    <row r="592" spans="1:60">
      <c r="A592" t="s">
        <v>1359</v>
      </c>
      <c r="B592" t="s">
        <v>82</v>
      </c>
      <c r="C592" t="s">
        <v>1360</v>
      </c>
      <c r="D592" t="s">
        <v>84</v>
      </c>
      <c r="E592" s="2">
        <f>HYPERLINK("capsilon://?command=openfolder&amp;siteaddress=FAM.docvelocity-na8.net&amp;folderid=FXE819705A-585B-4B19-DF2D-DCAE671E07B9","FX2208515")</f>
        <v>0</v>
      </c>
      <c r="F592" t="s">
        <v>19</v>
      </c>
      <c r="G592" t="s">
        <v>19</v>
      </c>
      <c r="H592" t="s">
        <v>85</v>
      </c>
      <c r="I592" t="s">
        <v>1361</v>
      </c>
      <c r="J592">
        <v>67</v>
      </c>
      <c r="K592" t="s">
        <v>87</v>
      </c>
      <c r="L592" t="s">
        <v>88</v>
      </c>
      <c r="M592" t="s">
        <v>89</v>
      </c>
      <c r="N592">
        <v>2</v>
      </c>
      <c r="O592" s="1">
        <v>44788.869085648148</v>
      </c>
      <c r="P592" s="1">
        <v>44788.971875000003</v>
      </c>
      <c r="Q592">
        <v>8415</v>
      </c>
      <c r="R592">
        <v>466</v>
      </c>
      <c r="S592" t="b">
        <v>0</v>
      </c>
      <c r="T592" t="s">
        <v>90</v>
      </c>
      <c r="U592" t="b">
        <v>0</v>
      </c>
      <c r="V592" t="s">
        <v>135</v>
      </c>
      <c r="W592" s="1">
        <v>44788.968587962961</v>
      </c>
      <c r="X592">
        <v>268</v>
      </c>
      <c r="Y592">
        <v>52</v>
      </c>
      <c r="Z592">
        <v>0</v>
      </c>
      <c r="AA592">
        <v>52</v>
      </c>
      <c r="AB592">
        <v>0</v>
      </c>
      <c r="AC592">
        <v>10</v>
      </c>
      <c r="AD592">
        <v>15</v>
      </c>
      <c r="AE592">
        <v>0</v>
      </c>
      <c r="AF592">
        <v>0</v>
      </c>
      <c r="AG592">
        <v>0</v>
      </c>
      <c r="AH592" t="s">
        <v>412</v>
      </c>
      <c r="AI592" s="1">
        <v>44788.971875000003</v>
      </c>
      <c r="AJ592">
        <v>169</v>
      </c>
      <c r="AK592">
        <v>1</v>
      </c>
      <c r="AL592">
        <v>0</v>
      </c>
      <c r="AM592">
        <v>1</v>
      </c>
      <c r="AN592">
        <v>0</v>
      </c>
      <c r="AO592">
        <v>0</v>
      </c>
      <c r="AP592">
        <v>14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1186</v>
      </c>
      <c r="BG592">
        <v>148</v>
      </c>
      <c r="BH592" t="s">
        <v>93</v>
      </c>
    </row>
    <row r="593" spans="1:60">
      <c r="A593" t="s">
        <v>1362</v>
      </c>
      <c r="B593" t="s">
        <v>82</v>
      </c>
      <c r="C593" t="s">
        <v>1213</v>
      </c>
      <c r="D593" t="s">
        <v>84</v>
      </c>
      <c r="E593" s="2">
        <f>HYPERLINK("capsilon://?command=openfolder&amp;siteaddress=FAM.docvelocity-na8.net&amp;folderid=FX6BDB0CF7-72AE-D73F-D61B-535FBDAD17C6","FX22078088")</f>
        <v>0</v>
      </c>
      <c r="F593" t="s">
        <v>19</v>
      </c>
      <c r="G593" t="s">
        <v>19</v>
      </c>
      <c r="H593" t="s">
        <v>85</v>
      </c>
      <c r="I593" t="s">
        <v>1214</v>
      </c>
      <c r="J593">
        <v>220</v>
      </c>
      <c r="K593" t="s">
        <v>87</v>
      </c>
      <c r="L593" t="s">
        <v>88</v>
      </c>
      <c r="M593" t="s">
        <v>89</v>
      </c>
      <c r="N593">
        <v>2</v>
      </c>
      <c r="O593" s="1">
        <v>44774.797118055554</v>
      </c>
      <c r="P593" s="1">
        <v>44774.853692129633</v>
      </c>
      <c r="Q593">
        <v>3830</v>
      </c>
      <c r="R593">
        <v>1058</v>
      </c>
      <c r="S593" t="b">
        <v>0</v>
      </c>
      <c r="T593" t="s">
        <v>90</v>
      </c>
      <c r="U593" t="b">
        <v>1</v>
      </c>
      <c r="V593" t="s">
        <v>102</v>
      </c>
      <c r="W593" s="1">
        <v>44774.806759259256</v>
      </c>
      <c r="X593">
        <v>805</v>
      </c>
      <c r="Y593">
        <v>129</v>
      </c>
      <c r="Z593">
        <v>0</v>
      </c>
      <c r="AA593">
        <v>129</v>
      </c>
      <c r="AB593">
        <v>42</v>
      </c>
      <c r="AC593">
        <v>37</v>
      </c>
      <c r="AD593">
        <v>91</v>
      </c>
      <c r="AE593">
        <v>0</v>
      </c>
      <c r="AF593">
        <v>0</v>
      </c>
      <c r="AG593">
        <v>0</v>
      </c>
      <c r="AH593" t="s">
        <v>173</v>
      </c>
      <c r="AI593" s="1">
        <v>44774.853692129633</v>
      </c>
      <c r="AJ593">
        <v>253</v>
      </c>
      <c r="AK593">
        <v>4</v>
      </c>
      <c r="AL593">
        <v>0</v>
      </c>
      <c r="AM593">
        <v>4</v>
      </c>
      <c r="AN593">
        <v>94</v>
      </c>
      <c r="AO593">
        <v>3</v>
      </c>
      <c r="AP593">
        <v>87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170</v>
      </c>
      <c r="BG593">
        <v>81</v>
      </c>
      <c r="BH593" t="s">
        <v>93</v>
      </c>
    </row>
    <row r="594" spans="1:60">
      <c r="A594" t="s">
        <v>1363</v>
      </c>
      <c r="B594" t="s">
        <v>82</v>
      </c>
      <c r="C594" t="s">
        <v>1340</v>
      </c>
      <c r="D594" t="s">
        <v>84</v>
      </c>
      <c r="E594" s="2">
        <f>HYPERLINK("capsilon://?command=openfolder&amp;siteaddress=FAM.docvelocity-na8.net&amp;folderid=FXE3037028-5187-8E8C-D2A3-45D512CBCF80","FX2208890")</f>
        <v>0</v>
      </c>
      <c r="F594" t="s">
        <v>19</v>
      </c>
      <c r="G594" t="s">
        <v>19</v>
      </c>
      <c r="H594" t="s">
        <v>85</v>
      </c>
      <c r="I594" t="s">
        <v>1364</v>
      </c>
      <c r="J594">
        <v>28</v>
      </c>
      <c r="K594" t="s">
        <v>87</v>
      </c>
      <c r="L594" t="s">
        <v>88</v>
      </c>
      <c r="M594" t="s">
        <v>89</v>
      </c>
      <c r="N594">
        <v>2</v>
      </c>
      <c r="O594" s="1">
        <v>44788.888171296298</v>
      </c>
      <c r="P594" s="1">
        <v>44788.980578703704</v>
      </c>
      <c r="Q594">
        <v>7548</v>
      </c>
      <c r="R594">
        <v>436</v>
      </c>
      <c r="S594" t="b">
        <v>0</v>
      </c>
      <c r="T594" t="s">
        <v>90</v>
      </c>
      <c r="U594" t="b">
        <v>0</v>
      </c>
      <c r="V594" t="s">
        <v>182</v>
      </c>
      <c r="W594" s="1">
        <v>44788.977256944447</v>
      </c>
      <c r="X594">
        <v>248</v>
      </c>
      <c r="Y594">
        <v>21</v>
      </c>
      <c r="Z594">
        <v>0</v>
      </c>
      <c r="AA594">
        <v>21</v>
      </c>
      <c r="AB594">
        <v>0</v>
      </c>
      <c r="AC594">
        <v>0</v>
      </c>
      <c r="AD594">
        <v>7</v>
      </c>
      <c r="AE594">
        <v>0</v>
      </c>
      <c r="AF594">
        <v>0</v>
      </c>
      <c r="AG594">
        <v>0</v>
      </c>
      <c r="AH594" t="s">
        <v>412</v>
      </c>
      <c r="AI594" s="1">
        <v>44788.980578703704</v>
      </c>
      <c r="AJ594">
        <v>168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1186</v>
      </c>
      <c r="BG594">
        <v>133</v>
      </c>
      <c r="BH594" t="s">
        <v>93</v>
      </c>
    </row>
    <row r="595" spans="1:60">
      <c r="A595" t="s">
        <v>1365</v>
      </c>
      <c r="B595" t="s">
        <v>82</v>
      </c>
      <c r="C595" t="s">
        <v>1345</v>
      </c>
      <c r="D595" t="s">
        <v>84</v>
      </c>
      <c r="E595" s="2">
        <f>HYPERLINK("capsilon://?command=openfolder&amp;siteaddress=FAM.docvelocity-na8.net&amp;folderid=FX88A789EA-3B08-1B28-E338-C531B1930328","FX22083214")</f>
        <v>0</v>
      </c>
      <c r="F595" t="s">
        <v>19</v>
      </c>
      <c r="G595" t="s">
        <v>19</v>
      </c>
      <c r="H595" t="s">
        <v>85</v>
      </c>
      <c r="I595" t="s">
        <v>1346</v>
      </c>
      <c r="J595">
        <v>212</v>
      </c>
      <c r="K595" t="s">
        <v>87</v>
      </c>
      <c r="L595" t="s">
        <v>88</v>
      </c>
      <c r="M595" t="s">
        <v>89</v>
      </c>
      <c r="N595">
        <v>2</v>
      </c>
      <c r="O595" s="1">
        <v>44788.898402777777</v>
      </c>
      <c r="P595" s="1">
        <v>44788.93377314815</v>
      </c>
      <c r="Q595">
        <v>1952</v>
      </c>
      <c r="R595">
        <v>1104</v>
      </c>
      <c r="S595" t="b">
        <v>0</v>
      </c>
      <c r="T595" t="s">
        <v>90</v>
      </c>
      <c r="U595" t="b">
        <v>1</v>
      </c>
      <c r="V595" t="s">
        <v>135</v>
      </c>
      <c r="W595" s="1">
        <v>44788.928090277775</v>
      </c>
      <c r="X595">
        <v>637</v>
      </c>
      <c r="Y595">
        <v>212</v>
      </c>
      <c r="Z595">
        <v>0</v>
      </c>
      <c r="AA595">
        <v>212</v>
      </c>
      <c r="AB595">
        <v>0</v>
      </c>
      <c r="AC595">
        <v>4</v>
      </c>
      <c r="AD595">
        <v>0</v>
      </c>
      <c r="AE595">
        <v>0</v>
      </c>
      <c r="AF595">
        <v>0</v>
      </c>
      <c r="AG595">
        <v>0</v>
      </c>
      <c r="AH595" t="s">
        <v>449</v>
      </c>
      <c r="AI595" s="1">
        <v>44788.93377314815</v>
      </c>
      <c r="AJ595">
        <v>467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1186</v>
      </c>
      <c r="BG595">
        <v>50</v>
      </c>
      <c r="BH595" t="s">
        <v>93</v>
      </c>
    </row>
    <row r="596" spans="1:60">
      <c r="A596" t="s">
        <v>1366</v>
      </c>
      <c r="B596" t="s">
        <v>82</v>
      </c>
      <c r="C596" t="s">
        <v>1352</v>
      </c>
      <c r="D596" t="s">
        <v>84</v>
      </c>
      <c r="E596" s="2">
        <f>HYPERLINK("capsilon://?command=openfolder&amp;siteaddress=FAM.docvelocity-na8.net&amp;folderid=FX376A518E-6C33-879B-E669-1348F1D439F4","FX22083130")</f>
        <v>0</v>
      </c>
      <c r="F596" t="s">
        <v>19</v>
      </c>
      <c r="G596" t="s">
        <v>19</v>
      </c>
      <c r="H596" t="s">
        <v>85</v>
      </c>
      <c r="I596" t="s">
        <v>1353</v>
      </c>
      <c r="J596">
        <v>604</v>
      </c>
      <c r="K596" t="s">
        <v>87</v>
      </c>
      <c r="L596" t="s">
        <v>88</v>
      </c>
      <c r="M596" t="s">
        <v>89</v>
      </c>
      <c r="N596">
        <v>2</v>
      </c>
      <c r="O596" s="1">
        <v>44788.966689814813</v>
      </c>
      <c r="P596" s="1">
        <v>44788.996828703705</v>
      </c>
      <c r="Q596">
        <v>198</v>
      </c>
      <c r="R596">
        <v>2406</v>
      </c>
      <c r="S596" t="b">
        <v>0</v>
      </c>
      <c r="T596" t="s">
        <v>90</v>
      </c>
      <c r="U596" t="b">
        <v>1</v>
      </c>
      <c r="V596" t="s">
        <v>135</v>
      </c>
      <c r="W596" s="1">
        <v>44788.983506944445</v>
      </c>
      <c r="X596">
        <v>1288</v>
      </c>
      <c r="Y596">
        <v>520</v>
      </c>
      <c r="Z596">
        <v>0</v>
      </c>
      <c r="AA596">
        <v>520</v>
      </c>
      <c r="AB596">
        <v>63</v>
      </c>
      <c r="AC596">
        <v>26</v>
      </c>
      <c r="AD596">
        <v>84</v>
      </c>
      <c r="AE596">
        <v>0</v>
      </c>
      <c r="AF596">
        <v>0</v>
      </c>
      <c r="AG596">
        <v>0</v>
      </c>
      <c r="AH596" t="s">
        <v>412</v>
      </c>
      <c r="AI596" s="1">
        <v>44788.996828703705</v>
      </c>
      <c r="AJ596">
        <v>1118</v>
      </c>
      <c r="AK596">
        <v>1</v>
      </c>
      <c r="AL596">
        <v>0</v>
      </c>
      <c r="AM596">
        <v>1</v>
      </c>
      <c r="AN596">
        <v>63</v>
      </c>
      <c r="AO596">
        <v>1</v>
      </c>
      <c r="AP596">
        <v>83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1186</v>
      </c>
      <c r="BG596">
        <v>43</v>
      </c>
      <c r="BH596" t="s">
        <v>93</v>
      </c>
    </row>
    <row r="597" spans="1:60">
      <c r="A597" t="s">
        <v>1367</v>
      </c>
      <c r="B597" t="s">
        <v>82</v>
      </c>
      <c r="C597" t="s">
        <v>1368</v>
      </c>
      <c r="D597" t="s">
        <v>84</v>
      </c>
      <c r="E597" s="2">
        <f>HYPERLINK("capsilon://?command=openfolder&amp;siteaddress=FAM.docvelocity-na8.net&amp;folderid=FXE2CAEC17-B0A7-F2E0-E676-146874B36049","FX22077885")</f>
        <v>0</v>
      </c>
      <c r="F597" t="s">
        <v>19</v>
      </c>
      <c r="G597" t="s">
        <v>19</v>
      </c>
      <c r="H597" t="s">
        <v>85</v>
      </c>
      <c r="I597" t="s">
        <v>1369</v>
      </c>
      <c r="J597">
        <v>28</v>
      </c>
      <c r="K597" t="s">
        <v>87</v>
      </c>
      <c r="L597" t="s">
        <v>88</v>
      </c>
      <c r="M597" t="s">
        <v>89</v>
      </c>
      <c r="N597">
        <v>2</v>
      </c>
      <c r="O597" s="1">
        <v>44774.807789351849</v>
      </c>
      <c r="P597" s="1">
        <v>44775.002129629633</v>
      </c>
      <c r="Q597">
        <v>16661</v>
      </c>
      <c r="R597">
        <v>130</v>
      </c>
      <c r="S597" t="b">
        <v>0</v>
      </c>
      <c r="T597" t="s">
        <v>90</v>
      </c>
      <c r="U597" t="b">
        <v>0</v>
      </c>
      <c r="V597" t="s">
        <v>154</v>
      </c>
      <c r="W597" s="1">
        <v>44774.888877314814</v>
      </c>
      <c r="X597">
        <v>88</v>
      </c>
      <c r="Y597">
        <v>21</v>
      </c>
      <c r="Z597">
        <v>0</v>
      </c>
      <c r="AA597">
        <v>21</v>
      </c>
      <c r="AB597">
        <v>0</v>
      </c>
      <c r="AC597">
        <v>1</v>
      </c>
      <c r="AD597">
        <v>7</v>
      </c>
      <c r="AE597">
        <v>0</v>
      </c>
      <c r="AF597">
        <v>0</v>
      </c>
      <c r="AG597">
        <v>0</v>
      </c>
      <c r="AH597" t="s">
        <v>173</v>
      </c>
      <c r="AI597" s="1">
        <v>44775.002129629633</v>
      </c>
      <c r="AJ597">
        <v>42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170</v>
      </c>
      <c r="BG597">
        <v>279</v>
      </c>
      <c r="BH597" t="s">
        <v>93</v>
      </c>
    </row>
    <row r="598" spans="1:60">
      <c r="A598" t="s">
        <v>1370</v>
      </c>
      <c r="B598" t="s">
        <v>82</v>
      </c>
      <c r="C598" t="s">
        <v>1368</v>
      </c>
      <c r="D598" t="s">
        <v>84</v>
      </c>
      <c r="E598" s="2">
        <f>HYPERLINK("capsilon://?command=openfolder&amp;siteaddress=FAM.docvelocity-na8.net&amp;folderid=FXE2CAEC17-B0A7-F2E0-E676-146874B36049","FX22077885")</f>
        <v>0</v>
      </c>
      <c r="F598" t="s">
        <v>19</v>
      </c>
      <c r="G598" t="s">
        <v>19</v>
      </c>
      <c r="H598" t="s">
        <v>85</v>
      </c>
      <c r="I598" t="s">
        <v>1371</v>
      </c>
      <c r="J598">
        <v>28</v>
      </c>
      <c r="K598" t="s">
        <v>87</v>
      </c>
      <c r="L598" t="s">
        <v>88</v>
      </c>
      <c r="M598" t="s">
        <v>89</v>
      </c>
      <c r="N598">
        <v>2</v>
      </c>
      <c r="O598" s="1">
        <v>44774.807824074072</v>
      </c>
      <c r="P598" s="1">
        <v>44775.002604166664</v>
      </c>
      <c r="Q598">
        <v>16640</v>
      </c>
      <c r="R598">
        <v>189</v>
      </c>
      <c r="S598" t="b">
        <v>0</v>
      </c>
      <c r="T598" t="s">
        <v>90</v>
      </c>
      <c r="U598" t="b">
        <v>0</v>
      </c>
      <c r="V598" t="s">
        <v>135</v>
      </c>
      <c r="W598" s="1">
        <v>44774.892962962964</v>
      </c>
      <c r="X598">
        <v>149</v>
      </c>
      <c r="Y598">
        <v>21</v>
      </c>
      <c r="Z598">
        <v>0</v>
      </c>
      <c r="AA598">
        <v>21</v>
      </c>
      <c r="AB598">
        <v>0</v>
      </c>
      <c r="AC598">
        <v>1</v>
      </c>
      <c r="AD598">
        <v>7</v>
      </c>
      <c r="AE598">
        <v>0</v>
      </c>
      <c r="AF598">
        <v>0</v>
      </c>
      <c r="AG598">
        <v>0</v>
      </c>
      <c r="AH598" t="s">
        <v>173</v>
      </c>
      <c r="AI598" s="1">
        <v>44775.002604166664</v>
      </c>
      <c r="AJ598">
        <v>40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7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170</v>
      </c>
      <c r="BG598">
        <v>280</v>
      </c>
      <c r="BH598" t="s">
        <v>93</v>
      </c>
    </row>
    <row r="599" spans="1:60">
      <c r="A599" t="s">
        <v>1372</v>
      </c>
      <c r="B599" t="s">
        <v>82</v>
      </c>
      <c r="C599" t="s">
        <v>1368</v>
      </c>
      <c r="D599" t="s">
        <v>84</v>
      </c>
      <c r="E599" s="2">
        <f>HYPERLINK("capsilon://?command=openfolder&amp;siteaddress=FAM.docvelocity-na8.net&amp;folderid=FXE2CAEC17-B0A7-F2E0-E676-146874B36049","FX22077885")</f>
        <v>0</v>
      </c>
      <c r="F599" t="s">
        <v>19</v>
      </c>
      <c r="G599" t="s">
        <v>19</v>
      </c>
      <c r="H599" t="s">
        <v>85</v>
      </c>
      <c r="I599" t="s">
        <v>1373</v>
      </c>
      <c r="J599">
        <v>66</v>
      </c>
      <c r="K599" t="s">
        <v>87</v>
      </c>
      <c r="L599" t="s">
        <v>88</v>
      </c>
      <c r="M599" t="s">
        <v>89</v>
      </c>
      <c r="N599">
        <v>2</v>
      </c>
      <c r="O599" s="1">
        <v>44774.808206018519</v>
      </c>
      <c r="P599" s="1">
        <v>44775.003553240742</v>
      </c>
      <c r="Q599">
        <v>16589</v>
      </c>
      <c r="R599">
        <v>289</v>
      </c>
      <c r="S599" t="b">
        <v>0</v>
      </c>
      <c r="T599" t="s">
        <v>90</v>
      </c>
      <c r="U599" t="b">
        <v>0</v>
      </c>
      <c r="V599" t="s">
        <v>135</v>
      </c>
      <c r="W599" s="1">
        <v>44774.895381944443</v>
      </c>
      <c r="X599">
        <v>208</v>
      </c>
      <c r="Y599">
        <v>66</v>
      </c>
      <c r="Z599">
        <v>0</v>
      </c>
      <c r="AA599">
        <v>66</v>
      </c>
      <c r="AB599">
        <v>0</v>
      </c>
      <c r="AC599">
        <v>4</v>
      </c>
      <c r="AD599">
        <v>0</v>
      </c>
      <c r="AE599">
        <v>0</v>
      </c>
      <c r="AF599">
        <v>0</v>
      </c>
      <c r="AG599">
        <v>0</v>
      </c>
      <c r="AH599" t="s">
        <v>173</v>
      </c>
      <c r="AI599" s="1">
        <v>44775.003553240742</v>
      </c>
      <c r="AJ599">
        <v>81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170</v>
      </c>
      <c r="BG599">
        <v>281</v>
      </c>
      <c r="BH599" t="s">
        <v>93</v>
      </c>
    </row>
    <row r="600" spans="1:60">
      <c r="A600" t="s">
        <v>1374</v>
      </c>
      <c r="B600" t="s">
        <v>82</v>
      </c>
      <c r="C600" t="s">
        <v>1368</v>
      </c>
      <c r="D600" t="s">
        <v>84</v>
      </c>
      <c r="E600" s="2">
        <f>HYPERLINK("capsilon://?command=openfolder&amp;siteaddress=FAM.docvelocity-na8.net&amp;folderid=FXE2CAEC17-B0A7-F2E0-E676-146874B36049","FX22077885")</f>
        <v>0</v>
      </c>
      <c r="F600" t="s">
        <v>19</v>
      </c>
      <c r="G600" t="s">
        <v>19</v>
      </c>
      <c r="H600" t="s">
        <v>85</v>
      </c>
      <c r="I600" t="s">
        <v>1375</v>
      </c>
      <c r="J600">
        <v>28</v>
      </c>
      <c r="K600" t="s">
        <v>87</v>
      </c>
      <c r="L600" t="s">
        <v>88</v>
      </c>
      <c r="M600" t="s">
        <v>89</v>
      </c>
      <c r="N600">
        <v>2</v>
      </c>
      <c r="O600" s="1">
        <v>44774.808287037034</v>
      </c>
      <c r="P600" s="1">
        <v>44775.004016203704</v>
      </c>
      <c r="Q600">
        <v>16710</v>
      </c>
      <c r="R600">
        <v>201</v>
      </c>
      <c r="S600" t="b">
        <v>0</v>
      </c>
      <c r="T600" t="s">
        <v>90</v>
      </c>
      <c r="U600" t="b">
        <v>0</v>
      </c>
      <c r="V600" t="s">
        <v>135</v>
      </c>
      <c r="W600" s="1">
        <v>44774.897268518522</v>
      </c>
      <c r="X600">
        <v>162</v>
      </c>
      <c r="Y600">
        <v>21</v>
      </c>
      <c r="Z600">
        <v>0</v>
      </c>
      <c r="AA600">
        <v>21</v>
      </c>
      <c r="AB600">
        <v>0</v>
      </c>
      <c r="AC600">
        <v>2</v>
      </c>
      <c r="AD600">
        <v>7</v>
      </c>
      <c r="AE600">
        <v>0</v>
      </c>
      <c r="AF600">
        <v>0</v>
      </c>
      <c r="AG600">
        <v>0</v>
      </c>
      <c r="AH600" t="s">
        <v>173</v>
      </c>
      <c r="AI600" s="1">
        <v>44775.004016203704</v>
      </c>
      <c r="AJ600">
        <v>39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7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170</v>
      </c>
      <c r="BG600">
        <v>281</v>
      </c>
      <c r="BH600" t="s">
        <v>93</v>
      </c>
    </row>
    <row r="601" spans="1:60">
      <c r="A601" t="s">
        <v>1376</v>
      </c>
      <c r="B601" t="s">
        <v>82</v>
      </c>
      <c r="C601" t="s">
        <v>1368</v>
      </c>
      <c r="D601" t="s">
        <v>84</v>
      </c>
      <c r="E601" s="2">
        <f>HYPERLINK("capsilon://?command=openfolder&amp;siteaddress=FAM.docvelocity-na8.net&amp;folderid=FXE2CAEC17-B0A7-F2E0-E676-146874B36049","FX22077885")</f>
        <v>0</v>
      </c>
      <c r="F601" t="s">
        <v>19</v>
      </c>
      <c r="G601" t="s">
        <v>19</v>
      </c>
      <c r="H601" t="s">
        <v>85</v>
      </c>
      <c r="I601" t="s">
        <v>1377</v>
      </c>
      <c r="J601">
        <v>66</v>
      </c>
      <c r="K601" t="s">
        <v>87</v>
      </c>
      <c r="L601" t="s">
        <v>88</v>
      </c>
      <c r="M601" t="s">
        <v>89</v>
      </c>
      <c r="N601">
        <v>2</v>
      </c>
      <c r="O601" s="1">
        <v>44774.808622685188</v>
      </c>
      <c r="P601" s="1">
        <v>44775.004849537036</v>
      </c>
      <c r="Q601">
        <v>16713</v>
      </c>
      <c r="R601">
        <v>241</v>
      </c>
      <c r="S601" t="b">
        <v>0</v>
      </c>
      <c r="T601" t="s">
        <v>90</v>
      </c>
      <c r="U601" t="b">
        <v>0</v>
      </c>
      <c r="V601" t="s">
        <v>135</v>
      </c>
      <c r="W601" s="1">
        <v>44774.899247685185</v>
      </c>
      <c r="X601">
        <v>170</v>
      </c>
      <c r="Y601">
        <v>66</v>
      </c>
      <c r="Z601">
        <v>0</v>
      </c>
      <c r="AA601">
        <v>66</v>
      </c>
      <c r="AB601">
        <v>0</v>
      </c>
      <c r="AC601">
        <v>5</v>
      </c>
      <c r="AD601">
        <v>0</v>
      </c>
      <c r="AE601">
        <v>0</v>
      </c>
      <c r="AF601">
        <v>0</v>
      </c>
      <c r="AG601">
        <v>0</v>
      </c>
      <c r="AH601" t="s">
        <v>173</v>
      </c>
      <c r="AI601" s="1">
        <v>44775.004849537036</v>
      </c>
      <c r="AJ601">
        <v>71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170</v>
      </c>
      <c r="BG601">
        <v>282</v>
      </c>
      <c r="BH601" t="s">
        <v>93</v>
      </c>
    </row>
    <row r="602" spans="1:60">
      <c r="A602" t="s">
        <v>1378</v>
      </c>
      <c r="B602" t="s">
        <v>82</v>
      </c>
      <c r="C602" t="s">
        <v>1290</v>
      </c>
      <c r="D602" t="s">
        <v>84</v>
      </c>
      <c r="E602" s="2">
        <f>HYPERLINK("capsilon://?command=openfolder&amp;siteaddress=FAM.docvelocity-na8.net&amp;folderid=FX30488AA5-3707-E362-5594-B6936107B0D1","FX22083262")</f>
        <v>0</v>
      </c>
      <c r="F602" t="s">
        <v>19</v>
      </c>
      <c r="G602" t="s">
        <v>19</v>
      </c>
      <c r="H602" t="s">
        <v>85</v>
      </c>
      <c r="I602" t="s">
        <v>1379</v>
      </c>
      <c r="J602">
        <v>140</v>
      </c>
      <c r="K602" t="s">
        <v>87</v>
      </c>
      <c r="L602" t="s">
        <v>88</v>
      </c>
      <c r="M602" t="s">
        <v>89</v>
      </c>
      <c r="N602">
        <v>1</v>
      </c>
      <c r="O602" s="1">
        <v>44789.380196759259</v>
      </c>
      <c r="P602" s="1">
        <v>44789.382476851853</v>
      </c>
      <c r="Q602">
        <v>50</v>
      </c>
      <c r="R602">
        <v>147</v>
      </c>
      <c r="S602" t="b">
        <v>0</v>
      </c>
      <c r="T602" t="s">
        <v>90</v>
      </c>
      <c r="U602" t="b">
        <v>0</v>
      </c>
      <c r="V602" t="s">
        <v>288</v>
      </c>
      <c r="W602" s="1">
        <v>44789.382476851853</v>
      </c>
      <c r="X602">
        <v>147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140</v>
      </c>
      <c r="AE602">
        <v>133</v>
      </c>
      <c r="AF602">
        <v>0</v>
      </c>
      <c r="AG602">
        <v>3</v>
      </c>
      <c r="AH602" t="s">
        <v>90</v>
      </c>
      <c r="AI602" t="s">
        <v>90</v>
      </c>
      <c r="AJ602" t="s">
        <v>90</v>
      </c>
      <c r="AK602" t="s">
        <v>90</v>
      </c>
      <c r="AL602" t="s">
        <v>90</v>
      </c>
      <c r="AM602" t="s">
        <v>90</v>
      </c>
      <c r="AN602" t="s">
        <v>90</v>
      </c>
      <c r="AO602" t="s">
        <v>90</v>
      </c>
      <c r="AP602" t="s">
        <v>90</v>
      </c>
      <c r="AQ602" t="s">
        <v>90</v>
      </c>
      <c r="AR602" t="s">
        <v>90</v>
      </c>
      <c r="AS602" t="s">
        <v>90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1380</v>
      </c>
      <c r="BG602">
        <v>3</v>
      </c>
      <c r="BH602" t="s">
        <v>93</v>
      </c>
    </row>
    <row r="603" spans="1:60">
      <c r="A603" t="s">
        <v>1381</v>
      </c>
      <c r="B603" t="s">
        <v>82</v>
      </c>
      <c r="C603" t="s">
        <v>1293</v>
      </c>
      <c r="D603" t="s">
        <v>84</v>
      </c>
      <c r="E603" s="2">
        <f>HYPERLINK("capsilon://?command=openfolder&amp;siteaddress=FAM.docvelocity-na8.net&amp;folderid=FX933248D3-BDA7-EE93-F5A6-F3402DFA5795","FX2208580")</f>
        <v>0</v>
      </c>
      <c r="F603" t="s">
        <v>19</v>
      </c>
      <c r="G603" t="s">
        <v>19</v>
      </c>
      <c r="H603" t="s">
        <v>85</v>
      </c>
      <c r="I603" t="s">
        <v>1382</v>
      </c>
      <c r="J603">
        <v>69</v>
      </c>
      <c r="K603" t="s">
        <v>87</v>
      </c>
      <c r="L603" t="s">
        <v>88</v>
      </c>
      <c r="M603" t="s">
        <v>89</v>
      </c>
      <c r="N603">
        <v>2</v>
      </c>
      <c r="O603" s="1">
        <v>44789.380578703705</v>
      </c>
      <c r="P603" s="1">
        <v>44789.397499999999</v>
      </c>
      <c r="Q603">
        <v>1214</v>
      </c>
      <c r="R603">
        <v>248</v>
      </c>
      <c r="S603" t="b">
        <v>0</v>
      </c>
      <c r="T603" t="s">
        <v>90</v>
      </c>
      <c r="U603" t="b">
        <v>0</v>
      </c>
      <c r="V603" t="s">
        <v>288</v>
      </c>
      <c r="W603" s="1">
        <v>44789.383680555555</v>
      </c>
      <c r="X603">
        <v>103</v>
      </c>
      <c r="Y603">
        <v>69</v>
      </c>
      <c r="Z603">
        <v>0</v>
      </c>
      <c r="AA603">
        <v>69</v>
      </c>
      <c r="AB603">
        <v>0</v>
      </c>
      <c r="AC603">
        <v>4</v>
      </c>
      <c r="AD603">
        <v>0</v>
      </c>
      <c r="AE603">
        <v>0</v>
      </c>
      <c r="AF603">
        <v>0</v>
      </c>
      <c r="AG603">
        <v>0</v>
      </c>
      <c r="AH603" t="s">
        <v>868</v>
      </c>
      <c r="AI603" s="1">
        <v>44789.397499999999</v>
      </c>
      <c r="AJ603">
        <v>145</v>
      </c>
      <c r="AK603">
        <v>1</v>
      </c>
      <c r="AL603">
        <v>0</v>
      </c>
      <c r="AM603">
        <v>1</v>
      </c>
      <c r="AN603">
        <v>0</v>
      </c>
      <c r="AO603">
        <v>0</v>
      </c>
      <c r="AP603">
        <v>-1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1380</v>
      </c>
      <c r="BG603">
        <v>24</v>
      </c>
      <c r="BH603" t="s">
        <v>93</v>
      </c>
    </row>
    <row r="604" spans="1:60">
      <c r="A604" t="s">
        <v>1383</v>
      </c>
      <c r="B604" t="s">
        <v>82</v>
      </c>
      <c r="C604" t="s">
        <v>1290</v>
      </c>
      <c r="D604" t="s">
        <v>84</v>
      </c>
      <c r="E604" s="2">
        <f>HYPERLINK("capsilon://?command=openfolder&amp;siteaddress=FAM.docvelocity-na8.net&amp;folderid=FX30488AA5-3707-E362-5594-B6936107B0D1","FX22083262")</f>
        <v>0</v>
      </c>
      <c r="F604" t="s">
        <v>19</v>
      </c>
      <c r="G604" t="s">
        <v>19</v>
      </c>
      <c r="H604" t="s">
        <v>85</v>
      </c>
      <c r="I604" t="s">
        <v>1379</v>
      </c>
      <c r="J604">
        <v>164</v>
      </c>
      <c r="K604" t="s">
        <v>87</v>
      </c>
      <c r="L604" t="s">
        <v>88</v>
      </c>
      <c r="M604" t="s">
        <v>89</v>
      </c>
      <c r="N604">
        <v>2</v>
      </c>
      <c r="O604" s="1">
        <v>44789.383877314816</v>
      </c>
      <c r="P604" s="1">
        <v>44789.395810185182</v>
      </c>
      <c r="Q604">
        <v>523</v>
      </c>
      <c r="R604">
        <v>508</v>
      </c>
      <c r="S604" t="b">
        <v>0</v>
      </c>
      <c r="T604" t="s">
        <v>90</v>
      </c>
      <c r="U604" t="b">
        <v>1</v>
      </c>
      <c r="V604" t="s">
        <v>288</v>
      </c>
      <c r="W604" s="1">
        <v>44789.385891203703</v>
      </c>
      <c r="X604">
        <v>167</v>
      </c>
      <c r="Y604">
        <v>157</v>
      </c>
      <c r="Z604">
        <v>0</v>
      </c>
      <c r="AA604">
        <v>157</v>
      </c>
      <c r="AB604">
        <v>0</v>
      </c>
      <c r="AC604">
        <v>11</v>
      </c>
      <c r="AD604">
        <v>7</v>
      </c>
      <c r="AE604">
        <v>0</v>
      </c>
      <c r="AF604">
        <v>0</v>
      </c>
      <c r="AG604">
        <v>0</v>
      </c>
      <c r="AH604" t="s">
        <v>868</v>
      </c>
      <c r="AI604" s="1">
        <v>44789.395810185182</v>
      </c>
      <c r="AJ604">
        <v>341</v>
      </c>
      <c r="AK604">
        <v>1</v>
      </c>
      <c r="AL604">
        <v>0</v>
      </c>
      <c r="AM604">
        <v>1</v>
      </c>
      <c r="AN604">
        <v>0</v>
      </c>
      <c r="AO604">
        <v>0</v>
      </c>
      <c r="AP604">
        <v>6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1380</v>
      </c>
      <c r="BG604">
        <v>17</v>
      </c>
      <c r="BH604" t="s">
        <v>93</v>
      </c>
    </row>
    <row r="605" spans="1:60">
      <c r="A605" t="s">
        <v>1384</v>
      </c>
      <c r="B605" t="s">
        <v>82</v>
      </c>
      <c r="C605" t="s">
        <v>1352</v>
      </c>
      <c r="D605" t="s">
        <v>84</v>
      </c>
      <c r="E605" s="2">
        <f>HYPERLINK("capsilon://?command=openfolder&amp;siteaddress=FAM.docvelocity-na8.net&amp;folderid=FX376A518E-6C33-879B-E669-1348F1D439F4","FX22083130")</f>
        <v>0</v>
      </c>
      <c r="F605" t="s">
        <v>19</v>
      </c>
      <c r="G605" t="s">
        <v>19</v>
      </c>
      <c r="H605" t="s">
        <v>85</v>
      </c>
      <c r="I605" t="s">
        <v>1385</v>
      </c>
      <c r="J605">
        <v>56</v>
      </c>
      <c r="K605" t="s">
        <v>87</v>
      </c>
      <c r="L605" t="s">
        <v>88</v>
      </c>
      <c r="M605" t="s">
        <v>89</v>
      </c>
      <c r="N605">
        <v>1</v>
      </c>
      <c r="O605" s="1">
        <v>44789.39266203704</v>
      </c>
      <c r="P605" s="1">
        <v>44789.397280092591</v>
      </c>
      <c r="Q605">
        <v>246</v>
      </c>
      <c r="R605">
        <v>153</v>
      </c>
      <c r="S605" t="b">
        <v>0</v>
      </c>
      <c r="T605" t="s">
        <v>90</v>
      </c>
      <c r="U605" t="b">
        <v>0</v>
      </c>
      <c r="V605" t="s">
        <v>288</v>
      </c>
      <c r="W605" s="1">
        <v>44789.397280092591</v>
      </c>
      <c r="X605">
        <v>153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56</v>
      </c>
      <c r="AE605">
        <v>42</v>
      </c>
      <c r="AF605">
        <v>0</v>
      </c>
      <c r="AG605">
        <v>3</v>
      </c>
      <c r="AH605" t="s">
        <v>90</v>
      </c>
      <c r="AI605" t="s">
        <v>90</v>
      </c>
      <c r="AJ605" t="s">
        <v>90</v>
      </c>
      <c r="AK605" t="s">
        <v>90</v>
      </c>
      <c r="AL605" t="s">
        <v>90</v>
      </c>
      <c r="AM605" t="s">
        <v>90</v>
      </c>
      <c r="AN605" t="s">
        <v>90</v>
      </c>
      <c r="AO605" t="s">
        <v>90</v>
      </c>
      <c r="AP605" t="s">
        <v>90</v>
      </c>
      <c r="AQ605" t="s">
        <v>90</v>
      </c>
      <c r="AR605" t="s">
        <v>90</v>
      </c>
      <c r="AS605" t="s">
        <v>90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1380</v>
      </c>
      <c r="BG605">
        <v>6</v>
      </c>
      <c r="BH605" t="s">
        <v>93</v>
      </c>
    </row>
    <row r="606" spans="1:60">
      <c r="A606" t="s">
        <v>1386</v>
      </c>
      <c r="B606" t="s">
        <v>82</v>
      </c>
      <c r="C606" t="s">
        <v>1352</v>
      </c>
      <c r="D606" t="s">
        <v>84</v>
      </c>
      <c r="E606" s="2">
        <f>HYPERLINK("capsilon://?command=openfolder&amp;siteaddress=FAM.docvelocity-na8.net&amp;folderid=FX376A518E-6C33-879B-E669-1348F1D439F4","FX22083130")</f>
        <v>0</v>
      </c>
      <c r="F606" t="s">
        <v>19</v>
      </c>
      <c r="G606" t="s">
        <v>19</v>
      </c>
      <c r="H606" t="s">
        <v>85</v>
      </c>
      <c r="I606" t="s">
        <v>1385</v>
      </c>
      <c r="J606">
        <v>84</v>
      </c>
      <c r="K606" t="s">
        <v>87</v>
      </c>
      <c r="L606" t="s">
        <v>88</v>
      </c>
      <c r="M606" t="s">
        <v>89</v>
      </c>
      <c r="N606">
        <v>2</v>
      </c>
      <c r="O606" s="1">
        <v>44789.398761574077</v>
      </c>
      <c r="P606" s="1">
        <v>44789.424502314818</v>
      </c>
      <c r="Q606">
        <v>867</v>
      </c>
      <c r="R606">
        <v>1357</v>
      </c>
      <c r="S606" t="b">
        <v>0</v>
      </c>
      <c r="T606" t="s">
        <v>90</v>
      </c>
      <c r="U606" t="b">
        <v>1</v>
      </c>
      <c r="V606" t="s">
        <v>288</v>
      </c>
      <c r="W606" s="1">
        <v>44789.407071759262</v>
      </c>
      <c r="X606">
        <v>486</v>
      </c>
      <c r="Y606">
        <v>42</v>
      </c>
      <c r="Z606">
        <v>0</v>
      </c>
      <c r="AA606">
        <v>42</v>
      </c>
      <c r="AB606">
        <v>21</v>
      </c>
      <c r="AC606">
        <v>7</v>
      </c>
      <c r="AD606">
        <v>42</v>
      </c>
      <c r="AE606">
        <v>0</v>
      </c>
      <c r="AF606">
        <v>0</v>
      </c>
      <c r="AG606">
        <v>0</v>
      </c>
      <c r="AH606" t="s">
        <v>868</v>
      </c>
      <c r="AI606" s="1">
        <v>44789.424502314818</v>
      </c>
      <c r="AJ606">
        <v>871</v>
      </c>
      <c r="AK606">
        <v>4</v>
      </c>
      <c r="AL606">
        <v>0</v>
      </c>
      <c r="AM606">
        <v>4</v>
      </c>
      <c r="AN606">
        <v>21</v>
      </c>
      <c r="AO606">
        <v>4</v>
      </c>
      <c r="AP606">
        <v>38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1380</v>
      </c>
      <c r="BG606">
        <v>37</v>
      </c>
      <c r="BH606" t="s">
        <v>93</v>
      </c>
    </row>
    <row r="607" spans="1:60">
      <c r="A607" t="s">
        <v>1387</v>
      </c>
      <c r="B607" t="s">
        <v>82</v>
      </c>
      <c r="C607" t="s">
        <v>1388</v>
      </c>
      <c r="D607" t="s">
        <v>84</v>
      </c>
      <c r="E607" s="2">
        <f>HYPERLINK("capsilon://?command=openfolder&amp;siteaddress=FAM.docvelocity-na8.net&amp;folderid=FXF949FA9B-B623-AD9D-19BB-7283A1B2C368","FX22084196")</f>
        <v>0</v>
      </c>
      <c r="F607" t="s">
        <v>19</v>
      </c>
      <c r="G607" t="s">
        <v>19</v>
      </c>
      <c r="H607" t="s">
        <v>85</v>
      </c>
      <c r="I607" t="s">
        <v>1389</v>
      </c>
      <c r="J607">
        <v>56</v>
      </c>
      <c r="K607" t="s">
        <v>87</v>
      </c>
      <c r="L607" t="s">
        <v>88</v>
      </c>
      <c r="M607" t="s">
        <v>89</v>
      </c>
      <c r="N607">
        <v>1</v>
      </c>
      <c r="O607" s="1">
        <v>44789.418796296297</v>
      </c>
      <c r="P607" s="1">
        <v>44789.426157407404</v>
      </c>
      <c r="Q607">
        <v>266</v>
      </c>
      <c r="R607">
        <v>370</v>
      </c>
      <c r="S607" t="b">
        <v>0</v>
      </c>
      <c r="T607" t="s">
        <v>90</v>
      </c>
      <c r="U607" t="b">
        <v>0</v>
      </c>
      <c r="V607" t="s">
        <v>288</v>
      </c>
      <c r="W607" s="1">
        <v>44789.426157407404</v>
      </c>
      <c r="X607">
        <v>329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56</v>
      </c>
      <c r="AE607">
        <v>42</v>
      </c>
      <c r="AF607">
        <v>0</v>
      </c>
      <c r="AG607">
        <v>3</v>
      </c>
      <c r="AH607" t="s">
        <v>90</v>
      </c>
      <c r="AI607" t="s">
        <v>90</v>
      </c>
      <c r="AJ607" t="s">
        <v>90</v>
      </c>
      <c r="AK607" t="s">
        <v>90</v>
      </c>
      <c r="AL607" t="s">
        <v>90</v>
      </c>
      <c r="AM607" t="s">
        <v>90</v>
      </c>
      <c r="AN607" t="s">
        <v>90</v>
      </c>
      <c r="AO607" t="s">
        <v>90</v>
      </c>
      <c r="AP607" t="s">
        <v>90</v>
      </c>
      <c r="AQ607" t="s">
        <v>90</v>
      </c>
      <c r="AR607" t="s">
        <v>90</v>
      </c>
      <c r="AS607" t="s">
        <v>90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1380</v>
      </c>
      <c r="BG607">
        <v>10</v>
      </c>
      <c r="BH607" t="s">
        <v>93</v>
      </c>
    </row>
    <row r="608" spans="1:60">
      <c r="A608" t="s">
        <v>1390</v>
      </c>
      <c r="B608" t="s">
        <v>82</v>
      </c>
      <c r="C608" t="s">
        <v>1388</v>
      </c>
      <c r="D608" t="s">
        <v>84</v>
      </c>
      <c r="E608" s="2">
        <f>HYPERLINK("capsilon://?command=openfolder&amp;siteaddress=FAM.docvelocity-na8.net&amp;folderid=FXF949FA9B-B623-AD9D-19BB-7283A1B2C368","FX22084196")</f>
        <v>0</v>
      </c>
      <c r="F608" t="s">
        <v>19</v>
      </c>
      <c r="G608" t="s">
        <v>19</v>
      </c>
      <c r="H608" t="s">
        <v>85</v>
      </c>
      <c r="I608" t="s">
        <v>1391</v>
      </c>
      <c r="J608">
        <v>381</v>
      </c>
      <c r="K608" t="s">
        <v>87</v>
      </c>
      <c r="L608" t="s">
        <v>88</v>
      </c>
      <c r="M608" t="s">
        <v>89</v>
      </c>
      <c r="N608">
        <v>1</v>
      </c>
      <c r="O608" s="1">
        <v>44789.419189814813</v>
      </c>
      <c r="P608" s="1">
        <v>44789.427337962959</v>
      </c>
      <c r="Q608">
        <v>588</v>
      </c>
      <c r="R608">
        <v>116</v>
      </c>
      <c r="S608" t="b">
        <v>0</v>
      </c>
      <c r="T608" t="s">
        <v>90</v>
      </c>
      <c r="U608" t="b">
        <v>0</v>
      </c>
      <c r="V608" t="s">
        <v>288</v>
      </c>
      <c r="W608" s="1">
        <v>44789.427337962959</v>
      </c>
      <c r="X608">
        <v>101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381</v>
      </c>
      <c r="AE608">
        <v>381</v>
      </c>
      <c r="AF608">
        <v>0</v>
      </c>
      <c r="AG608">
        <v>6</v>
      </c>
      <c r="AH608" t="s">
        <v>90</v>
      </c>
      <c r="AI608" t="s">
        <v>90</v>
      </c>
      <c r="AJ608" t="s">
        <v>90</v>
      </c>
      <c r="AK608" t="s">
        <v>90</v>
      </c>
      <c r="AL608" t="s">
        <v>90</v>
      </c>
      <c r="AM608" t="s">
        <v>90</v>
      </c>
      <c r="AN608" t="s">
        <v>90</v>
      </c>
      <c r="AO608" t="s">
        <v>90</v>
      </c>
      <c r="AP608" t="s">
        <v>90</v>
      </c>
      <c r="AQ608" t="s">
        <v>90</v>
      </c>
      <c r="AR608" t="s">
        <v>90</v>
      </c>
      <c r="AS608" t="s">
        <v>90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1380</v>
      </c>
      <c r="BG608">
        <v>11</v>
      </c>
      <c r="BH608" t="s">
        <v>93</v>
      </c>
    </row>
    <row r="609" spans="1:60">
      <c r="A609" t="s">
        <v>1392</v>
      </c>
      <c r="B609" t="s">
        <v>82</v>
      </c>
      <c r="C609" t="s">
        <v>1388</v>
      </c>
      <c r="D609" t="s">
        <v>84</v>
      </c>
      <c r="E609" s="2">
        <f>HYPERLINK("capsilon://?command=openfolder&amp;siteaddress=FAM.docvelocity-na8.net&amp;folderid=FXF949FA9B-B623-AD9D-19BB-7283A1B2C368","FX22084196")</f>
        <v>0</v>
      </c>
      <c r="F609" t="s">
        <v>19</v>
      </c>
      <c r="G609" t="s">
        <v>19</v>
      </c>
      <c r="H609" t="s">
        <v>85</v>
      </c>
      <c r="I609" t="s">
        <v>1393</v>
      </c>
      <c r="J609">
        <v>56</v>
      </c>
      <c r="K609" t="s">
        <v>87</v>
      </c>
      <c r="L609" t="s">
        <v>88</v>
      </c>
      <c r="M609" t="s">
        <v>89</v>
      </c>
      <c r="N609">
        <v>1</v>
      </c>
      <c r="O609" s="1">
        <v>44789.419756944444</v>
      </c>
      <c r="P609" s="1">
        <v>44789.430011574077</v>
      </c>
      <c r="Q609">
        <v>630</v>
      </c>
      <c r="R609">
        <v>256</v>
      </c>
      <c r="S609" t="b">
        <v>0</v>
      </c>
      <c r="T609" t="s">
        <v>90</v>
      </c>
      <c r="U609" t="b">
        <v>0</v>
      </c>
      <c r="V609" t="s">
        <v>288</v>
      </c>
      <c r="W609" s="1">
        <v>44789.430011574077</v>
      </c>
      <c r="X609">
        <v>230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56</v>
      </c>
      <c r="AE609">
        <v>42</v>
      </c>
      <c r="AF609">
        <v>0</v>
      </c>
      <c r="AG609">
        <v>4</v>
      </c>
      <c r="AH609" t="s">
        <v>90</v>
      </c>
      <c r="AI609" t="s">
        <v>90</v>
      </c>
      <c r="AJ609" t="s">
        <v>90</v>
      </c>
      <c r="AK609" t="s">
        <v>90</v>
      </c>
      <c r="AL609" t="s">
        <v>90</v>
      </c>
      <c r="AM609" t="s">
        <v>90</v>
      </c>
      <c r="AN609" t="s">
        <v>90</v>
      </c>
      <c r="AO609" t="s">
        <v>90</v>
      </c>
      <c r="AP609" t="s">
        <v>90</v>
      </c>
      <c r="AQ609" t="s">
        <v>90</v>
      </c>
      <c r="AR609" t="s">
        <v>90</v>
      </c>
      <c r="AS609" t="s">
        <v>90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1380</v>
      </c>
      <c r="BG609">
        <v>14</v>
      </c>
      <c r="BH609" t="s">
        <v>93</v>
      </c>
    </row>
    <row r="610" spans="1:60">
      <c r="A610" t="s">
        <v>1394</v>
      </c>
      <c r="B610" t="s">
        <v>82</v>
      </c>
      <c r="C610" t="s">
        <v>1395</v>
      </c>
      <c r="D610" t="s">
        <v>84</v>
      </c>
      <c r="E610" s="2">
        <f>HYPERLINK("capsilon://?command=openfolder&amp;siteaddress=FAM.docvelocity-na8.net&amp;folderid=FX77677AB1-9F71-FC37-F175-6E0AF39006B2","FX22083590")</f>
        <v>0</v>
      </c>
      <c r="F610" t="s">
        <v>19</v>
      </c>
      <c r="G610" t="s">
        <v>19</v>
      </c>
      <c r="H610" t="s">
        <v>85</v>
      </c>
      <c r="I610" t="s">
        <v>1396</v>
      </c>
      <c r="J610">
        <v>145</v>
      </c>
      <c r="K610" t="s">
        <v>87</v>
      </c>
      <c r="L610" t="s">
        <v>88</v>
      </c>
      <c r="M610" t="s">
        <v>89</v>
      </c>
      <c r="N610">
        <v>2</v>
      </c>
      <c r="O610" s="1">
        <v>44789.420844907407</v>
      </c>
      <c r="P610" s="1">
        <v>44789.543946759259</v>
      </c>
      <c r="Q610">
        <v>9767</v>
      </c>
      <c r="R610">
        <v>869</v>
      </c>
      <c r="S610" t="b">
        <v>0</v>
      </c>
      <c r="T610" t="s">
        <v>90</v>
      </c>
      <c r="U610" t="b">
        <v>0</v>
      </c>
      <c r="V610" t="s">
        <v>703</v>
      </c>
      <c r="W610" s="1">
        <v>44789.427048611113</v>
      </c>
      <c r="X610">
        <v>526</v>
      </c>
      <c r="Y610">
        <v>120</v>
      </c>
      <c r="Z610">
        <v>0</v>
      </c>
      <c r="AA610">
        <v>120</v>
      </c>
      <c r="AB610">
        <v>0</v>
      </c>
      <c r="AC610">
        <v>25</v>
      </c>
      <c r="AD610">
        <v>25</v>
      </c>
      <c r="AE610">
        <v>0</v>
      </c>
      <c r="AF610">
        <v>0</v>
      </c>
      <c r="AG610">
        <v>0</v>
      </c>
      <c r="AH610" t="s">
        <v>108</v>
      </c>
      <c r="AI610" s="1">
        <v>44789.543946759259</v>
      </c>
      <c r="AJ610">
        <v>308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25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1380</v>
      </c>
      <c r="BG610">
        <v>177</v>
      </c>
      <c r="BH610" t="s">
        <v>93</v>
      </c>
    </row>
    <row r="611" spans="1:60">
      <c r="A611" t="s">
        <v>1397</v>
      </c>
      <c r="B611" t="s">
        <v>82</v>
      </c>
      <c r="C611" t="s">
        <v>1388</v>
      </c>
      <c r="D611" t="s">
        <v>84</v>
      </c>
      <c r="E611" s="2">
        <f>HYPERLINK("capsilon://?command=openfolder&amp;siteaddress=FAM.docvelocity-na8.net&amp;folderid=FXF949FA9B-B623-AD9D-19BB-7283A1B2C368","FX22084196")</f>
        <v>0</v>
      </c>
      <c r="F611" t="s">
        <v>19</v>
      </c>
      <c r="G611" t="s">
        <v>19</v>
      </c>
      <c r="H611" t="s">
        <v>85</v>
      </c>
      <c r="I611" t="s">
        <v>1389</v>
      </c>
      <c r="J611">
        <v>84</v>
      </c>
      <c r="K611" t="s">
        <v>87</v>
      </c>
      <c r="L611" t="s">
        <v>88</v>
      </c>
      <c r="M611" t="s">
        <v>89</v>
      </c>
      <c r="N611">
        <v>2</v>
      </c>
      <c r="O611" s="1">
        <v>44789.427777777775</v>
      </c>
      <c r="P611" s="1">
        <v>44789.47074074074</v>
      </c>
      <c r="Q611">
        <v>2712</v>
      </c>
      <c r="R611">
        <v>1000</v>
      </c>
      <c r="S611" t="b">
        <v>0</v>
      </c>
      <c r="T611" t="s">
        <v>90</v>
      </c>
      <c r="U611" t="b">
        <v>1</v>
      </c>
      <c r="V611" t="s">
        <v>703</v>
      </c>
      <c r="W611" s="1">
        <v>44789.441168981481</v>
      </c>
      <c r="X611">
        <v>575</v>
      </c>
      <c r="Y611">
        <v>42</v>
      </c>
      <c r="Z611">
        <v>0</v>
      </c>
      <c r="AA611">
        <v>42</v>
      </c>
      <c r="AB611">
        <v>21</v>
      </c>
      <c r="AC611">
        <v>2</v>
      </c>
      <c r="AD611">
        <v>42</v>
      </c>
      <c r="AE611">
        <v>0</v>
      </c>
      <c r="AF611">
        <v>0</v>
      </c>
      <c r="AG611">
        <v>0</v>
      </c>
      <c r="AH611" t="s">
        <v>868</v>
      </c>
      <c r="AI611" s="1">
        <v>44789.47074074074</v>
      </c>
      <c r="AJ611">
        <v>316</v>
      </c>
      <c r="AK611">
        <v>3</v>
      </c>
      <c r="AL611">
        <v>0</v>
      </c>
      <c r="AM611">
        <v>3</v>
      </c>
      <c r="AN611">
        <v>21</v>
      </c>
      <c r="AO611">
        <v>2</v>
      </c>
      <c r="AP611">
        <v>39</v>
      </c>
      <c r="AQ611">
        <v>0</v>
      </c>
      <c r="AR611">
        <v>0</v>
      </c>
      <c r="AS611">
        <v>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1380</v>
      </c>
      <c r="BG611">
        <v>61</v>
      </c>
      <c r="BH611" t="s">
        <v>93</v>
      </c>
    </row>
    <row r="612" spans="1:60">
      <c r="A612" t="s">
        <v>1398</v>
      </c>
      <c r="B612" t="s">
        <v>82</v>
      </c>
      <c r="C612" t="s">
        <v>1388</v>
      </c>
      <c r="D612" t="s">
        <v>84</v>
      </c>
      <c r="E612" s="2">
        <f>HYPERLINK("capsilon://?command=openfolder&amp;siteaddress=FAM.docvelocity-na8.net&amp;folderid=FXF949FA9B-B623-AD9D-19BB-7283A1B2C368","FX22084196")</f>
        <v>0</v>
      </c>
      <c r="F612" t="s">
        <v>19</v>
      </c>
      <c r="G612" t="s">
        <v>19</v>
      </c>
      <c r="H612" t="s">
        <v>85</v>
      </c>
      <c r="I612" t="s">
        <v>1391</v>
      </c>
      <c r="J612">
        <v>477</v>
      </c>
      <c r="K612" t="s">
        <v>87</v>
      </c>
      <c r="L612" t="s">
        <v>88</v>
      </c>
      <c r="M612" t="s">
        <v>89</v>
      </c>
      <c r="N612">
        <v>2</v>
      </c>
      <c r="O612" s="1">
        <v>44789.428900462961</v>
      </c>
      <c r="P612" s="1">
        <v>44789.523229166669</v>
      </c>
      <c r="Q612">
        <v>5614</v>
      </c>
      <c r="R612">
        <v>2536</v>
      </c>
      <c r="S612" t="b">
        <v>0</v>
      </c>
      <c r="T612" t="s">
        <v>90</v>
      </c>
      <c r="U612" t="b">
        <v>1</v>
      </c>
      <c r="V612" t="s">
        <v>703</v>
      </c>
      <c r="W612" s="1">
        <v>44789.452743055554</v>
      </c>
      <c r="X612">
        <v>1000</v>
      </c>
      <c r="Y612">
        <v>441</v>
      </c>
      <c r="Z612">
        <v>0</v>
      </c>
      <c r="AA612">
        <v>441</v>
      </c>
      <c r="AB612">
        <v>0</v>
      </c>
      <c r="AC612">
        <v>12</v>
      </c>
      <c r="AD612">
        <v>36</v>
      </c>
      <c r="AE612">
        <v>0</v>
      </c>
      <c r="AF612">
        <v>0</v>
      </c>
      <c r="AG612">
        <v>0</v>
      </c>
      <c r="AH612" t="s">
        <v>108</v>
      </c>
      <c r="AI612" s="1">
        <v>44789.523229166669</v>
      </c>
      <c r="AJ612">
        <v>1527</v>
      </c>
      <c r="AK612">
        <v>11</v>
      </c>
      <c r="AL612">
        <v>0</v>
      </c>
      <c r="AM612">
        <v>11</v>
      </c>
      <c r="AN612">
        <v>0</v>
      </c>
      <c r="AO612">
        <v>11</v>
      </c>
      <c r="AP612">
        <v>25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1380</v>
      </c>
      <c r="BG612">
        <v>135</v>
      </c>
      <c r="BH612" t="s">
        <v>93</v>
      </c>
    </row>
    <row r="613" spans="1:60">
      <c r="A613" t="s">
        <v>1399</v>
      </c>
      <c r="B613" t="s">
        <v>82</v>
      </c>
      <c r="C613" t="s">
        <v>1388</v>
      </c>
      <c r="D613" t="s">
        <v>84</v>
      </c>
      <c r="E613" s="2">
        <f>HYPERLINK("capsilon://?command=openfolder&amp;siteaddress=FAM.docvelocity-na8.net&amp;folderid=FXF949FA9B-B623-AD9D-19BB-7283A1B2C368","FX22084196")</f>
        <v>0</v>
      </c>
      <c r="F613" t="s">
        <v>19</v>
      </c>
      <c r="G613" t="s">
        <v>19</v>
      </c>
      <c r="H613" t="s">
        <v>85</v>
      </c>
      <c r="I613" t="s">
        <v>1393</v>
      </c>
      <c r="J613">
        <v>112</v>
      </c>
      <c r="K613" t="s">
        <v>87</v>
      </c>
      <c r="L613" t="s">
        <v>88</v>
      </c>
      <c r="M613" t="s">
        <v>89</v>
      </c>
      <c r="N613">
        <v>2</v>
      </c>
      <c r="O613" s="1">
        <v>44789.431354166663</v>
      </c>
      <c r="P613" s="1">
        <v>44789.527395833335</v>
      </c>
      <c r="Q613">
        <v>7700</v>
      </c>
      <c r="R613">
        <v>598</v>
      </c>
      <c r="S613" t="b">
        <v>0</v>
      </c>
      <c r="T613" t="s">
        <v>90</v>
      </c>
      <c r="U613" t="b">
        <v>1</v>
      </c>
      <c r="V613" t="s">
        <v>703</v>
      </c>
      <c r="W613" s="1">
        <v>44789.455462962964</v>
      </c>
      <c r="X613">
        <v>234</v>
      </c>
      <c r="Y613">
        <v>84</v>
      </c>
      <c r="Z613">
        <v>0</v>
      </c>
      <c r="AA613">
        <v>84</v>
      </c>
      <c r="AB613">
        <v>0</v>
      </c>
      <c r="AC613">
        <v>0</v>
      </c>
      <c r="AD613">
        <v>28</v>
      </c>
      <c r="AE613">
        <v>0</v>
      </c>
      <c r="AF613">
        <v>0</v>
      </c>
      <c r="AG613">
        <v>0</v>
      </c>
      <c r="AH613" t="s">
        <v>108</v>
      </c>
      <c r="AI613" s="1">
        <v>44789.527395833335</v>
      </c>
      <c r="AJ613">
        <v>359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28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1380</v>
      </c>
      <c r="BG613">
        <v>138</v>
      </c>
      <c r="BH613" t="s">
        <v>93</v>
      </c>
    </row>
    <row r="614" spans="1:60">
      <c r="A614" t="s">
        <v>1400</v>
      </c>
      <c r="B614" t="s">
        <v>82</v>
      </c>
      <c r="C614" t="s">
        <v>1401</v>
      </c>
      <c r="D614" t="s">
        <v>84</v>
      </c>
      <c r="E614" s="2">
        <f>HYPERLINK("capsilon://?command=openfolder&amp;siteaddress=FAM.docvelocity-na8.net&amp;folderid=FX34C25E1C-1136-1AB7-08F4-55A9A7DA9424","FX22078036")</f>
        <v>0</v>
      </c>
      <c r="F614" t="s">
        <v>19</v>
      </c>
      <c r="G614" t="s">
        <v>19</v>
      </c>
      <c r="H614" t="s">
        <v>85</v>
      </c>
      <c r="I614" t="s">
        <v>1402</v>
      </c>
      <c r="J614">
        <v>121</v>
      </c>
      <c r="K614" t="s">
        <v>87</v>
      </c>
      <c r="L614" t="s">
        <v>88</v>
      </c>
      <c r="M614" t="s">
        <v>89</v>
      </c>
      <c r="N614">
        <v>1</v>
      </c>
      <c r="O614" s="1">
        <v>44774.836296296293</v>
      </c>
      <c r="P614" s="1">
        <v>44774.915393518517</v>
      </c>
      <c r="Q614">
        <v>6018</v>
      </c>
      <c r="R614">
        <v>816</v>
      </c>
      <c r="S614" t="b">
        <v>0</v>
      </c>
      <c r="T614" t="s">
        <v>90</v>
      </c>
      <c r="U614" t="b">
        <v>0</v>
      </c>
      <c r="V614" t="s">
        <v>154</v>
      </c>
      <c r="W614" s="1">
        <v>44774.915393518517</v>
      </c>
      <c r="X614">
        <v>401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121</v>
      </c>
      <c r="AE614">
        <v>114</v>
      </c>
      <c r="AF614">
        <v>0</v>
      </c>
      <c r="AG614">
        <v>7</v>
      </c>
      <c r="AH614" t="s">
        <v>90</v>
      </c>
      <c r="AI614" t="s">
        <v>90</v>
      </c>
      <c r="AJ614" t="s">
        <v>90</v>
      </c>
      <c r="AK614" t="s">
        <v>90</v>
      </c>
      <c r="AL614" t="s">
        <v>90</v>
      </c>
      <c r="AM614" t="s">
        <v>90</v>
      </c>
      <c r="AN614" t="s">
        <v>90</v>
      </c>
      <c r="AO614" t="s">
        <v>90</v>
      </c>
      <c r="AP614" t="s">
        <v>90</v>
      </c>
      <c r="AQ614" t="s">
        <v>90</v>
      </c>
      <c r="AR614" t="s">
        <v>90</v>
      </c>
      <c r="AS614" t="s">
        <v>90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170</v>
      </c>
      <c r="BG614">
        <v>113</v>
      </c>
      <c r="BH614" t="s">
        <v>93</v>
      </c>
    </row>
    <row r="615" spans="1:60">
      <c r="A615" t="s">
        <v>1403</v>
      </c>
      <c r="B615" t="s">
        <v>82</v>
      </c>
      <c r="C615" t="s">
        <v>731</v>
      </c>
      <c r="D615" t="s">
        <v>84</v>
      </c>
      <c r="E615" s="2">
        <f>HYPERLINK("capsilon://?command=openfolder&amp;siteaddress=FAM.docvelocity-na8.net&amp;folderid=FX99BECA57-2023-DD55-5E34-B5B5AEB0C3AE","FX22082337")</f>
        <v>0</v>
      </c>
      <c r="F615" t="s">
        <v>19</v>
      </c>
      <c r="G615" t="s">
        <v>19</v>
      </c>
      <c r="H615" t="s">
        <v>85</v>
      </c>
      <c r="I615" t="s">
        <v>1404</v>
      </c>
      <c r="J615">
        <v>30</v>
      </c>
      <c r="K615" t="s">
        <v>87</v>
      </c>
      <c r="L615" t="s">
        <v>88</v>
      </c>
      <c r="M615" t="s">
        <v>89</v>
      </c>
      <c r="N615">
        <v>2</v>
      </c>
      <c r="O615" s="1">
        <v>44789.454560185186</v>
      </c>
      <c r="P615" s="1">
        <v>44789.544618055559</v>
      </c>
      <c r="Q615">
        <v>7560</v>
      </c>
      <c r="R615">
        <v>221</v>
      </c>
      <c r="S615" t="b">
        <v>0</v>
      </c>
      <c r="T615" t="s">
        <v>90</v>
      </c>
      <c r="U615" t="b">
        <v>0</v>
      </c>
      <c r="V615" t="s">
        <v>703</v>
      </c>
      <c r="W615" s="1">
        <v>44789.457372685189</v>
      </c>
      <c r="X615">
        <v>164</v>
      </c>
      <c r="Y615">
        <v>10</v>
      </c>
      <c r="Z615">
        <v>0</v>
      </c>
      <c r="AA615">
        <v>10</v>
      </c>
      <c r="AB615">
        <v>0</v>
      </c>
      <c r="AC615">
        <v>2</v>
      </c>
      <c r="AD615">
        <v>20</v>
      </c>
      <c r="AE615">
        <v>0</v>
      </c>
      <c r="AF615">
        <v>0</v>
      </c>
      <c r="AG615">
        <v>0</v>
      </c>
      <c r="AH615" t="s">
        <v>108</v>
      </c>
      <c r="AI615" s="1">
        <v>44789.544618055559</v>
      </c>
      <c r="AJ615">
        <v>57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20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1380</v>
      </c>
      <c r="BG615">
        <v>129</v>
      </c>
      <c r="BH615" t="s">
        <v>93</v>
      </c>
    </row>
    <row r="616" spans="1:60">
      <c r="A616" t="s">
        <v>1405</v>
      </c>
      <c r="B616" t="s">
        <v>82</v>
      </c>
      <c r="C616" t="s">
        <v>1406</v>
      </c>
      <c r="D616" t="s">
        <v>84</v>
      </c>
      <c r="E616" s="2">
        <f>HYPERLINK("capsilon://?command=openfolder&amp;siteaddress=FAM.docvelocity-na8.net&amp;folderid=FXA84EE635-2C67-6C67-4248-987A0A43BB9A","FX22084161")</f>
        <v>0</v>
      </c>
      <c r="F616" t="s">
        <v>19</v>
      </c>
      <c r="G616" t="s">
        <v>19</v>
      </c>
      <c r="H616" t="s">
        <v>85</v>
      </c>
      <c r="I616" t="s">
        <v>1407</v>
      </c>
      <c r="J616">
        <v>271</v>
      </c>
      <c r="K616" t="s">
        <v>87</v>
      </c>
      <c r="L616" t="s">
        <v>88</v>
      </c>
      <c r="M616" t="s">
        <v>89</v>
      </c>
      <c r="N616">
        <v>1</v>
      </c>
      <c r="O616" s="1">
        <v>44789.465868055559</v>
      </c>
      <c r="P616" s="1">
        <v>44789.470717592594</v>
      </c>
      <c r="Q616">
        <v>280</v>
      </c>
      <c r="R616">
        <v>139</v>
      </c>
      <c r="S616" t="b">
        <v>0</v>
      </c>
      <c r="T616" t="s">
        <v>90</v>
      </c>
      <c r="U616" t="b">
        <v>0</v>
      </c>
      <c r="V616" t="s">
        <v>288</v>
      </c>
      <c r="W616" s="1">
        <v>44789.470717592594</v>
      </c>
      <c r="X616">
        <v>139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271</v>
      </c>
      <c r="AE616">
        <v>262</v>
      </c>
      <c r="AF616">
        <v>0</v>
      </c>
      <c r="AG616">
        <v>7</v>
      </c>
      <c r="AH616" t="s">
        <v>90</v>
      </c>
      <c r="AI616" t="s">
        <v>90</v>
      </c>
      <c r="AJ616" t="s">
        <v>90</v>
      </c>
      <c r="AK616" t="s">
        <v>90</v>
      </c>
      <c r="AL616" t="s">
        <v>90</v>
      </c>
      <c r="AM616" t="s">
        <v>90</v>
      </c>
      <c r="AN616" t="s">
        <v>90</v>
      </c>
      <c r="AO616" t="s">
        <v>90</v>
      </c>
      <c r="AP616" t="s">
        <v>90</v>
      </c>
      <c r="AQ616" t="s">
        <v>90</v>
      </c>
      <c r="AR616" t="s">
        <v>90</v>
      </c>
      <c r="AS616" t="s">
        <v>90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1380</v>
      </c>
      <c r="BG616">
        <v>6</v>
      </c>
      <c r="BH616" t="s">
        <v>93</v>
      </c>
    </row>
    <row r="617" spans="1:60">
      <c r="A617" t="s">
        <v>1408</v>
      </c>
      <c r="B617" t="s">
        <v>82</v>
      </c>
      <c r="C617" t="s">
        <v>1406</v>
      </c>
      <c r="D617" t="s">
        <v>84</v>
      </c>
      <c r="E617" s="2">
        <f>HYPERLINK("capsilon://?command=openfolder&amp;siteaddress=FAM.docvelocity-na8.net&amp;folderid=FXA84EE635-2C67-6C67-4248-987A0A43BB9A","FX22084161")</f>
        <v>0</v>
      </c>
      <c r="F617" t="s">
        <v>19</v>
      </c>
      <c r="G617" t="s">
        <v>19</v>
      </c>
      <c r="H617" t="s">
        <v>85</v>
      </c>
      <c r="I617" t="s">
        <v>1409</v>
      </c>
      <c r="J617">
        <v>30</v>
      </c>
      <c r="K617" t="s">
        <v>87</v>
      </c>
      <c r="L617" t="s">
        <v>88</v>
      </c>
      <c r="M617" t="s">
        <v>89</v>
      </c>
      <c r="N617">
        <v>1</v>
      </c>
      <c r="O617" s="1">
        <v>44789.469699074078</v>
      </c>
      <c r="P617" s="1">
        <v>44789.498692129629</v>
      </c>
      <c r="Q617">
        <v>2164</v>
      </c>
      <c r="R617">
        <v>341</v>
      </c>
      <c r="S617" t="b">
        <v>0</v>
      </c>
      <c r="T617" t="s">
        <v>90</v>
      </c>
      <c r="U617" t="b">
        <v>0</v>
      </c>
      <c r="V617" t="s">
        <v>91</v>
      </c>
      <c r="W617" s="1">
        <v>44789.498692129629</v>
      </c>
      <c r="X617">
        <v>335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30</v>
      </c>
      <c r="AE617">
        <v>21</v>
      </c>
      <c r="AF617">
        <v>0</v>
      </c>
      <c r="AG617">
        <v>3</v>
      </c>
      <c r="AH617" t="s">
        <v>90</v>
      </c>
      <c r="AI617" t="s">
        <v>90</v>
      </c>
      <c r="AJ617" t="s">
        <v>90</v>
      </c>
      <c r="AK617" t="s">
        <v>90</v>
      </c>
      <c r="AL617" t="s">
        <v>90</v>
      </c>
      <c r="AM617" t="s">
        <v>90</v>
      </c>
      <c r="AN617" t="s">
        <v>90</v>
      </c>
      <c r="AO617" t="s">
        <v>90</v>
      </c>
      <c r="AP617" t="s">
        <v>90</v>
      </c>
      <c r="AQ617" t="s">
        <v>90</v>
      </c>
      <c r="AR617" t="s">
        <v>90</v>
      </c>
      <c r="AS617" t="s">
        <v>90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1380</v>
      </c>
      <c r="BG617">
        <v>41</v>
      </c>
      <c r="BH617" t="s">
        <v>93</v>
      </c>
    </row>
    <row r="618" spans="1:60">
      <c r="A618" t="s">
        <v>1410</v>
      </c>
      <c r="B618" t="s">
        <v>82</v>
      </c>
      <c r="C618" t="s">
        <v>1406</v>
      </c>
      <c r="D618" t="s">
        <v>84</v>
      </c>
      <c r="E618" s="2">
        <f>HYPERLINK("capsilon://?command=openfolder&amp;siteaddress=FAM.docvelocity-na8.net&amp;folderid=FXA84EE635-2C67-6C67-4248-987A0A43BB9A","FX22084161")</f>
        <v>0</v>
      </c>
      <c r="F618" t="s">
        <v>19</v>
      </c>
      <c r="G618" t="s">
        <v>19</v>
      </c>
      <c r="H618" t="s">
        <v>85</v>
      </c>
      <c r="I618" t="s">
        <v>1407</v>
      </c>
      <c r="J618">
        <v>397</v>
      </c>
      <c r="K618" t="s">
        <v>87</v>
      </c>
      <c r="L618" t="s">
        <v>88</v>
      </c>
      <c r="M618" t="s">
        <v>89</v>
      </c>
      <c r="N618">
        <v>2</v>
      </c>
      <c r="O618" s="1">
        <v>44789.472245370373</v>
      </c>
      <c r="P618" s="1">
        <v>44789.537407407406</v>
      </c>
      <c r="Q618">
        <v>3538</v>
      </c>
      <c r="R618">
        <v>2092</v>
      </c>
      <c r="S618" t="b">
        <v>0</v>
      </c>
      <c r="T618" t="s">
        <v>90</v>
      </c>
      <c r="U618" t="b">
        <v>1</v>
      </c>
      <c r="V618" t="s">
        <v>571</v>
      </c>
      <c r="W618" s="1">
        <v>44789.496504629627</v>
      </c>
      <c r="X618">
        <v>1228</v>
      </c>
      <c r="Y618">
        <v>292</v>
      </c>
      <c r="Z618">
        <v>0</v>
      </c>
      <c r="AA618">
        <v>292</v>
      </c>
      <c r="AB618">
        <v>0</v>
      </c>
      <c r="AC618">
        <v>11</v>
      </c>
      <c r="AD618">
        <v>105</v>
      </c>
      <c r="AE618">
        <v>0</v>
      </c>
      <c r="AF618">
        <v>0</v>
      </c>
      <c r="AG618">
        <v>0</v>
      </c>
      <c r="AH618" t="s">
        <v>108</v>
      </c>
      <c r="AI618" s="1">
        <v>44789.537407407406</v>
      </c>
      <c r="AJ618">
        <v>864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104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1380</v>
      </c>
      <c r="BG618">
        <v>93</v>
      </c>
      <c r="BH618" t="s">
        <v>93</v>
      </c>
    </row>
    <row r="619" spans="1:60">
      <c r="A619" t="s">
        <v>1411</v>
      </c>
      <c r="B619" t="s">
        <v>82</v>
      </c>
      <c r="C619" t="s">
        <v>1412</v>
      </c>
      <c r="D619" t="s">
        <v>84</v>
      </c>
      <c r="E619" s="2">
        <f>HYPERLINK("capsilon://?command=openfolder&amp;siteaddress=FAM.docvelocity-na8.net&amp;folderid=FX90D98D74-2DDE-4A7E-5577-24A6E69E7ED1","FX22076960")</f>
        <v>0</v>
      </c>
      <c r="F619" t="s">
        <v>19</v>
      </c>
      <c r="G619" t="s">
        <v>19</v>
      </c>
      <c r="H619" t="s">
        <v>85</v>
      </c>
      <c r="I619" t="s">
        <v>1413</v>
      </c>
      <c r="J619">
        <v>21</v>
      </c>
      <c r="K619" t="s">
        <v>87</v>
      </c>
      <c r="L619" t="s">
        <v>88</v>
      </c>
      <c r="M619" t="s">
        <v>89</v>
      </c>
      <c r="N619">
        <v>2</v>
      </c>
      <c r="O619" s="1">
        <v>44774.86277777778</v>
      </c>
      <c r="P619" s="1">
        <v>44775.005752314813</v>
      </c>
      <c r="Q619">
        <v>12195</v>
      </c>
      <c r="R619">
        <v>158</v>
      </c>
      <c r="S619" t="b">
        <v>0</v>
      </c>
      <c r="T619" t="s">
        <v>90</v>
      </c>
      <c r="U619" t="b">
        <v>0</v>
      </c>
      <c r="V619" t="s">
        <v>135</v>
      </c>
      <c r="W619" s="1">
        <v>44774.915046296293</v>
      </c>
      <c r="X619">
        <v>81</v>
      </c>
      <c r="Y619">
        <v>10</v>
      </c>
      <c r="Z619">
        <v>0</v>
      </c>
      <c r="AA619">
        <v>10</v>
      </c>
      <c r="AB619">
        <v>10</v>
      </c>
      <c r="AC619">
        <v>0</v>
      </c>
      <c r="AD619">
        <v>11</v>
      </c>
      <c r="AE619">
        <v>0</v>
      </c>
      <c r="AF619">
        <v>0</v>
      </c>
      <c r="AG619">
        <v>0</v>
      </c>
      <c r="AH619" t="s">
        <v>173</v>
      </c>
      <c r="AI619" s="1">
        <v>44775.005752314813</v>
      </c>
      <c r="AJ619">
        <v>77</v>
      </c>
      <c r="AK619">
        <v>0</v>
      </c>
      <c r="AL619">
        <v>0</v>
      </c>
      <c r="AM619">
        <v>0</v>
      </c>
      <c r="AN619">
        <v>10</v>
      </c>
      <c r="AO619">
        <v>0</v>
      </c>
      <c r="AP619">
        <v>11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170</v>
      </c>
      <c r="BG619">
        <v>205</v>
      </c>
      <c r="BH619" t="s">
        <v>93</v>
      </c>
    </row>
    <row r="620" spans="1:60">
      <c r="A620" t="s">
        <v>1414</v>
      </c>
      <c r="B620" t="s">
        <v>82</v>
      </c>
      <c r="C620" t="s">
        <v>1357</v>
      </c>
      <c r="D620" t="s">
        <v>84</v>
      </c>
      <c r="E620" s="2">
        <f>HYPERLINK("capsilon://?command=openfolder&amp;siteaddress=FAM.docvelocity-na8.net&amp;folderid=FX90E51B9A-008C-951D-F090-A73812C01BEB","FX22058441")</f>
        <v>0</v>
      </c>
      <c r="F620" t="s">
        <v>19</v>
      </c>
      <c r="G620" t="s">
        <v>19</v>
      </c>
      <c r="H620" t="s">
        <v>85</v>
      </c>
      <c r="I620" t="s">
        <v>1415</v>
      </c>
      <c r="J620">
        <v>44</v>
      </c>
      <c r="K620" t="s">
        <v>87</v>
      </c>
      <c r="L620" t="s">
        <v>88</v>
      </c>
      <c r="M620" t="s">
        <v>89</v>
      </c>
      <c r="N620">
        <v>2</v>
      </c>
      <c r="O620" s="1">
        <v>44789.48269675926</v>
      </c>
      <c r="P620" s="1">
        <v>44789.549988425926</v>
      </c>
      <c r="Q620">
        <v>4838</v>
      </c>
      <c r="R620">
        <v>976</v>
      </c>
      <c r="S620" t="b">
        <v>0</v>
      </c>
      <c r="T620" t="s">
        <v>90</v>
      </c>
      <c r="U620" t="b">
        <v>0</v>
      </c>
      <c r="V620" t="s">
        <v>95</v>
      </c>
      <c r="W620" s="1">
        <v>44789.50172453704</v>
      </c>
      <c r="X620">
        <v>513</v>
      </c>
      <c r="Y620">
        <v>37</v>
      </c>
      <c r="Z620">
        <v>0</v>
      </c>
      <c r="AA620">
        <v>37</v>
      </c>
      <c r="AB620">
        <v>0</v>
      </c>
      <c r="AC620">
        <v>13</v>
      </c>
      <c r="AD620">
        <v>7</v>
      </c>
      <c r="AE620">
        <v>0</v>
      </c>
      <c r="AF620">
        <v>0</v>
      </c>
      <c r="AG620">
        <v>0</v>
      </c>
      <c r="AH620" t="s">
        <v>108</v>
      </c>
      <c r="AI620" s="1">
        <v>44789.549988425926</v>
      </c>
      <c r="AJ620">
        <v>463</v>
      </c>
      <c r="AK620">
        <v>5</v>
      </c>
      <c r="AL620">
        <v>0</v>
      </c>
      <c r="AM620">
        <v>5</v>
      </c>
      <c r="AN620">
        <v>0</v>
      </c>
      <c r="AO620">
        <v>5</v>
      </c>
      <c r="AP620">
        <v>2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1380</v>
      </c>
      <c r="BG620">
        <v>96</v>
      </c>
      <c r="BH620" t="s">
        <v>93</v>
      </c>
    </row>
    <row r="621" spans="1:60">
      <c r="A621" t="s">
        <v>1416</v>
      </c>
      <c r="B621" t="s">
        <v>82</v>
      </c>
      <c r="C621" t="s">
        <v>1417</v>
      </c>
      <c r="D621" t="s">
        <v>84</v>
      </c>
      <c r="E621" s="2">
        <f>HYPERLINK("capsilon://?command=openfolder&amp;siteaddress=FAM.docvelocity-na8.net&amp;folderid=FX3576C6F8-D161-E9FC-B2AB-0A578BBC1967","FX22083315")</f>
        <v>0</v>
      </c>
      <c r="F621" t="s">
        <v>19</v>
      </c>
      <c r="G621" t="s">
        <v>19</v>
      </c>
      <c r="H621" t="s">
        <v>85</v>
      </c>
      <c r="I621" t="s">
        <v>1418</v>
      </c>
      <c r="J621">
        <v>440</v>
      </c>
      <c r="K621" t="s">
        <v>87</v>
      </c>
      <c r="L621" t="s">
        <v>88</v>
      </c>
      <c r="M621" t="s">
        <v>89</v>
      </c>
      <c r="N621">
        <v>1</v>
      </c>
      <c r="O621" s="1">
        <v>44789.491168981483</v>
      </c>
      <c r="P621" s="1">
        <v>44789.504062499997</v>
      </c>
      <c r="Q621">
        <v>462</v>
      </c>
      <c r="R621">
        <v>652</v>
      </c>
      <c r="S621" t="b">
        <v>0</v>
      </c>
      <c r="T621" t="s">
        <v>90</v>
      </c>
      <c r="U621" t="b">
        <v>0</v>
      </c>
      <c r="V621" t="s">
        <v>571</v>
      </c>
      <c r="W621" s="1">
        <v>44789.504062499997</v>
      </c>
      <c r="X621">
        <v>652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440</v>
      </c>
      <c r="AE621">
        <v>411</v>
      </c>
      <c r="AF621">
        <v>0</v>
      </c>
      <c r="AG621">
        <v>13</v>
      </c>
      <c r="AH621" t="s">
        <v>90</v>
      </c>
      <c r="AI621" t="s">
        <v>90</v>
      </c>
      <c r="AJ621" t="s">
        <v>90</v>
      </c>
      <c r="AK621" t="s">
        <v>90</v>
      </c>
      <c r="AL621" t="s">
        <v>90</v>
      </c>
      <c r="AM621" t="s">
        <v>90</v>
      </c>
      <c r="AN621" t="s">
        <v>90</v>
      </c>
      <c r="AO621" t="s">
        <v>90</v>
      </c>
      <c r="AP621" t="s">
        <v>90</v>
      </c>
      <c r="AQ621" t="s">
        <v>90</v>
      </c>
      <c r="AR621" t="s">
        <v>90</v>
      </c>
      <c r="AS621" t="s">
        <v>90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1380</v>
      </c>
      <c r="BG621">
        <v>18</v>
      </c>
      <c r="BH621" t="s">
        <v>93</v>
      </c>
    </row>
    <row r="622" spans="1:60">
      <c r="A622" t="s">
        <v>1419</v>
      </c>
      <c r="B622" t="s">
        <v>82</v>
      </c>
      <c r="C622" t="s">
        <v>1420</v>
      </c>
      <c r="D622" t="s">
        <v>84</v>
      </c>
      <c r="E622" s="2">
        <f>HYPERLINK("capsilon://?command=openfolder&amp;siteaddress=FAM.docvelocity-na8.net&amp;folderid=FX7531747E-C4DF-ECCB-0FA3-B273612DC5E0","FX22078107")</f>
        <v>0</v>
      </c>
      <c r="F622" t="s">
        <v>19</v>
      </c>
      <c r="G622" t="s">
        <v>19</v>
      </c>
      <c r="H622" t="s">
        <v>85</v>
      </c>
      <c r="I622" t="s">
        <v>1421</v>
      </c>
      <c r="J622">
        <v>412</v>
      </c>
      <c r="K622" t="s">
        <v>87</v>
      </c>
      <c r="L622" t="s">
        <v>88</v>
      </c>
      <c r="M622" t="s">
        <v>89</v>
      </c>
      <c r="N622">
        <v>1</v>
      </c>
      <c r="O622" s="1">
        <v>44774.876284722224</v>
      </c>
      <c r="P622" s="1">
        <v>44775.043877314813</v>
      </c>
      <c r="Q622">
        <v>13519</v>
      </c>
      <c r="R622">
        <v>961</v>
      </c>
      <c r="S622" t="b">
        <v>0</v>
      </c>
      <c r="T622" t="s">
        <v>90</v>
      </c>
      <c r="U622" t="b">
        <v>0</v>
      </c>
      <c r="V622" t="s">
        <v>154</v>
      </c>
      <c r="W622" s="1">
        <v>44775.043877314813</v>
      </c>
      <c r="X622">
        <v>728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412</v>
      </c>
      <c r="AE622">
        <v>397</v>
      </c>
      <c r="AF622">
        <v>0</v>
      </c>
      <c r="AG622">
        <v>12</v>
      </c>
      <c r="AH622" t="s">
        <v>90</v>
      </c>
      <c r="AI622" t="s">
        <v>90</v>
      </c>
      <c r="AJ622" t="s">
        <v>90</v>
      </c>
      <c r="AK622" t="s">
        <v>90</v>
      </c>
      <c r="AL622" t="s">
        <v>90</v>
      </c>
      <c r="AM622" t="s">
        <v>90</v>
      </c>
      <c r="AN622" t="s">
        <v>90</v>
      </c>
      <c r="AO622" t="s">
        <v>90</v>
      </c>
      <c r="AP622" t="s">
        <v>90</v>
      </c>
      <c r="AQ622" t="s">
        <v>90</v>
      </c>
      <c r="AR622" t="s">
        <v>90</v>
      </c>
      <c r="AS622" t="s">
        <v>90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170</v>
      </c>
      <c r="BG622">
        <v>241</v>
      </c>
      <c r="BH622" t="s">
        <v>93</v>
      </c>
    </row>
    <row r="623" spans="1:60">
      <c r="A623" t="s">
        <v>1422</v>
      </c>
      <c r="B623" t="s">
        <v>82</v>
      </c>
      <c r="C623" t="s">
        <v>1423</v>
      </c>
      <c r="D623" t="s">
        <v>84</v>
      </c>
      <c r="E623" s="2">
        <f>HYPERLINK("capsilon://?command=openfolder&amp;siteaddress=FAM.docvelocity-na8.net&amp;folderid=FXDE6C1143-49D3-92C0-2824-D390CF9104DF","FX22078179")</f>
        <v>0</v>
      </c>
      <c r="F623" t="s">
        <v>19</v>
      </c>
      <c r="G623" t="s">
        <v>19</v>
      </c>
      <c r="H623" t="s">
        <v>85</v>
      </c>
      <c r="I623" t="s">
        <v>1424</v>
      </c>
      <c r="J623">
        <v>273</v>
      </c>
      <c r="K623" t="s">
        <v>87</v>
      </c>
      <c r="L623" t="s">
        <v>88</v>
      </c>
      <c r="M623" t="s">
        <v>89</v>
      </c>
      <c r="N623">
        <v>1</v>
      </c>
      <c r="O623" s="1">
        <v>44774.881701388891</v>
      </c>
      <c r="P623" s="1">
        <v>44775.049768518518</v>
      </c>
      <c r="Q623">
        <v>13906</v>
      </c>
      <c r="R623">
        <v>615</v>
      </c>
      <c r="S623" t="b">
        <v>0</v>
      </c>
      <c r="T623" t="s">
        <v>90</v>
      </c>
      <c r="U623" t="b">
        <v>0</v>
      </c>
      <c r="V623" t="s">
        <v>154</v>
      </c>
      <c r="W623" s="1">
        <v>44775.049768518518</v>
      </c>
      <c r="X623">
        <v>508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273</v>
      </c>
      <c r="AE623">
        <v>256</v>
      </c>
      <c r="AF623">
        <v>0</v>
      </c>
      <c r="AG623">
        <v>12</v>
      </c>
      <c r="AH623" t="s">
        <v>90</v>
      </c>
      <c r="AI623" t="s">
        <v>90</v>
      </c>
      <c r="AJ623" t="s">
        <v>90</v>
      </c>
      <c r="AK623" t="s">
        <v>90</v>
      </c>
      <c r="AL623" t="s">
        <v>90</v>
      </c>
      <c r="AM623" t="s">
        <v>90</v>
      </c>
      <c r="AN623" t="s">
        <v>90</v>
      </c>
      <c r="AO623" t="s">
        <v>90</v>
      </c>
      <c r="AP623" t="s">
        <v>90</v>
      </c>
      <c r="AQ623" t="s">
        <v>90</v>
      </c>
      <c r="AR623" t="s">
        <v>90</v>
      </c>
      <c r="AS623" t="s">
        <v>90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170</v>
      </c>
      <c r="BG623">
        <v>242</v>
      </c>
      <c r="BH623" t="s">
        <v>93</v>
      </c>
    </row>
    <row r="624" spans="1:60">
      <c r="A624" t="s">
        <v>1425</v>
      </c>
      <c r="B624" t="s">
        <v>82</v>
      </c>
      <c r="C624" t="s">
        <v>1406</v>
      </c>
      <c r="D624" t="s">
        <v>84</v>
      </c>
      <c r="E624" s="2">
        <f>HYPERLINK("capsilon://?command=openfolder&amp;siteaddress=FAM.docvelocity-na8.net&amp;folderid=FXA84EE635-2C67-6C67-4248-987A0A43BB9A","FX22084161")</f>
        <v>0</v>
      </c>
      <c r="F624" t="s">
        <v>19</v>
      </c>
      <c r="G624" t="s">
        <v>19</v>
      </c>
      <c r="H624" t="s">
        <v>85</v>
      </c>
      <c r="I624" t="s">
        <v>1409</v>
      </c>
      <c r="J624">
        <v>84</v>
      </c>
      <c r="K624" t="s">
        <v>87</v>
      </c>
      <c r="L624" t="s">
        <v>88</v>
      </c>
      <c r="M624" t="s">
        <v>89</v>
      </c>
      <c r="N624">
        <v>2</v>
      </c>
      <c r="O624" s="1">
        <v>44789.500069444446</v>
      </c>
      <c r="P624" s="1">
        <v>44789.540370370371</v>
      </c>
      <c r="Q624">
        <v>2987</v>
      </c>
      <c r="R624">
        <v>495</v>
      </c>
      <c r="S624" t="b">
        <v>0</v>
      </c>
      <c r="T624" t="s">
        <v>90</v>
      </c>
      <c r="U624" t="b">
        <v>1</v>
      </c>
      <c r="V624" t="s">
        <v>91</v>
      </c>
      <c r="W624" s="1">
        <v>44789.502858796295</v>
      </c>
      <c r="X624">
        <v>240</v>
      </c>
      <c r="Y624">
        <v>63</v>
      </c>
      <c r="Z624">
        <v>0</v>
      </c>
      <c r="AA624">
        <v>63</v>
      </c>
      <c r="AB624">
        <v>0</v>
      </c>
      <c r="AC624">
        <v>1</v>
      </c>
      <c r="AD624">
        <v>21</v>
      </c>
      <c r="AE624">
        <v>0</v>
      </c>
      <c r="AF624">
        <v>0</v>
      </c>
      <c r="AG624">
        <v>0</v>
      </c>
      <c r="AH624" t="s">
        <v>108</v>
      </c>
      <c r="AI624" s="1">
        <v>44789.540370370371</v>
      </c>
      <c r="AJ624">
        <v>255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21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  <c r="BF624" t="s">
        <v>1380</v>
      </c>
      <c r="BG624">
        <v>58</v>
      </c>
      <c r="BH624" t="s">
        <v>93</v>
      </c>
    </row>
    <row r="625" spans="1:60">
      <c r="A625" t="s">
        <v>1426</v>
      </c>
      <c r="B625" t="s">
        <v>82</v>
      </c>
      <c r="C625" t="s">
        <v>1417</v>
      </c>
      <c r="D625" t="s">
        <v>84</v>
      </c>
      <c r="E625" s="2">
        <f>HYPERLINK("capsilon://?command=openfolder&amp;siteaddress=FAM.docvelocity-na8.net&amp;folderid=FX3576C6F8-D161-E9FC-B2AB-0A578BBC1967","FX22083315")</f>
        <v>0</v>
      </c>
      <c r="F625" t="s">
        <v>19</v>
      </c>
      <c r="G625" t="s">
        <v>19</v>
      </c>
      <c r="H625" t="s">
        <v>85</v>
      </c>
      <c r="I625" t="s">
        <v>1418</v>
      </c>
      <c r="J625">
        <v>637</v>
      </c>
      <c r="K625" t="s">
        <v>87</v>
      </c>
      <c r="L625" t="s">
        <v>88</v>
      </c>
      <c r="M625" t="s">
        <v>89</v>
      </c>
      <c r="N625">
        <v>2</v>
      </c>
      <c r="O625" s="1">
        <v>44789.506215277775</v>
      </c>
      <c r="P625" s="1">
        <v>44789.624016203707</v>
      </c>
      <c r="Q625">
        <v>4430</v>
      </c>
      <c r="R625">
        <v>5748</v>
      </c>
      <c r="S625" t="b">
        <v>0</v>
      </c>
      <c r="T625" t="s">
        <v>90</v>
      </c>
      <c r="U625" t="b">
        <v>1</v>
      </c>
      <c r="V625" t="s">
        <v>91</v>
      </c>
      <c r="W625" s="1">
        <v>44789.552118055559</v>
      </c>
      <c r="X625">
        <v>3651</v>
      </c>
      <c r="Y625">
        <v>438</v>
      </c>
      <c r="Z625">
        <v>0</v>
      </c>
      <c r="AA625">
        <v>438</v>
      </c>
      <c r="AB625">
        <v>143</v>
      </c>
      <c r="AC625">
        <v>184</v>
      </c>
      <c r="AD625">
        <v>199</v>
      </c>
      <c r="AE625">
        <v>0</v>
      </c>
      <c r="AF625">
        <v>0</v>
      </c>
      <c r="AG625">
        <v>0</v>
      </c>
      <c r="AH625" t="s">
        <v>108</v>
      </c>
      <c r="AI625" s="1">
        <v>44789.624016203707</v>
      </c>
      <c r="AJ625">
        <v>1968</v>
      </c>
      <c r="AK625">
        <v>7</v>
      </c>
      <c r="AL625">
        <v>0</v>
      </c>
      <c r="AM625">
        <v>7</v>
      </c>
      <c r="AN625">
        <v>143</v>
      </c>
      <c r="AO625">
        <v>9</v>
      </c>
      <c r="AP625">
        <v>192</v>
      </c>
      <c r="AQ625">
        <v>0</v>
      </c>
      <c r="AR625">
        <v>0</v>
      </c>
      <c r="AS625">
        <v>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1380</v>
      </c>
      <c r="BG625">
        <v>169</v>
      </c>
      <c r="BH625" t="s">
        <v>93</v>
      </c>
    </row>
    <row r="626" spans="1:60">
      <c r="A626" t="s">
        <v>1427</v>
      </c>
      <c r="B626" t="s">
        <v>82</v>
      </c>
      <c r="C626" t="s">
        <v>1428</v>
      </c>
      <c r="D626" t="s">
        <v>84</v>
      </c>
      <c r="E626" s="2">
        <f>HYPERLINK("capsilon://?command=openfolder&amp;siteaddress=FAM.docvelocity-na8.net&amp;folderid=FX09686C86-31FF-6CDB-C184-1D25E1118A82","FX22082475")</f>
        <v>0</v>
      </c>
      <c r="F626" t="s">
        <v>19</v>
      </c>
      <c r="G626" t="s">
        <v>19</v>
      </c>
      <c r="H626" t="s">
        <v>85</v>
      </c>
      <c r="I626" t="s">
        <v>1429</v>
      </c>
      <c r="J626">
        <v>28</v>
      </c>
      <c r="K626" t="s">
        <v>87</v>
      </c>
      <c r="L626" t="s">
        <v>88</v>
      </c>
      <c r="M626" t="s">
        <v>89</v>
      </c>
      <c r="N626">
        <v>2</v>
      </c>
      <c r="O626" s="1">
        <v>44789.513009259259</v>
      </c>
      <c r="P626" s="1">
        <v>44789.551249999997</v>
      </c>
      <c r="Q626">
        <v>2930</v>
      </c>
      <c r="R626">
        <v>374</v>
      </c>
      <c r="S626" t="b">
        <v>0</v>
      </c>
      <c r="T626" t="s">
        <v>90</v>
      </c>
      <c r="U626" t="b">
        <v>0</v>
      </c>
      <c r="V626" t="s">
        <v>95</v>
      </c>
      <c r="W626" s="1">
        <v>44789.520960648151</v>
      </c>
      <c r="X626">
        <v>255</v>
      </c>
      <c r="Y626">
        <v>21</v>
      </c>
      <c r="Z626">
        <v>0</v>
      </c>
      <c r="AA626">
        <v>21</v>
      </c>
      <c r="AB626">
        <v>0</v>
      </c>
      <c r="AC626">
        <v>13</v>
      </c>
      <c r="AD626">
        <v>7</v>
      </c>
      <c r="AE626">
        <v>0</v>
      </c>
      <c r="AF626">
        <v>0</v>
      </c>
      <c r="AG626">
        <v>0</v>
      </c>
      <c r="AH626" t="s">
        <v>108</v>
      </c>
      <c r="AI626" s="1">
        <v>44789.551249999997</v>
      </c>
      <c r="AJ626">
        <v>109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7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1380</v>
      </c>
      <c r="BG626">
        <v>55</v>
      </c>
      <c r="BH626" t="s">
        <v>93</v>
      </c>
    </row>
    <row r="627" spans="1:60">
      <c r="A627" t="s">
        <v>1430</v>
      </c>
      <c r="B627" t="s">
        <v>82</v>
      </c>
      <c r="C627" t="s">
        <v>1428</v>
      </c>
      <c r="D627" t="s">
        <v>84</v>
      </c>
      <c r="E627" s="2">
        <f>HYPERLINK("capsilon://?command=openfolder&amp;siteaddress=FAM.docvelocity-na8.net&amp;folderid=FX09686C86-31FF-6CDB-C184-1D25E1118A82","FX22082475")</f>
        <v>0</v>
      </c>
      <c r="F627" t="s">
        <v>19</v>
      </c>
      <c r="G627" t="s">
        <v>19</v>
      </c>
      <c r="H627" t="s">
        <v>85</v>
      </c>
      <c r="I627" t="s">
        <v>1431</v>
      </c>
      <c r="J627">
        <v>28</v>
      </c>
      <c r="K627" t="s">
        <v>87</v>
      </c>
      <c r="L627" t="s">
        <v>88</v>
      </c>
      <c r="M627" t="s">
        <v>89</v>
      </c>
      <c r="N627">
        <v>2</v>
      </c>
      <c r="O627" s="1">
        <v>44789.513159722221</v>
      </c>
      <c r="P627" s="1">
        <v>44789.61347222222</v>
      </c>
      <c r="Q627">
        <v>8104</v>
      </c>
      <c r="R627">
        <v>563</v>
      </c>
      <c r="S627" t="b">
        <v>0</v>
      </c>
      <c r="T627" t="s">
        <v>90</v>
      </c>
      <c r="U627" t="b">
        <v>0</v>
      </c>
      <c r="V627" t="s">
        <v>95</v>
      </c>
      <c r="W627" s="1">
        <v>44789.522557870368</v>
      </c>
      <c r="X627">
        <v>137</v>
      </c>
      <c r="Y627">
        <v>21</v>
      </c>
      <c r="Z627">
        <v>0</v>
      </c>
      <c r="AA627">
        <v>21</v>
      </c>
      <c r="AB627">
        <v>0</v>
      </c>
      <c r="AC627">
        <v>2</v>
      </c>
      <c r="AD627">
        <v>7</v>
      </c>
      <c r="AE627">
        <v>0</v>
      </c>
      <c r="AF627">
        <v>0</v>
      </c>
      <c r="AG627">
        <v>0</v>
      </c>
      <c r="AH627" t="s">
        <v>173</v>
      </c>
      <c r="AI627" s="1">
        <v>44789.61347222222</v>
      </c>
      <c r="AJ627">
        <v>398</v>
      </c>
      <c r="AK627">
        <v>6</v>
      </c>
      <c r="AL627">
        <v>0</v>
      </c>
      <c r="AM627">
        <v>6</v>
      </c>
      <c r="AN627">
        <v>0</v>
      </c>
      <c r="AO627">
        <v>7</v>
      </c>
      <c r="AP627">
        <v>1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1380</v>
      </c>
      <c r="BG627">
        <v>144</v>
      </c>
      <c r="BH627" t="s">
        <v>93</v>
      </c>
    </row>
    <row r="628" spans="1:60">
      <c r="A628" t="s">
        <v>1432</v>
      </c>
      <c r="B628" t="s">
        <v>82</v>
      </c>
      <c r="C628" t="s">
        <v>1428</v>
      </c>
      <c r="D628" t="s">
        <v>84</v>
      </c>
      <c r="E628" s="2">
        <f>HYPERLINK("capsilon://?command=openfolder&amp;siteaddress=FAM.docvelocity-na8.net&amp;folderid=FX09686C86-31FF-6CDB-C184-1D25E1118A82","FX22082475")</f>
        <v>0</v>
      </c>
      <c r="F628" t="s">
        <v>19</v>
      </c>
      <c r="G628" t="s">
        <v>19</v>
      </c>
      <c r="H628" t="s">
        <v>85</v>
      </c>
      <c r="I628" t="s">
        <v>1433</v>
      </c>
      <c r="J628">
        <v>28</v>
      </c>
      <c r="K628" t="s">
        <v>87</v>
      </c>
      <c r="L628" t="s">
        <v>88</v>
      </c>
      <c r="M628" t="s">
        <v>89</v>
      </c>
      <c r="N628">
        <v>2</v>
      </c>
      <c r="O628" s="1">
        <v>44789.513344907406</v>
      </c>
      <c r="P628" s="1">
        <v>44789.617696759262</v>
      </c>
      <c r="Q628">
        <v>8403</v>
      </c>
      <c r="R628">
        <v>613</v>
      </c>
      <c r="S628" t="b">
        <v>0</v>
      </c>
      <c r="T628" t="s">
        <v>90</v>
      </c>
      <c r="U628" t="b">
        <v>0</v>
      </c>
      <c r="V628" t="s">
        <v>95</v>
      </c>
      <c r="W628" s="1">
        <v>44789.525451388887</v>
      </c>
      <c r="X628">
        <v>249</v>
      </c>
      <c r="Y628">
        <v>21</v>
      </c>
      <c r="Z628">
        <v>0</v>
      </c>
      <c r="AA628">
        <v>21</v>
      </c>
      <c r="AB628">
        <v>0</v>
      </c>
      <c r="AC628">
        <v>16</v>
      </c>
      <c r="AD628">
        <v>7</v>
      </c>
      <c r="AE628">
        <v>0</v>
      </c>
      <c r="AF628">
        <v>0</v>
      </c>
      <c r="AG628">
        <v>0</v>
      </c>
      <c r="AH628" t="s">
        <v>173</v>
      </c>
      <c r="AI628" s="1">
        <v>44789.617696759262</v>
      </c>
      <c r="AJ628">
        <v>364</v>
      </c>
      <c r="AK628">
        <v>4</v>
      </c>
      <c r="AL628">
        <v>0</v>
      </c>
      <c r="AM628">
        <v>4</v>
      </c>
      <c r="AN628">
        <v>0</v>
      </c>
      <c r="AO628">
        <v>4</v>
      </c>
      <c r="AP628">
        <v>3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1380</v>
      </c>
      <c r="BG628">
        <v>150</v>
      </c>
      <c r="BH628" t="s">
        <v>93</v>
      </c>
    </row>
    <row r="629" spans="1:60">
      <c r="A629" t="s">
        <v>1434</v>
      </c>
      <c r="B629" t="s">
        <v>82</v>
      </c>
      <c r="C629" t="s">
        <v>1428</v>
      </c>
      <c r="D629" t="s">
        <v>84</v>
      </c>
      <c r="E629" s="2">
        <f>HYPERLINK("capsilon://?command=openfolder&amp;siteaddress=FAM.docvelocity-na8.net&amp;folderid=FX09686C86-31FF-6CDB-C184-1D25E1118A82","FX22082475")</f>
        <v>0</v>
      </c>
      <c r="F629" t="s">
        <v>19</v>
      </c>
      <c r="G629" t="s">
        <v>19</v>
      </c>
      <c r="H629" t="s">
        <v>85</v>
      </c>
      <c r="I629" t="s">
        <v>1435</v>
      </c>
      <c r="J629">
        <v>28</v>
      </c>
      <c r="K629" t="s">
        <v>87</v>
      </c>
      <c r="L629" t="s">
        <v>88</v>
      </c>
      <c r="M629" t="s">
        <v>89</v>
      </c>
      <c r="N629">
        <v>2</v>
      </c>
      <c r="O629" s="1">
        <v>44789.513553240744</v>
      </c>
      <c r="P629" s="1">
        <v>44789.619629629633</v>
      </c>
      <c r="Q629">
        <v>8951</v>
      </c>
      <c r="R629">
        <v>214</v>
      </c>
      <c r="S629" t="b">
        <v>0</v>
      </c>
      <c r="T629" t="s">
        <v>90</v>
      </c>
      <c r="U629" t="b">
        <v>0</v>
      </c>
      <c r="V629" t="s">
        <v>95</v>
      </c>
      <c r="W629" s="1">
        <v>44789.52648148148</v>
      </c>
      <c r="X629">
        <v>88</v>
      </c>
      <c r="Y629">
        <v>21</v>
      </c>
      <c r="Z629">
        <v>0</v>
      </c>
      <c r="AA629">
        <v>21</v>
      </c>
      <c r="AB629">
        <v>0</v>
      </c>
      <c r="AC629">
        <v>0</v>
      </c>
      <c r="AD629">
        <v>7</v>
      </c>
      <c r="AE629">
        <v>0</v>
      </c>
      <c r="AF629">
        <v>0</v>
      </c>
      <c r="AG629">
        <v>0</v>
      </c>
      <c r="AH629" t="s">
        <v>173</v>
      </c>
      <c r="AI629" s="1">
        <v>44789.619629629633</v>
      </c>
      <c r="AJ629">
        <v>126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1380</v>
      </c>
      <c r="BG629">
        <v>152</v>
      </c>
      <c r="BH629" t="s">
        <v>93</v>
      </c>
    </row>
    <row r="630" spans="1:60">
      <c r="A630" t="s">
        <v>1436</v>
      </c>
      <c r="B630" t="s">
        <v>82</v>
      </c>
      <c r="C630" t="s">
        <v>1428</v>
      </c>
      <c r="D630" t="s">
        <v>84</v>
      </c>
      <c r="E630" s="2">
        <f>HYPERLINK("capsilon://?command=openfolder&amp;siteaddress=FAM.docvelocity-na8.net&amp;folderid=FX09686C86-31FF-6CDB-C184-1D25E1118A82","FX22082475")</f>
        <v>0</v>
      </c>
      <c r="F630" t="s">
        <v>19</v>
      </c>
      <c r="G630" t="s">
        <v>19</v>
      </c>
      <c r="H630" t="s">
        <v>85</v>
      </c>
      <c r="I630" t="s">
        <v>1437</v>
      </c>
      <c r="J630">
        <v>28</v>
      </c>
      <c r="K630" t="s">
        <v>87</v>
      </c>
      <c r="L630" t="s">
        <v>88</v>
      </c>
      <c r="M630" t="s">
        <v>89</v>
      </c>
      <c r="N630">
        <v>2</v>
      </c>
      <c r="O630" s="1">
        <v>44789.51394675926</v>
      </c>
      <c r="P630" s="1">
        <v>44789.621516203704</v>
      </c>
      <c r="Q630">
        <v>9046</v>
      </c>
      <c r="R630">
        <v>248</v>
      </c>
      <c r="S630" t="b">
        <v>0</v>
      </c>
      <c r="T630" t="s">
        <v>90</v>
      </c>
      <c r="U630" t="b">
        <v>0</v>
      </c>
      <c r="V630" t="s">
        <v>95</v>
      </c>
      <c r="W630" s="1">
        <v>44789.527488425927</v>
      </c>
      <c r="X630">
        <v>86</v>
      </c>
      <c r="Y630">
        <v>21</v>
      </c>
      <c r="Z630">
        <v>0</v>
      </c>
      <c r="AA630">
        <v>21</v>
      </c>
      <c r="AB630">
        <v>0</v>
      </c>
      <c r="AC630">
        <v>0</v>
      </c>
      <c r="AD630">
        <v>7</v>
      </c>
      <c r="AE630">
        <v>0</v>
      </c>
      <c r="AF630">
        <v>0</v>
      </c>
      <c r="AG630">
        <v>0</v>
      </c>
      <c r="AH630" t="s">
        <v>173</v>
      </c>
      <c r="AI630" s="1">
        <v>44789.621516203704</v>
      </c>
      <c r="AJ630">
        <v>162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1380</v>
      </c>
      <c r="BG630">
        <v>154</v>
      </c>
      <c r="BH630" t="s">
        <v>93</v>
      </c>
    </row>
    <row r="631" spans="1:60">
      <c r="A631" t="s">
        <v>1438</v>
      </c>
      <c r="B631" t="s">
        <v>82</v>
      </c>
      <c r="C631" t="s">
        <v>1428</v>
      </c>
      <c r="D631" t="s">
        <v>84</v>
      </c>
      <c r="E631" s="2">
        <f>HYPERLINK("capsilon://?command=openfolder&amp;siteaddress=FAM.docvelocity-na8.net&amp;folderid=FX09686C86-31FF-6CDB-C184-1D25E1118A82","FX22082475")</f>
        <v>0</v>
      </c>
      <c r="F631" t="s">
        <v>19</v>
      </c>
      <c r="G631" t="s">
        <v>19</v>
      </c>
      <c r="H631" t="s">
        <v>85</v>
      </c>
      <c r="I631" t="s">
        <v>1439</v>
      </c>
      <c r="J631">
        <v>28</v>
      </c>
      <c r="K631" t="s">
        <v>87</v>
      </c>
      <c r="L631" t="s">
        <v>88</v>
      </c>
      <c r="M631" t="s">
        <v>89</v>
      </c>
      <c r="N631">
        <v>2</v>
      </c>
      <c r="O631" s="1">
        <v>44789.513993055552</v>
      </c>
      <c r="P631" s="1">
        <v>44789.62296296296</v>
      </c>
      <c r="Q631">
        <v>9218</v>
      </c>
      <c r="R631">
        <v>197</v>
      </c>
      <c r="S631" t="b">
        <v>0</v>
      </c>
      <c r="T631" t="s">
        <v>90</v>
      </c>
      <c r="U631" t="b">
        <v>0</v>
      </c>
      <c r="V631" t="s">
        <v>95</v>
      </c>
      <c r="W631" s="1">
        <v>44789.528344907405</v>
      </c>
      <c r="X631">
        <v>73</v>
      </c>
      <c r="Y631">
        <v>21</v>
      </c>
      <c r="Z631">
        <v>0</v>
      </c>
      <c r="AA631">
        <v>21</v>
      </c>
      <c r="AB631">
        <v>0</v>
      </c>
      <c r="AC631">
        <v>0</v>
      </c>
      <c r="AD631">
        <v>7</v>
      </c>
      <c r="AE631">
        <v>0</v>
      </c>
      <c r="AF631">
        <v>0</v>
      </c>
      <c r="AG631">
        <v>0</v>
      </c>
      <c r="AH631" t="s">
        <v>173</v>
      </c>
      <c r="AI631" s="1">
        <v>44789.62296296296</v>
      </c>
      <c r="AJ631">
        <v>124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1380</v>
      </c>
      <c r="BG631">
        <v>156</v>
      </c>
      <c r="BH631" t="s">
        <v>93</v>
      </c>
    </row>
    <row r="632" spans="1:60">
      <c r="A632" t="s">
        <v>1440</v>
      </c>
      <c r="B632" t="s">
        <v>82</v>
      </c>
      <c r="C632" t="s">
        <v>1428</v>
      </c>
      <c r="D632" t="s">
        <v>84</v>
      </c>
      <c r="E632" s="2">
        <f>HYPERLINK("capsilon://?command=openfolder&amp;siteaddress=FAM.docvelocity-na8.net&amp;folderid=FX09686C86-31FF-6CDB-C184-1D25E1118A82","FX22082475")</f>
        <v>0</v>
      </c>
      <c r="F632" t="s">
        <v>19</v>
      </c>
      <c r="G632" t="s">
        <v>19</v>
      </c>
      <c r="H632" t="s">
        <v>85</v>
      </c>
      <c r="I632" t="s">
        <v>1441</v>
      </c>
      <c r="J632">
        <v>28</v>
      </c>
      <c r="K632" t="s">
        <v>87</v>
      </c>
      <c r="L632" t="s">
        <v>88</v>
      </c>
      <c r="M632" t="s">
        <v>89</v>
      </c>
      <c r="N632">
        <v>2</v>
      </c>
      <c r="O632" s="1">
        <v>44789.514409722222</v>
      </c>
      <c r="P632" s="1">
        <v>44789.624340277776</v>
      </c>
      <c r="Q632">
        <v>9311</v>
      </c>
      <c r="R632">
        <v>187</v>
      </c>
      <c r="S632" t="b">
        <v>0</v>
      </c>
      <c r="T632" t="s">
        <v>90</v>
      </c>
      <c r="U632" t="b">
        <v>0</v>
      </c>
      <c r="V632" t="s">
        <v>95</v>
      </c>
      <c r="W632" s="1">
        <v>44789.52915509259</v>
      </c>
      <c r="X632">
        <v>69</v>
      </c>
      <c r="Y632">
        <v>21</v>
      </c>
      <c r="Z632">
        <v>0</v>
      </c>
      <c r="AA632">
        <v>21</v>
      </c>
      <c r="AB632">
        <v>0</v>
      </c>
      <c r="AC632">
        <v>0</v>
      </c>
      <c r="AD632">
        <v>7</v>
      </c>
      <c r="AE632">
        <v>0</v>
      </c>
      <c r="AF632">
        <v>0</v>
      </c>
      <c r="AG632">
        <v>0</v>
      </c>
      <c r="AH632" t="s">
        <v>173</v>
      </c>
      <c r="AI632" s="1">
        <v>44789.624340277776</v>
      </c>
      <c r="AJ632">
        <v>118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1380</v>
      </c>
      <c r="BG632">
        <v>158</v>
      </c>
      <c r="BH632" t="s">
        <v>93</v>
      </c>
    </row>
    <row r="633" spans="1:60">
      <c r="A633" t="s">
        <v>1442</v>
      </c>
      <c r="B633" t="s">
        <v>82</v>
      </c>
      <c r="C633" t="s">
        <v>1428</v>
      </c>
      <c r="D633" t="s">
        <v>84</v>
      </c>
      <c r="E633" s="2">
        <f>HYPERLINK("capsilon://?command=openfolder&amp;siteaddress=FAM.docvelocity-na8.net&amp;folderid=FX09686C86-31FF-6CDB-C184-1D25E1118A82","FX22082475")</f>
        <v>0</v>
      </c>
      <c r="F633" t="s">
        <v>19</v>
      </c>
      <c r="G633" t="s">
        <v>19</v>
      </c>
      <c r="H633" t="s">
        <v>85</v>
      </c>
      <c r="I633" t="s">
        <v>1443</v>
      </c>
      <c r="J633">
        <v>28</v>
      </c>
      <c r="K633" t="s">
        <v>87</v>
      </c>
      <c r="L633" t="s">
        <v>88</v>
      </c>
      <c r="M633" t="s">
        <v>89</v>
      </c>
      <c r="N633">
        <v>2</v>
      </c>
      <c r="O633" s="1">
        <v>44789.514467592591</v>
      </c>
      <c r="P633" s="1">
        <v>44789.645520833335</v>
      </c>
      <c r="Q633">
        <v>11103</v>
      </c>
      <c r="R633">
        <v>220</v>
      </c>
      <c r="S633" t="b">
        <v>0</v>
      </c>
      <c r="T633" t="s">
        <v>90</v>
      </c>
      <c r="U633" t="b">
        <v>0</v>
      </c>
      <c r="V633" t="s">
        <v>95</v>
      </c>
      <c r="W633" s="1">
        <v>44789.530185185184</v>
      </c>
      <c r="X633">
        <v>88</v>
      </c>
      <c r="Y633">
        <v>21</v>
      </c>
      <c r="Z633">
        <v>0</v>
      </c>
      <c r="AA633">
        <v>21</v>
      </c>
      <c r="AB633">
        <v>0</v>
      </c>
      <c r="AC633">
        <v>1</v>
      </c>
      <c r="AD633">
        <v>7</v>
      </c>
      <c r="AE633">
        <v>0</v>
      </c>
      <c r="AF633">
        <v>0</v>
      </c>
      <c r="AG633">
        <v>0</v>
      </c>
      <c r="AH633" t="s">
        <v>1444</v>
      </c>
      <c r="AI633" s="1">
        <v>44789.645520833335</v>
      </c>
      <c r="AJ633">
        <v>132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1380</v>
      </c>
      <c r="BG633">
        <v>188</v>
      </c>
      <c r="BH633" t="s">
        <v>93</v>
      </c>
    </row>
    <row r="634" spans="1:60">
      <c r="A634" t="s">
        <v>1445</v>
      </c>
      <c r="B634" t="s">
        <v>82</v>
      </c>
      <c r="C634" t="s">
        <v>1428</v>
      </c>
      <c r="D634" t="s">
        <v>84</v>
      </c>
      <c r="E634" s="2">
        <f>HYPERLINK("capsilon://?command=openfolder&amp;siteaddress=FAM.docvelocity-na8.net&amp;folderid=FX09686C86-31FF-6CDB-C184-1D25E1118A82","FX22082475")</f>
        <v>0</v>
      </c>
      <c r="F634" t="s">
        <v>19</v>
      </c>
      <c r="G634" t="s">
        <v>19</v>
      </c>
      <c r="H634" t="s">
        <v>85</v>
      </c>
      <c r="I634" t="s">
        <v>1446</v>
      </c>
      <c r="J634">
        <v>28</v>
      </c>
      <c r="K634" t="s">
        <v>87</v>
      </c>
      <c r="L634" t="s">
        <v>88</v>
      </c>
      <c r="M634" t="s">
        <v>89</v>
      </c>
      <c r="N634">
        <v>2</v>
      </c>
      <c r="O634" s="1">
        <v>44789.514826388891</v>
      </c>
      <c r="P634" s="1">
        <v>44789.645694444444</v>
      </c>
      <c r="Q634">
        <v>11095</v>
      </c>
      <c r="R634">
        <v>212</v>
      </c>
      <c r="S634" t="b">
        <v>0</v>
      </c>
      <c r="T634" t="s">
        <v>90</v>
      </c>
      <c r="U634" t="b">
        <v>0</v>
      </c>
      <c r="V634" t="s">
        <v>95</v>
      </c>
      <c r="W634" s="1">
        <v>44789.531145833331</v>
      </c>
      <c r="X634">
        <v>82</v>
      </c>
      <c r="Y634">
        <v>21</v>
      </c>
      <c r="Z634">
        <v>0</v>
      </c>
      <c r="AA634">
        <v>21</v>
      </c>
      <c r="AB634">
        <v>0</v>
      </c>
      <c r="AC634">
        <v>0</v>
      </c>
      <c r="AD634">
        <v>7</v>
      </c>
      <c r="AE634">
        <v>0</v>
      </c>
      <c r="AF634">
        <v>0</v>
      </c>
      <c r="AG634">
        <v>0</v>
      </c>
      <c r="AH634" t="s">
        <v>173</v>
      </c>
      <c r="AI634" s="1">
        <v>44789.645694444444</v>
      </c>
      <c r="AJ634">
        <v>130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7</v>
      </c>
      <c r="AQ634">
        <v>0</v>
      </c>
      <c r="AR634">
        <v>0</v>
      </c>
      <c r="AS634">
        <v>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  <c r="BF634" t="s">
        <v>1380</v>
      </c>
      <c r="BG634">
        <v>188</v>
      </c>
      <c r="BH634" t="s">
        <v>93</v>
      </c>
    </row>
    <row r="635" spans="1:60">
      <c r="A635" t="s">
        <v>1447</v>
      </c>
      <c r="B635" t="s">
        <v>82</v>
      </c>
      <c r="C635" t="s">
        <v>1428</v>
      </c>
      <c r="D635" t="s">
        <v>84</v>
      </c>
      <c r="E635" s="2">
        <f>HYPERLINK("capsilon://?command=openfolder&amp;siteaddress=FAM.docvelocity-na8.net&amp;folderid=FX09686C86-31FF-6CDB-C184-1D25E1118A82","FX22082475")</f>
        <v>0</v>
      </c>
      <c r="F635" t="s">
        <v>19</v>
      </c>
      <c r="G635" t="s">
        <v>19</v>
      </c>
      <c r="H635" t="s">
        <v>85</v>
      </c>
      <c r="I635" t="s">
        <v>1448</v>
      </c>
      <c r="J635">
        <v>163</v>
      </c>
      <c r="K635" t="s">
        <v>87</v>
      </c>
      <c r="L635" t="s">
        <v>88</v>
      </c>
      <c r="M635" t="s">
        <v>89</v>
      </c>
      <c r="N635">
        <v>2</v>
      </c>
      <c r="O635" s="1">
        <v>44789.520462962966</v>
      </c>
      <c r="P635" s="1">
        <v>44789.651574074072</v>
      </c>
      <c r="Q635">
        <v>9631</v>
      </c>
      <c r="R635">
        <v>1697</v>
      </c>
      <c r="S635" t="b">
        <v>0</v>
      </c>
      <c r="T635" t="s">
        <v>90</v>
      </c>
      <c r="U635" t="b">
        <v>0</v>
      </c>
      <c r="V635" t="s">
        <v>95</v>
      </c>
      <c r="W635" s="1">
        <v>44789.544756944444</v>
      </c>
      <c r="X635">
        <v>1175</v>
      </c>
      <c r="Y635">
        <v>134</v>
      </c>
      <c r="Z635">
        <v>0</v>
      </c>
      <c r="AA635">
        <v>134</v>
      </c>
      <c r="AB635">
        <v>0</v>
      </c>
      <c r="AC635">
        <v>10</v>
      </c>
      <c r="AD635">
        <v>29</v>
      </c>
      <c r="AE635">
        <v>29</v>
      </c>
      <c r="AF635">
        <v>0</v>
      </c>
      <c r="AG635">
        <v>0</v>
      </c>
      <c r="AH635" t="s">
        <v>1444</v>
      </c>
      <c r="AI635" s="1">
        <v>44789.651574074072</v>
      </c>
      <c r="AJ635">
        <v>522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28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1380</v>
      </c>
      <c r="BG635">
        <v>188</v>
      </c>
      <c r="BH635" t="s">
        <v>93</v>
      </c>
    </row>
    <row r="636" spans="1:60">
      <c r="A636" t="s">
        <v>1449</v>
      </c>
      <c r="B636" t="s">
        <v>82</v>
      </c>
      <c r="C636" t="s">
        <v>1428</v>
      </c>
      <c r="D636" t="s">
        <v>84</v>
      </c>
      <c r="E636" s="2">
        <f>HYPERLINK("capsilon://?command=openfolder&amp;siteaddress=FAM.docvelocity-na8.net&amp;folderid=FX09686C86-31FF-6CDB-C184-1D25E1118A82","FX22082475")</f>
        <v>0</v>
      </c>
      <c r="F636" t="s">
        <v>19</v>
      </c>
      <c r="G636" t="s">
        <v>19</v>
      </c>
      <c r="H636" t="s">
        <v>85</v>
      </c>
      <c r="I636" t="s">
        <v>1450</v>
      </c>
      <c r="J636">
        <v>112</v>
      </c>
      <c r="K636" t="s">
        <v>87</v>
      </c>
      <c r="L636" t="s">
        <v>88</v>
      </c>
      <c r="M636" t="s">
        <v>89</v>
      </c>
      <c r="N636">
        <v>2</v>
      </c>
      <c r="O636" s="1">
        <v>44789.520532407405</v>
      </c>
      <c r="P636" s="1">
        <v>44789.646331018521</v>
      </c>
      <c r="Q636">
        <v>10298</v>
      </c>
      <c r="R636">
        <v>571</v>
      </c>
      <c r="S636" t="b">
        <v>0</v>
      </c>
      <c r="T636" t="s">
        <v>90</v>
      </c>
      <c r="U636" t="b">
        <v>0</v>
      </c>
      <c r="V636" t="s">
        <v>571</v>
      </c>
      <c r="W636" s="1">
        <v>44789.564351851855</v>
      </c>
      <c r="X636">
        <v>418</v>
      </c>
      <c r="Y636">
        <v>81</v>
      </c>
      <c r="Z636">
        <v>0</v>
      </c>
      <c r="AA636">
        <v>81</v>
      </c>
      <c r="AB636">
        <v>107</v>
      </c>
      <c r="AC636">
        <v>8</v>
      </c>
      <c r="AD636">
        <v>31</v>
      </c>
      <c r="AE636">
        <v>0</v>
      </c>
      <c r="AF636">
        <v>0</v>
      </c>
      <c r="AG636">
        <v>0</v>
      </c>
      <c r="AH636" t="s">
        <v>173</v>
      </c>
      <c r="AI636" s="1">
        <v>44789.646331018521</v>
      </c>
      <c r="AJ636">
        <v>54</v>
      </c>
      <c r="AK636">
        <v>0</v>
      </c>
      <c r="AL636">
        <v>0</v>
      </c>
      <c r="AM636">
        <v>0</v>
      </c>
      <c r="AN636">
        <v>107</v>
      </c>
      <c r="AO636">
        <v>0</v>
      </c>
      <c r="AP636">
        <v>31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1380</v>
      </c>
      <c r="BG636">
        <v>181</v>
      </c>
      <c r="BH636" t="s">
        <v>93</v>
      </c>
    </row>
    <row r="637" spans="1:60">
      <c r="A637" t="s">
        <v>1451</v>
      </c>
      <c r="B637" t="s">
        <v>82</v>
      </c>
      <c r="C637" t="s">
        <v>1428</v>
      </c>
      <c r="D637" t="s">
        <v>84</v>
      </c>
      <c r="E637" s="2">
        <f>HYPERLINK("capsilon://?command=openfolder&amp;siteaddress=FAM.docvelocity-na8.net&amp;folderid=FX09686C86-31FF-6CDB-C184-1D25E1118A82","FX22082475")</f>
        <v>0</v>
      </c>
      <c r="F637" t="s">
        <v>19</v>
      </c>
      <c r="G637" t="s">
        <v>19</v>
      </c>
      <c r="H637" t="s">
        <v>85</v>
      </c>
      <c r="I637" t="s">
        <v>1452</v>
      </c>
      <c r="J637">
        <v>147</v>
      </c>
      <c r="K637" t="s">
        <v>87</v>
      </c>
      <c r="L637" t="s">
        <v>88</v>
      </c>
      <c r="M637" t="s">
        <v>89</v>
      </c>
      <c r="N637">
        <v>2</v>
      </c>
      <c r="O637" s="1">
        <v>44789.521666666667</v>
      </c>
      <c r="P637" s="1">
        <v>44789.661944444444</v>
      </c>
      <c r="Q637">
        <v>9602</v>
      </c>
      <c r="R637">
        <v>2518</v>
      </c>
      <c r="S637" t="b">
        <v>0</v>
      </c>
      <c r="T637" t="s">
        <v>90</v>
      </c>
      <c r="U637" t="b">
        <v>0</v>
      </c>
      <c r="V637" t="s">
        <v>91</v>
      </c>
      <c r="W637" s="1">
        <v>44789.565462962964</v>
      </c>
      <c r="X637">
        <v>1137</v>
      </c>
      <c r="Y637">
        <v>111</v>
      </c>
      <c r="Z637">
        <v>0</v>
      </c>
      <c r="AA637">
        <v>111</v>
      </c>
      <c r="AB637">
        <v>0</v>
      </c>
      <c r="AC637">
        <v>5</v>
      </c>
      <c r="AD637">
        <v>36</v>
      </c>
      <c r="AE637">
        <v>0</v>
      </c>
      <c r="AF637">
        <v>0</v>
      </c>
      <c r="AG637">
        <v>0</v>
      </c>
      <c r="AH637" t="s">
        <v>173</v>
      </c>
      <c r="AI637" s="1">
        <v>44789.661944444444</v>
      </c>
      <c r="AJ637">
        <v>1348</v>
      </c>
      <c r="AK637">
        <v>2</v>
      </c>
      <c r="AL637">
        <v>0</v>
      </c>
      <c r="AM637">
        <v>2</v>
      </c>
      <c r="AN637">
        <v>0</v>
      </c>
      <c r="AO637">
        <v>2</v>
      </c>
      <c r="AP637">
        <v>34</v>
      </c>
      <c r="AQ637">
        <v>0</v>
      </c>
      <c r="AR637">
        <v>0</v>
      </c>
      <c r="AS637">
        <v>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1380</v>
      </c>
      <c r="BG637">
        <v>202</v>
      </c>
      <c r="BH637" t="s">
        <v>93</v>
      </c>
    </row>
    <row r="638" spans="1:60">
      <c r="A638" t="s">
        <v>1453</v>
      </c>
      <c r="B638" t="s">
        <v>82</v>
      </c>
      <c r="C638" t="s">
        <v>1428</v>
      </c>
      <c r="D638" t="s">
        <v>84</v>
      </c>
      <c r="E638" s="2">
        <f>HYPERLINK("capsilon://?command=openfolder&amp;siteaddress=FAM.docvelocity-na8.net&amp;folderid=FX09686C86-31FF-6CDB-C184-1D25E1118A82","FX22082475")</f>
        <v>0</v>
      </c>
      <c r="F638" t="s">
        <v>19</v>
      </c>
      <c r="G638" t="s">
        <v>19</v>
      </c>
      <c r="H638" t="s">
        <v>85</v>
      </c>
      <c r="I638" t="s">
        <v>1454</v>
      </c>
      <c r="J638">
        <v>163</v>
      </c>
      <c r="K638" t="s">
        <v>87</v>
      </c>
      <c r="L638" t="s">
        <v>88</v>
      </c>
      <c r="M638" t="s">
        <v>89</v>
      </c>
      <c r="N638">
        <v>2</v>
      </c>
      <c r="O638" s="1">
        <v>44789.521782407406</v>
      </c>
      <c r="P638" s="1">
        <v>44789.654768518521</v>
      </c>
      <c r="Q638">
        <v>10602</v>
      </c>
      <c r="R638">
        <v>888</v>
      </c>
      <c r="S638" t="b">
        <v>0</v>
      </c>
      <c r="T638" t="s">
        <v>90</v>
      </c>
      <c r="U638" t="b">
        <v>0</v>
      </c>
      <c r="V638" t="s">
        <v>95</v>
      </c>
      <c r="W638" s="1">
        <v>44789.552800925929</v>
      </c>
      <c r="X638">
        <v>613</v>
      </c>
      <c r="Y638">
        <v>134</v>
      </c>
      <c r="Z638">
        <v>0</v>
      </c>
      <c r="AA638">
        <v>134</v>
      </c>
      <c r="AB638">
        <v>0</v>
      </c>
      <c r="AC638">
        <v>10</v>
      </c>
      <c r="AD638">
        <v>29</v>
      </c>
      <c r="AE638">
        <v>13</v>
      </c>
      <c r="AF638">
        <v>0</v>
      </c>
      <c r="AG638">
        <v>0</v>
      </c>
      <c r="AH638" t="s">
        <v>1444</v>
      </c>
      <c r="AI638" s="1">
        <v>44789.654768518521</v>
      </c>
      <c r="AJ638">
        <v>275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29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1380</v>
      </c>
      <c r="BG638">
        <v>191</v>
      </c>
      <c r="BH638" t="s">
        <v>93</v>
      </c>
    </row>
    <row r="639" spans="1:60">
      <c r="A639" t="s">
        <v>1455</v>
      </c>
      <c r="B639" t="s">
        <v>82</v>
      </c>
      <c r="C639" t="s">
        <v>1428</v>
      </c>
      <c r="D639" t="s">
        <v>84</v>
      </c>
      <c r="E639" s="2">
        <f>HYPERLINK("capsilon://?command=openfolder&amp;siteaddress=FAM.docvelocity-na8.net&amp;folderid=FX09686C86-31FF-6CDB-C184-1D25E1118A82","FX22082475")</f>
        <v>0</v>
      </c>
      <c r="F639" t="s">
        <v>19</v>
      </c>
      <c r="G639" t="s">
        <v>19</v>
      </c>
      <c r="H639" t="s">
        <v>85</v>
      </c>
      <c r="I639" t="s">
        <v>1456</v>
      </c>
      <c r="J639">
        <v>112</v>
      </c>
      <c r="K639" t="s">
        <v>87</v>
      </c>
      <c r="L639" t="s">
        <v>88</v>
      </c>
      <c r="M639" t="s">
        <v>89</v>
      </c>
      <c r="N639">
        <v>2</v>
      </c>
      <c r="O639" s="1">
        <v>44789.522731481484</v>
      </c>
      <c r="P639" s="1">
        <v>44789.654918981483</v>
      </c>
      <c r="Q639">
        <v>11109</v>
      </c>
      <c r="R639">
        <v>312</v>
      </c>
      <c r="S639" t="b">
        <v>0</v>
      </c>
      <c r="T639" t="s">
        <v>90</v>
      </c>
      <c r="U639" t="b">
        <v>0</v>
      </c>
      <c r="V639" t="s">
        <v>95</v>
      </c>
      <c r="W639" s="1">
        <v>44789.556284722225</v>
      </c>
      <c r="X639">
        <v>300</v>
      </c>
      <c r="Y639">
        <v>98</v>
      </c>
      <c r="Z639">
        <v>0</v>
      </c>
      <c r="AA639">
        <v>98</v>
      </c>
      <c r="AB639">
        <v>101</v>
      </c>
      <c r="AC639">
        <v>8</v>
      </c>
      <c r="AD639">
        <v>14</v>
      </c>
      <c r="AE639">
        <v>0</v>
      </c>
      <c r="AF639">
        <v>0</v>
      </c>
      <c r="AG639">
        <v>0</v>
      </c>
      <c r="AH639" t="s">
        <v>1444</v>
      </c>
      <c r="AI639" s="1">
        <v>44789.654918981483</v>
      </c>
      <c r="AJ639">
        <v>12</v>
      </c>
      <c r="AK639">
        <v>0</v>
      </c>
      <c r="AL639">
        <v>0</v>
      </c>
      <c r="AM639">
        <v>0</v>
      </c>
      <c r="AN639">
        <v>101</v>
      </c>
      <c r="AO639">
        <v>0</v>
      </c>
      <c r="AP639">
        <v>14</v>
      </c>
      <c r="AQ639">
        <v>0</v>
      </c>
      <c r="AR639">
        <v>0</v>
      </c>
      <c r="AS639">
        <v>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1380</v>
      </c>
      <c r="BG639">
        <v>190</v>
      </c>
      <c r="BH639" t="s">
        <v>93</v>
      </c>
    </row>
    <row r="640" spans="1:60">
      <c r="A640" t="s">
        <v>1457</v>
      </c>
      <c r="B640" t="s">
        <v>82</v>
      </c>
      <c r="C640" t="s">
        <v>1428</v>
      </c>
      <c r="D640" t="s">
        <v>84</v>
      </c>
      <c r="E640" s="2">
        <f>HYPERLINK("capsilon://?command=openfolder&amp;siteaddress=FAM.docvelocity-na8.net&amp;folderid=FX09686C86-31FF-6CDB-C184-1D25E1118A82","FX22082475")</f>
        <v>0</v>
      </c>
      <c r="F640" t="s">
        <v>19</v>
      </c>
      <c r="G640" t="s">
        <v>19</v>
      </c>
      <c r="H640" t="s">
        <v>85</v>
      </c>
      <c r="I640" t="s">
        <v>1458</v>
      </c>
      <c r="J640">
        <v>152</v>
      </c>
      <c r="K640" t="s">
        <v>87</v>
      </c>
      <c r="L640" t="s">
        <v>88</v>
      </c>
      <c r="M640" t="s">
        <v>89</v>
      </c>
      <c r="N640">
        <v>2</v>
      </c>
      <c r="O640" s="1">
        <v>44789.523020833331</v>
      </c>
      <c r="P640" s="1">
        <v>44789.657337962963</v>
      </c>
      <c r="Q640">
        <v>11031</v>
      </c>
      <c r="R640">
        <v>574</v>
      </c>
      <c r="S640" t="b">
        <v>0</v>
      </c>
      <c r="T640" t="s">
        <v>90</v>
      </c>
      <c r="U640" t="b">
        <v>0</v>
      </c>
      <c r="V640" t="s">
        <v>95</v>
      </c>
      <c r="W640" s="1">
        <v>44789.560532407406</v>
      </c>
      <c r="X640">
        <v>366</v>
      </c>
      <c r="Y640">
        <v>116</v>
      </c>
      <c r="Z640">
        <v>0</v>
      </c>
      <c r="AA640">
        <v>116</v>
      </c>
      <c r="AB640">
        <v>0</v>
      </c>
      <c r="AC640">
        <v>4</v>
      </c>
      <c r="AD640">
        <v>36</v>
      </c>
      <c r="AE640">
        <v>0</v>
      </c>
      <c r="AF640">
        <v>0</v>
      </c>
      <c r="AG640">
        <v>0</v>
      </c>
      <c r="AH640" t="s">
        <v>1444</v>
      </c>
      <c r="AI640" s="1">
        <v>44789.657337962963</v>
      </c>
      <c r="AJ640">
        <v>208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36</v>
      </c>
      <c r="AQ640">
        <v>0</v>
      </c>
      <c r="AR640">
        <v>0</v>
      </c>
      <c r="AS640">
        <v>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1380</v>
      </c>
      <c r="BG640">
        <v>193</v>
      </c>
      <c r="BH640" t="s">
        <v>93</v>
      </c>
    </row>
    <row r="641" spans="1:60">
      <c r="A641" t="s">
        <v>1459</v>
      </c>
      <c r="B641" t="s">
        <v>82</v>
      </c>
      <c r="C641" t="s">
        <v>1428</v>
      </c>
      <c r="D641" t="s">
        <v>84</v>
      </c>
      <c r="E641" s="2">
        <f>HYPERLINK("capsilon://?command=openfolder&amp;siteaddress=FAM.docvelocity-na8.net&amp;folderid=FX09686C86-31FF-6CDB-C184-1D25E1118A82","FX22082475")</f>
        <v>0</v>
      </c>
      <c r="F641" t="s">
        <v>19</v>
      </c>
      <c r="G641" t="s">
        <v>19</v>
      </c>
      <c r="H641" t="s">
        <v>85</v>
      </c>
      <c r="I641" t="s">
        <v>1460</v>
      </c>
      <c r="J641">
        <v>67</v>
      </c>
      <c r="K641" t="s">
        <v>87</v>
      </c>
      <c r="L641" t="s">
        <v>88</v>
      </c>
      <c r="M641" t="s">
        <v>89</v>
      </c>
      <c r="N641">
        <v>2</v>
      </c>
      <c r="O641" s="1">
        <v>44789.523622685185</v>
      </c>
      <c r="P641" s="1">
        <v>44789.658402777779</v>
      </c>
      <c r="Q641">
        <v>11535</v>
      </c>
      <c r="R641">
        <v>110</v>
      </c>
      <c r="S641" t="b">
        <v>0</v>
      </c>
      <c r="T641" t="s">
        <v>90</v>
      </c>
      <c r="U641" t="b">
        <v>0</v>
      </c>
      <c r="V641" t="s">
        <v>95</v>
      </c>
      <c r="W641" s="1">
        <v>44789.560763888891</v>
      </c>
      <c r="X641">
        <v>19</v>
      </c>
      <c r="Y641">
        <v>0</v>
      </c>
      <c r="Z641">
        <v>0</v>
      </c>
      <c r="AA641">
        <v>0</v>
      </c>
      <c r="AB641">
        <v>52</v>
      </c>
      <c r="AC641">
        <v>0</v>
      </c>
      <c r="AD641">
        <v>67</v>
      </c>
      <c r="AE641">
        <v>0</v>
      </c>
      <c r="AF641">
        <v>0</v>
      </c>
      <c r="AG641">
        <v>0</v>
      </c>
      <c r="AH641" t="s">
        <v>1444</v>
      </c>
      <c r="AI641" s="1">
        <v>44789.658402777779</v>
      </c>
      <c r="AJ641">
        <v>91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67</v>
      </c>
      <c r="AQ641">
        <v>52</v>
      </c>
      <c r="AR641">
        <v>0</v>
      </c>
      <c r="AS641">
        <v>1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1380</v>
      </c>
      <c r="BG641">
        <v>194</v>
      </c>
      <c r="BH641" t="s">
        <v>93</v>
      </c>
    </row>
    <row r="642" spans="1:60">
      <c r="A642" t="s">
        <v>1461</v>
      </c>
      <c r="B642" t="s">
        <v>82</v>
      </c>
      <c r="C642" t="s">
        <v>1462</v>
      </c>
      <c r="D642" t="s">
        <v>84</v>
      </c>
      <c r="E642" s="2">
        <f>HYPERLINK("capsilon://?command=openfolder&amp;siteaddress=FAM.docvelocity-na8.net&amp;folderid=FXD7C32839-075A-2516-817C-B1887139B270","FX22077764")</f>
        <v>0</v>
      </c>
      <c r="F642" t="s">
        <v>19</v>
      </c>
      <c r="G642" t="s">
        <v>19</v>
      </c>
      <c r="H642" t="s">
        <v>85</v>
      </c>
      <c r="I642" t="s">
        <v>1463</v>
      </c>
      <c r="J642">
        <v>632</v>
      </c>
      <c r="K642" t="s">
        <v>87</v>
      </c>
      <c r="L642" t="s">
        <v>88</v>
      </c>
      <c r="M642" t="s">
        <v>89</v>
      </c>
      <c r="N642">
        <v>1</v>
      </c>
      <c r="O642" s="1">
        <v>44789.52753472222</v>
      </c>
      <c r="P642" s="1">
        <v>44789.570925925924</v>
      </c>
      <c r="Q642">
        <v>3158</v>
      </c>
      <c r="R642">
        <v>591</v>
      </c>
      <c r="S642" t="b">
        <v>0</v>
      </c>
      <c r="T642" t="s">
        <v>90</v>
      </c>
      <c r="U642" t="b">
        <v>0</v>
      </c>
      <c r="V642" t="s">
        <v>571</v>
      </c>
      <c r="W642" s="1">
        <v>44789.570925925924</v>
      </c>
      <c r="X642">
        <v>567</v>
      </c>
      <c r="Y642">
        <v>14</v>
      </c>
      <c r="Z642">
        <v>0</v>
      </c>
      <c r="AA642">
        <v>14</v>
      </c>
      <c r="AB642">
        <v>0</v>
      </c>
      <c r="AC642">
        <v>0</v>
      </c>
      <c r="AD642">
        <v>618</v>
      </c>
      <c r="AE642">
        <v>617</v>
      </c>
      <c r="AF642">
        <v>0</v>
      </c>
      <c r="AG642">
        <v>18</v>
      </c>
      <c r="AH642" t="s">
        <v>90</v>
      </c>
      <c r="AI642" t="s">
        <v>90</v>
      </c>
      <c r="AJ642" t="s">
        <v>90</v>
      </c>
      <c r="AK642" t="s">
        <v>90</v>
      </c>
      <c r="AL642" t="s">
        <v>90</v>
      </c>
      <c r="AM642" t="s">
        <v>90</v>
      </c>
      <c r="AN642" t="s">
        <v>90</v>
      </c>
      <c r="AO642" t="s">
        <v>90</v>
      </c>
      <c r="AP642" t="s">
        <v>90</v>
      </c>
      <c r="AQ642" t="s">
        <v>90</v>
      </c>
      <c r="AR642" t="s">
        <v>90</v>
      </c>
      <c r="AS642" t="s">
        <v>90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1380</v>
      </c>
      <c r="BG642">
        <v>62</v>
      </c>
      <c r="BH642" t="s">
        <v>93</v>
      </c>
    </row>
    <row r="643" spans="1:60">
      <c r="A643" t="s">
        <v>1464</v>
      </c>
      <c r="B643" t="s">
        <v>82</v>
      </c>
      <c r="C643" t="s">
        <v>1465</v>
      </c>
      <c r="D643" t="s">
        <v>84</v>
      </c>
      <c r="E643" s="2">
        <f>HYPERLINK("capsilon://?command=openfolder&amp;siteaddress=FAM.docvelocity-na8.net&amp;folderid=FX496278DD-BAE5-D3B4-766B-456E47683D97","FX22084398")</f>
        <v>0</v>
      </c>
      <c r="F643" t="s">
        <v>19</v>
      </c>
      <c r="G643" t="s">
        <v>19</v>
      </c>
      <c r="H643" t="s">
        <v>85</v>
      </c>
      <c r="I643" t="s">
        <v>1466</v>
      </c>
      <c r="J643">
        <v>328</v>
      </c>
      <c r="K643" t="s">
        <v>87</v>
      </c>
      <c r="L643" t="s">
        <v>88</v>
      </c>
      <c r="M643" t="s">
        <v>89</v>
      </c>
      <c r="N643">
        <v>1</v>
      </c>
      <c r="O643" s="1">
        <v>44789.528113425928</v>
      </c>
      <c r="P643" s="1">
        <v>44789.563333333332</v>
      </c>
      <c r="Q643">
        <v>2847</v>
      </c>
      <c r="R643">
        <v>196</v>
      </c>
      <c r="S643" t="b">
        <v>0</v>
      </c>
      <c r="T643" t="s">
        <v>90</v>
      </c>
      <c r="U643" t="b">
        <v>0</v>
      </c>
      <c r="V643" t="s">
        <v>95</v>
      </c>
      <c r="W643" s="1">
        <v>44789.563333333332</v>
      </c>
      <c r="X643">
        <v>196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328</v>
      </c>
      <c r="AE643">
        <v>328</v>
      </c>
      <c r="AF643">
        <v>0</v>
      </c>
      <c r="AG643">
        <v>4</v>
      </c>
      <c r="AH643" t="s">
        <v>90</v>
      </c>
      <c r="AI643" t="s">
        <v>90</v>
      </c>
      <c r="AJ643" t="s">
        <v>90</v>
      </c>
      <c r="AK643" t="s">
        <v>90</v>
      </c>
      <c r="AL643" t="s">
        <v>90</v>
      </c>
      <c r="AM643" t="s">
        <v>90</v>
      </c>
      <c r="AN643" t="s">
        <v>90</v>
      </c>
      <c r="AO643" t="s">
        <v>90</v>
      </c>
      <c r="AP643" t="s">
        <v>90</v>
      </c>
      <c r="AQ643" t="s">
        <v>90</v>
      </c>
      <c r="AR643" t="s">
        <v>90</v>
      </c>
      <c r="AS643" t="s">
        <v>90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1380</v>
      </c>
      <c r="BG643">
        <v>50</v>
      </c>
      <c r="BH643" t="s">
        <v>93</v>
      </c>
    </row>
    <row r="644" spans="1:60">
      <c r="A644" t="s">
        <v>1467</v>
      </c>
      <c r="B644" t="s">
        <v>82</v>
      </c>
      <c r="C644" t="s">
        <v>1401</v>
      </c>
      <c r="D644" t="s">
        <v>84</v>
      </c>
      <c r="E644" s="2">
        <f>HYPERLINK("capsilon://?command=openfolder&amp;siteaddress=FAM.docvelocity-na8.net&amp;folderid=FX34C25E1C-1136-1AB7-08F4-55A9A7DA9424","FX22078036")</f>
        <v>0</v>
      </c>
      <c r="F644" t="s">
        <v>19</v>
      </c>
      <c r="G644" t="s">
        <v>19</v>
      </c>
      <c r="H644" t="s">
        <v>85</v>
      </c>
      <c r="I644" t="s">
        <v>1402</v>
      </c>
      <c r="J644">
        <v>257</v>
      </c>
      <c r="K644" t="s">
        <v>87</v>
      </c>
      <c r="L644" t="s">
        <v>88</v>
      </c>
      <c r="M644" t="s">
        <v>89</v>
      </c>
      <c r="N644">
        <v>2</v>
      </c>
      <c r="O644" s="1">
        <v>44774.916851851849</v>
      </c>
      <c r="P644" s="1">
        <v>44775.001631944448</v>
      </c>
      <c r="Q644">
        <v>5149</v>
      </c>
      <c r="R644">
        <v>2176</v>
      </c>
      <c r="S644" t="b">
        <v>0</v>
      </c>
      <c r="T644" t="s">
        <v>90</v>
      </c>
      <c r="U644" t="b">
        <v>1</v>
      </c>
      <c r="V644" t="s">
        <v>182</v>
      </c>
      <c r="W644" s="1">
        <v>44774.989745370367</v>
      </c>
      <c r="X644">
        <v>1710</v>
      </c>
      <c r="Y644">
        <v>186</v>
      </c>
      <c r="Z644">
        <v>0</v>
      </c>
      <c r="AA644">
        <v>186</v>
      </c>
      <c r="AB644">
        <v>32</v>
      </c>
      <c r="AC644">
        <v>52</v>
      </c>
      <c r="AD644">
        <v>71</v>
      </c>
      <c r="AE644">
        <v>0</v>
      </c>
      <c r="AF644">
        <v>0</v>
      </c>
      <c r="AG644">
        <v>0</v>
      </c>
      <c r="AH644" t="s">
        <v>173</v>
      </c>
      <c r="AI644" s="1">
        <v>44775.001631944448</v>
      </c>
      <c r="AJ644">
        <v>387</v>
      </c>
      <c r="AK644">
        <v>6</v>
      </c>
      <c r="AL644">
        <v>0</v>
      </c>
      <c r="AM644">
        <v>6</v>
      </c>
      <c r="AN644">
        <v>32</v>
      </c>
      <c r="AO644">
        <v>5</v>
      </c>
      <c r="AP644">
        <v>65</v>
      </c>
      <c r="AQ644">
        <v>0</v>
      </c>
      <c r="AR644">
        <v>0</v>
      </c>
      <c r="AS644">
        <v>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170</v>
      </c>
      <c r="BG644">
        <v>122</v>
      </c>
      <c r="BH644" t="s">
        <v>93</v>
      </c>
    </row>
    <row r="645" spans="1:60">
      <c r="A645" t="s">
        <v>1468</v>
      </c>
      <c r="B645" t="s">
        <v>82</v>
      </c>
      <c r="C645" t="s">
        <v>1469</v>
      </c>
      <c r="D645" t="s">
        <v>84</v>
      </c>
      <c r="E645" s="2">
        <f>HYPERLINK("capsilon://?command=openfolder&amp;siteaddress=FAM.docvelocity-na8.net&amp;folderid=FX0BC82AD5-4DE4-D06B-0F11-9EB9F7E9972F","FX22084203")</f>
        <v>0</v>
      </c>
      <c r="F645" t="s">
        <v>19</v>
      </c>
      <c r="G645" t="s">
        <v>19</v>
      </c>
      <c r="H645" t="s">
        <v>85</v>
      </c>
      <c r="I645" t="s">
        <v>1470</v>
      </c>
      <c r="J645">
        <v>320</v>
      </c>
      <c r="K645" t="s">
        <v>87</v>
      </c>
      <c r="L645" t="s">
        <v>88</v>
      </c>
      <c r="M645" t="s">
        <v>89</v>
      </c>
      <c r="N645">
        <v>1</v>
      </c>
      <c r="O645" s="1">
        <v>44789.530474537038</v>
      </c>
      <c r="P645" s="1">
        <v>44789.565474537034</v>
      </c>
      <c r="Q645">
        <v>2839</v>
      </c>
      <c r="R645">
        <v>185</v>
      </c>
      <c r="S645" t="b">
        <v>0</v>
      </c>
      <c r="T645" t="s">
        <v>90</v>
      </c>
      <c r="U645" t="b">
        <v>0</v>
      </c>
      <c r="V645" t="s">
        <v>95</v>
      </c>
      <c r="W645" s="1">
        <v>44789.565474537034</v>
      </c>
      <c r="X645">
        <v>185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320</v>
      </c>
      <c r="AE645">
        <v>306</v>
      </c>
      <c r="AF645">
        <v>0</v>
      </c>
      <c r="AG645">
        <v>9</v>
      </c>
      <c r="AH645" t="s">
        <v>90</v>
      </c>
      <c r="AI645" t="s">
        <v>90</v>
      </c>
      <c r="AJ645" t="s">
        <v>90</v>
      </c>
      <c r="AK645" t="s">
        <v>90</v>
      </c>
      <c r="AL645" t="s">
        <v>90</v>
      </c>
      <c r="AM645" t="s">
        <v>90</v>
      </c>
      <c r="AN645" t="s">
        <v>90</v>
      </c>
      <c r="AO645" t="s">
        <v>90</v>
      </c>
      <c r="AP645" t="s">
        <v>90</v>
      </c>
      <c r="AQ645" t="s">
        <v>90</v>
      </c>
      <c r="AR645" t="s">
        <v>90</v>
      </c>
      <c r="AS645" t="s">
        <v>90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1380</v>
      </c>
      <c r="BG645">
        <v>50</v>
      </c>
      <c r="BH645" t="s">
        <v>93</v>
      </c>
    </row>
    <row r="646" spans="1:60">
      <c r="A646" t="s">
        <v>1471</v>
      </c>
      <c r="B646" t="s">
        <v>82</v>
      </c>
      <c r="C646" t="s">
        <v>1472</v>
      </c>
      <c r="D646" t="s">
        <v>84</v>
      </c>
      <c r="E646" s="2">
        <f>HYPERLINK("capsilon://?command=openfolder&amp;siteaddress=FAM.docvelocity-na8.net&amp;folderid=FXA61A2BA9-E51B-54C8-E0EB-E7F6F8BA88C6","FX22077599")</f>
        <v>0</v>
      </c>
      <c r="F646" t="s">
        <v>19</v>
      </c>
      <c r="G646" t="s">
        <v>19</v>
      </c>
      <c r="H646" t="s">
        <v>85</v>
      </c>
      <c r="I646" t="s">
        <v>1473</v>
      </c>
      <c r="J646">
        <v>67</v>
      </c>
      <c r="K646" t="s">
        <v>87</v>
      </c>
      <c r="L646" t="s">
        <v>88</v>
      </c>
      <c r="M646" t="s">
        <v>89</v>
      </c>
      <c r="N646">
        <v>2</v>
      </c>
      <c r="O646" s="1">
        <v>44789.537349537037</v>
      </c>
      <c r="P646" s="1">
        <v>44789.660381944443</v>
      </c>
      <c r="Q646">
        <v>10227</v>
      </c>
      <c r="R646">
        <v>403</v>
      </c>
      <c r="S646" t="b">
        <v>0</v>
      </c>
      <c r="T646" t="s">
        <v>90</v>
      </c>
      <c r="U646" t="b">
        <v>0</v>
      </c>
      <c r="V646" t="s">
        <v>95</v>
      </c>
      <c r="W646" s="1">
        <v>44789.568194444444</v>
      </c>
      <c r="X646">
        <v>235</v>
      </c>
      <c r="Y646">
        <v>52</v>
      </c>
      <c r="Z646">
        <v>0</v>
      </c>
      <c r="AA646">
        <v>52</v>
      </c>
      <c r="AB646">
        <v>0</v>
      </c>
      <c r="AC646">
        <v>14</v>
      </c>
      <c r="AD646">
        <v>15</v>
      </c>
      <c r="AE646">
        <v>0</v>
      </c>
      <c r="AF646">
        <v>0</v>
      </c>
      <c r="AG646">
        <v>0</v>
      </c>
      <c r="AH646" t="s">
        <v>1444</v>
      </c>
      <c r="AI646" s="1">
        <v>44789.660381944443</v>
      </c>
      <c r="AJ646">
        <v>149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15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1380</v>
      </c>
      <c r="BG646">
        <v>177</v>
      </c>
      <c r="BH646" t="s">
        <v>93</v>
      </c>
    </row>
    <row r="647" spans="1:60">
      <c r="A647" t="s">
        <v>1474</v>
      </c>
      <c r="B647" t="s">
        <v>82</v>
      </c>
      <c r="C647" t="s">
        <v>1465</v>
      </c>
      <c r="D647" t="s">
        <v>84</v>
      </c>
      <c r="E647" s="2">
        <f>HYPERLINK("capsilon://?command=openfolder&amp;siteaddress=FAM.docvelocity-na8.net&amp;folderid=FX496278DD-BAE5-D3B4-766B-456E47683D97","FX22084398")</f>
        <v>0</v>
      </c>
      <c r="F647" t="s">
        <v>19</v>
      </c>
      <c r="G647" t="s">
        <v>19</v>
      </c>
      <c r="H647" t="s">
        <v>85</v>
      </c>
      <c r="I647" t="s">
        <v>1466</v>
      </c>
      <c r="J647">
        <v>400</v>
      </c>
      <c r="K647" t="s">
        <v>87</v>
      </c>
      <c r="L647" t="s">
        <v>88</v>
      </c>
      <c r="M647" t="s">
        <v>89</v>
      </c>
      <c r="N647">
        <v>2</v>
      </c>
      <c r="O647" s="1">
        <v>44789.564629629633</v>
      </c>
      <c r="P647" s="1">
        <v>44789.640509259261</v>
      </c>
      <c r="Q647">
        <v>1792</v>
      </c>
      <c r="R647">
        <v>4764</v>
      </c>
      <c r="S647" t="b">
        <v>0</v>
      </c>
      <c r="T647" t="s">
        <v>90</v>
      </c>
      <c r="U647" t="b">
        <v>1</v>
      </c>
      <c r="V647" t="s">
        <v>95</v>
      </c>
      <c r="W647" s="1">
        <v>44789.605543981481</v>
      </c>
      <c r="X647">
        <v>3226</v>
      </c>
      <c r="Y647">
        <v>236</v>
      </c>
      <c r="Z647">
        <v>0</v>
      </c>
      <c r="AA647">
        <v>236</v>
      </c>
      <c r="AB647">
        <v>0</v>
      </c>
      <c r="AC647">
        <v>63</v>
      </c>
      <c r="AD647">
        <v>164</v>
      </c>
      <c r="AE647">
        <v>0</v>
      </c>
      <c r="AF647">
        <v>0</v>
      </c>
      <c r="AG647">
        <v>0</v>
      </c>
      <c r="AH647" t="s">
        <v>108</v>
      </c>
      <c r="AI647" s="1">
        <v>44789.640509259261</v>
      </c>
      <c r="AJ647">
        <v>1424</v>
      </c>
      <c r="AK647">
        <v>55</v>
      </c>
      <c r="AL647">
        <v>0</v>
      </c>
      <c r="AM647">
        <v>55</v>
      </c>
      <c r="AN647">
        <v>0</v>
      </c>
      <c r="AO647">
        <v>37</v>
      </c>
      <c r="AP647">
        <v>109</v>
      </c>
      <c r="AQ647">
        <v>0</v>
      </c>
      <c r="AR647">
        <v>0</v>
      </c>
      <c r="AS647">
        <v>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1380</v>
      </c>
      <c r="BG647">
        <v>109</v>
      </c>
      <c r="BH647" t="s">
        <v>93</v>
      </c>
    </row>
    <row r="648" spans="1:60">
      <c r="A648" t="s">
        <v>1475</v>
      </c>
      <c r="B648" t="s">
        <v>82</v>
      </c>
      <c r="C648" t="s">
        <v>1469</v>
      </c>
      <c r="D648" t="s">
        <v>84</v>
      </c>
      <c r="E648" s="2">
        <f>HYPERLINK("capsilon://?command=openfolder&amp;siteaddress=FAM.docvelocity-na8.net&amp;folderid=FX0BC82AD5-4DE4-D06B-0F11-9EB9F7E9972F","FX22084203")</f>
        <v>0</v>
      </c>
      <c r="F648" t="s">
        <v>19</v>
      </c>
      <c r="G648" t="s">
        <v>19</v>
      </c>
      <c r="H648" t="s">
        <v>85</v>
      </c>
      <c r="I648" t="s">
        <v>1470</v>
      </c>
      <c r="J648">
        <v>444</v>
      </c>
      <c r="K648" t="s">
        <v>87</v>
      </c>
      <c r="L648" t="s">
        <v>88</v>
      </c>
      <c r="M648" t="s">
        <v>89</v>
      </c>
      <c r="N648">
        <v>2</v>
      </c>
      <c r="O648" s="1">
        <v>44789.566921296297</v>
      </c>
      <c r="P648" s="1">
        <v>44789.643993055557</v>
      </c>
      <c r="Q648">
        <v>4918</v>
      </c>
      <c r="R648">
        <v>1741</v>
      </c>
      <c r="S648" t="b">
        <v>0</v>
      </c>
      <c r="T648" t="s">
        <v>90</v>
      </c>
      <c r="U648" t="b">
        <v>1</v>
      </c>
      <c r="V648" t="s">
        <v>571</v>
      </c>
      <c r="W648" s="1">
        <v>44789.592407407406</v>
      </c>
      <c r="X648">
        <v>1058</v>
      </c>
      <c r="Y648">
        <v>396</v>
      </c>
      <c r="Z648">
        <v>0</v>
      </c>
      <c r="AA648">
        <v>396</v>
      </c>
      <c r="AB648">
        <v>0</v>
      </c>
      <c r="AC648">
        <v>85</v>
      </c>
      <c r="AD648">
        <v>48</v>
      </c>
      <c r="AE648">
        <v>0</v>
      </c>
      <c r="AF648">
        <v>0</v>
      </c>
      <c r="AG648">
        <v>0</v>
      </c>
      <c r="AH648" t="s">
        <v>1444</v>
      </c>
      <c r="AI648" s="1">
        <v>44789.643993055557</v>
      </c>
      <c r="AJ648">
        <v>619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48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1380</v>
      </c>
      <c r="BG648">
        <v>110</v>
      </c>
      <c r="BH648" t="s">
        <v>93</v>
      </c>
    </row>
    <row r="649" spans="1:60">
      <c r="A649" t="s">
        <v>1476</v>
      </c>
      <c r="B649" t="s">
        <v>82</v>
      </c>
      <c r="C649" t="s">
        <v>1216</v>
      </c>
      <c r="D649" t="s">
        <v>84</v>
      </c>
      <c r="E649" s="2">
        <f>HYPERLINK("capsilon://?command=openfolder&amp;siteaddress=FAM.docvelocity-na8.net&amp;folderid=FX7B723D9A-2A47-ECCF-34A2-B7168D7A558C","FX22081413")</f>
        <v>0</v>
      </c>
      <c r="F649" t="s">
        <v>19</v>
      </c>
      <c r="G649" t="s">
        <v>19</v>
      </c>
      <c r="H649" t="s">
        <v>85</v>
      </c>
      <c r="I649" t="s">
        <v>1477</v>
      </c>
      <c r="J649">
        <v>29</v>
      </c>
      <c r="K649" t="s">
        <v>87</v>
      </c>
      <c r="L649" t="s">
        <v>88</v>
      </c>
      <c r="M649" t="s">
        <v>89</v>
      </c>
      <c r="N649">
        <v>1</v>
      </c>
      <c r="O649" s="1">
        <v>44789.567175925928</v>
      </c>
      <c r="P649" s="1">
        <v>44789.594317129631</v>
      </c>
      <c r="Q649">
        <v>2181</v>
      </c>
      <c r="R649">
        <v>164</v>
      </c>
      <c r="S649" t="b">
        <v>0</v>
      </c>
      <c r="T649" t="s">
        <v>90</v>
      </c>
      <c r="U649" t="b">
        <v>0</v>
      </c>
      <c r="V649" t="s">
        <v>571</v>
      </c>
      <c r="W649" s="1">
        <v>44789.594317129631</v>
      </c>
      <c r="X649">
        <v>164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29</v>
      </c>
      <c r="AE649">
        <v>21</v>
      </c>
      <c r="AF649">
        <v>0</v>
      </c>
      <c r="AG649">
        <v>2</v>
      </c>
      <c r="AH649" t="s">
        <v>90</v>
      </c>
      <c r="AI649" t="s">
        <v>90</v>
      </c>
      <c r="AJ649" t="s">
        <v>90</v>
      </c>
      <c r="AK649" t="s">
        <v>90</v>
      </c>
      <c r="AL649" t="s">
        <v>90</v>
      </c>
      <c r="AM649" t="s">
        <v>90</v>
      </c>
      <c r="AN649" t="s">
        <v>90</v>
      </c>
      <c r="AO649" t="s">
        <v>90</v>
      </c>
      <c r="AP649" t="s">
        <v>90</v>
      </c>
      <c r="AQ649" t="s">
        <v>90</v>
      </c>
      <c r="AR649" t="s">
        <v>90</v>
      </c>
      <c r="AS649" t="s">
        <v>90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1380</v>
      </c>
      <c r="BG649">
        <v>39</v>
      </c>
      <c r="BH649" t="s">
        <v>93</v>
      </c>
    </row>
    <row r="650" spans="1:60">
      <c r="A650" t="s">
        <v>1478</v>
      </c>
      <c r="B650" t="s">
        <v>82</v>
      </c>
      <c r="C650" t="s">
        <v>1462</v>
      </c>
      <c r="D650" t="s">
        <v>84</v>
      </c>
      <c r="E650" s="2">
        <f>HYPERLINK("capsilon://?command=openfolder&amp;siteaddress=FAM.docvelocity-na8.net&amp;folderid=FXD7C32839-075A-2516-817C-B1887139B270","FX22077764")</f>
        <v>0</v>
      </c>
      <c r="F650" t="s">
        <v>19</v>
      </c>
      <c r="G650" t="s">
        <v>19</v>
      </c>
      <c r="H650" t="s">
        <v>85</v>
      </c>
      <c r="I650" t="s">
        <v>1463</v>
      </c>
      <c r="J650">
        <v>883</v>
      </c>
      <c r="K650" t="s">
        <v>87</v>
      </c>
      <c r="L650" t="s">
        <v>88</v>
      </c>
      <c r="M650" t="s">
        <v>89</v>
      </c>
      <c r="N650">
        <v>2</v>
      </c>
      <c r="O650" s="1">
        <v>44789.574282407404</v>
      </c>
      <c r="P650" s="1">
        <v>44789.664976851855</v>
      </c>
      <c r="Q650">
        <v>3323</v>
      </c>
      <c r="R650">
        <v>4513</v>
      </c>
      <c r="S650" t="b">
        <v>0</v>
      </c>
      <c r="T650" t="s">
        <v>90</v>
      </c>
      <c r="U650" t="b">
        <v>1</v>
      </c>
      <c r="V650" t="s">
        <v>91</v>
      </c>
      <c r="W650" s="1">
        <v>44789.615868055553</v>
      </c>
      <c r="X650">
        <v>2361</v>
      </c>
      <c r="Y650">
        <v>431</v>
      </c>
      <c r="Z650">
        <v>0</v>
      </c>
      <c r="AA650">
        <v>431</v>
      </c>
      <c r="AB650">
        <v>342</v>
      </c>
      <c r="AC650">
        <v>53</v>
      </c>
      <c r="AD650">
        <v>452</v>
      </c>
      <c r="AE650">
        <v>0</v>
      </c>
      <c r="AF650">
        <v>0</v>
      </c>
      <c r="AG650">
        <v>0</v>
      </c>
      <c r="AH650" t="s">
        <v>108</v>
      </c>
      <c r="AI650" s="1">
        <v>44789.664976851855</v>
      </c>
      <c r="AJ650">
        <v>2113</v>
      </c>
      <c r="AK650">
        <v>2</v>
      </c>
      <c r="AL650">
        <v>0</v>
      </c>
      <c r="AM650">
        <v>2</v>
      </c>
      <c r="AN650">
        <v>342</v>
      </c>
      <c r="AO650">
        <v>2</v>
      </c>
      <c r="AP650">
        <v>450</v>
      </c>
      <c r="AQ650">
        <v>0</v>
      </c>
      <c r="AR650">
        <v>0</v>
      </c>
      <c r="AS650">
        <v>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1380</v>
      </c>
      <c r="BG650">
        <v>130</v>
      </c>
      <c r="BH650" t="s">
        <v>93</v>
      </c>
    </row>
    <row r="651" spans="1:60">
      <c r="A651" t="s">
        <v>1479</v>
      </c>
      <c r="B651" t="s">
        <v>82</v>
      </c>
      <c r="C651" t="s">
        <v>1480</v>
      </c>
      <c r="D651" t="s">
        <v>84</v>
      </c>
      <c r="E651" s="2">
        <f>HYPERLINK("capsilon://?command=openfolder&amp;siteaddress=FAM.docvelocity-na8.net&amp;folderid=FXBD08C926-84C4-E873-32DB-40782A925348","FX22084395")</f>
        <v>0</v>
      </c>
      <c r="F651" t="s">
        <v>19</v>
      </c>
      <c r="G651" t="s">
        <v>19</v>
      </c>
      <c r="H651" t="s">
        <v>85</v>
      </c>
      <c r="I651" t="s">
        <v>1481</v>
      </c>
      <c r="J651">
        <v>67</v>
      </c>
      <c r="K651" t="s">
        <v>87</v>
      </c>
      <c r="L651" t="s">
        <v>88</v>
      </c>
      <c r="M651" t="s">
        <v>89</v>
      </c>
      <c r="N651">
        <v>2</v>
      </c>
      <c r="O651" s="1">
        <v>44789.576516203706</v>
      </c>
      <c r="P651" s="1">
        <v>44789.66065972222</v>
      </c>
      <c r="Q651">
        <v>7182</v>
      </c>
      <c r="R651">
        <v>88</v>
      </c>
      <c r="S651" t="b">
        <v>0</v>
      </c>
      <c r="T651" t="s">
        <v>90</v>
      </c>
      <c r="U651" t="b">
        <v>0</v>
      </c>
      <c r="V651" t="s">
        <v>571</v>
      </c>
      <c r="W651" s="1">
        <v>44789.595081018517</v>
      </c>
      <c r="X651">
        <v>65</v>
      </c>
      <c r="Y651">
        <v>0</v>
      </c>
      <c r="Z651">
        <v>0</v>
      </c>
      <c r="AA651">
        <v>0</v>
      </c>
      <c r="AB651">
        <v>52</v>
      </c>
      <c r="AC651">
        <v>1</v>
      </c>
      <c r="AD651">
        <v>67</v>
      </c>
      <c r="AE651">
        <v>0</v>
      </c>
      <c r="AF651">
        <v>0</v>
      </c>
      <c r="AG651">
        <v>0</v>
      </c>
      <c r="AH651" t="s">
        <v>1444</v>
      </c>
      <c r="AI651" s="1">
        <v>44789.66065972222</v>
      </c>
      <c r="AJ651">
        <v>23</v>
      </c>
      <c r="AK651">
        <v>0</v>
      </c>
      <c r="AL651">
        <v>0</v>
      </c>
      <c r="AM651">
        <v>0</v>
      </c>
      <c r="AN651">
        <v>52</v>
      </c>
      <c r="AO651">
        <v>0</v>
      </c>
      <c r="AP651">
        <v>67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1380</v>
      </c>
      <c r="BG651">
        <v>121</v>
      </c>
      <c r="BH651" t="s">
        <v>93</v>
      </c>
    </row>
    <row r="652" spans="1:60">
      <c r="A652" t="s">
        <v>1482</v>
      </c>
      <c r="B652" t="s">
        <v>82</v>
      </c>
      <c r="C652" t="s">
        <v>1480</v>
      </c>
      <c r="D652" t="s">
        <v>84</v>
      </c>
      <c r="E652" s="2">
        <f>HYPERLINK("capsilon://?command=openfolder&amp;siteaddress=FAM.docvelocity-na8.net&amp;folderid=FXBD08C926-84C4-E873-32DB-40782A925348","FX22084395")</f>
        <v>0</v>
      </c>
      <c r="F652" t="s">
        <v>19</v>
      </c>
      <c r="G652" t="s">
        <v>19</v>
      </c>
      <c r="H652" t="s">
        <v>85</v>
      </c>
      <c r="I652" t="s">
        <v>1483</v>
      </c>
      <c r="J652">
        <v>79</v>
      </c>
      <c r="K652" t="s">
        <v>87</v>
      </c>
      <c r="L652" t="s">
        <v>88</v>
      </c>
      <c r="M652" t="s">
        <v>89</v>
      </c>
      <c r="N652">
        <v>2</v>
      </c>
      <c r="O652" s="1">
        <v>44789.576828703706</v>
      </c>
      <c r="P652" s="1">
        <v>44789.663124999999</v>
      </c>
      <c r="Q652">
        <v>6993</v>
      </c>
      <c r="R652">
        <v>463</v>
      </c>
      <c r="S652" t="b">
        <v>0</v>
      </c>
      <c r="T652" t="s">
        <v>90</v>
      </c>
      <c r="U652" t="b">
        <v>0</v>
      </c>
      <c r="V652" t="s">
        <v>571</v>
      </c>
      <c r="W652" s="1">
        <v>44789.597997685189</v>
      </c>
      <c r="X652">
        <v>251</v>
      </c>
      <c r="Y652">
        <v>70</v>
      </c>
      <c r="Z652">
        <v>0</v>
      </c>
      <c r="AA652">
        <v>70</v>
      </c>
      <c r="AB652">
        <v>0</v>
      </c>
      <c r="AC652">
        <v>6</v>
      </c>
      <c r="AD652">
        <v>9</v>
      </c>
      <c r="AE652">
        <v>0</v>
      </c>
      <c r="AF652">
        <v>0</v>
      </c>
      <c r="AG652">
        <v>0</v>
      </c>
      <c r="AH652" t="s">
        <v>1444</v>
      </c>
      <c r="AI652" s="1">
        <v>44789.663124999999</v>
      </c>
      <c r="AJ652">
        <v>212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9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1380</v>
      </c>
      <c r="BG652">
        <v>124</v>
      </c>
      <c r="BH652" t="s">
        <v>93</v>
      </c>
    </row>
    <row r="653" spans="1:60">
      <c r="A653" t="s">
        <v>1484</v>
      </c>
      <c r="B653" t="s">
        <v>82</v>
      </c>
      <c r="C653" t="s">
        <v>1480</v>
      </c>
      <c r="D653" t="s">
        <v>84</v>
      </c>
      <c r="E653" s="2">
        <f>HYPERLINK("capsilon://?command=openfolder&amp;siteaddress=FAM.docvelocity-na8.net&amp;folderid=FXBD08C926-84C4-E873-32DB-40782A925348","FX22084395")</f>
        <v>0</v>
      </c>
      <c r="F653" t="s">
        <v>19</v>
      </c>
      <c r="G653" t="s">
        <v>19</v>
      </c>
      <c r="H653" t="s">
        <v>85</v>
      </c>
      <c r="I653" t="s">
        <v>1485</v>
      </c>
      <c r="J653">
        <v>79</v>
      </c>
      <c r="K653" t="s">
        <v>87</v>
      </c>
      <c r="L653" t="s">
        <v>88</v>
      </c>
      <c r="M653" t="s">
        <v>89</v>
      </c>
      <c r="N653">
        <v>2</v>
      </c>
      <c r="O653" s="1">
        <v>44789.577002314814</v>
      </c>
      <c r="P653" s="1">
        <v>44789.67019675926</v>
      </c>
      <c r="Q653">
        <v>7116</v>
      </c>
      <c r="R653">
        <v>936</v>
      </c>
      <c r="S653" t="b">
        <v>0</v>
      </c>
      <c r="T653" t="s">
        <v>90</v>
      </c>
      <c r="U653" t="b">
        <v>0</v>
      </c>
      <c r="V653" t="s">
        <v>571</v>
      </c>
      <c r="W653" s="1">
        <v>44789.603483796294</v>
      </c>
      <c r="X653">
        <v>224</v>
      </c>
      <c r="Y653">
        <v>70</v>
      </c>
      <c r="Z653">
        <v>0</v>
      </c>
      <c r="AA653">
        <v>70</v>
      </c>
      <c r="AB653">
        <v>0</v>
      </c>
      <c r="AC653">
        <v>4</v>
      </c>
      <c r="AD653">
        <v>9</v>
      </c>
      <c r="AE653">
        <v>0</v>
      </c>
      <c r="AF653">
        <v>0</v>
      </c>
      <c r="AG653">
        <v>0</v>
      </c>
      <c r="AH653" t="s">
        <v>173</v>
      </c>
      <c r="AI653" s="1">
        <v>44789.67019675926</v>
      </c>
      <c r="AJ653">
        <v>712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9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  <c r="BF653" t="s">
        <v>1380</v>
      </c>
      <c r="BG653">
        <v>134</v>
      </c>
      <c r="BH653" t="s">
        <v>93</v>
      </c>
    </row>
    <row r="654" spans="1:60">
      <c r="A654" t="s">
        <v>1486</v>
      </c>
      <c r="B654" t="s">
        <v>82</v>
      </c>
      <c r="C654" t="s">
        <v>1480</v>
      </c>
      <c r="D654" t="s">
        <v>84</v>
      </c>
      <c r="E654" s="2">
        <f>HYPERLINK("capsilon://?command=openfolder&amp;siteaddress=FAM.docvelocity-na8.net&amp;folderid=FXBD08C926-84C4-E873-32DB-40782A925348","FX22084395")</f>
        <v>0</v>
      </c>
      <c r="F654" t="s">
        <v>19</v>
      </c>
      <c r="G654" t="s">
        <v>19</v>
      </c>
      <c r="H654" t="s">
        <v>85</v>
      </c>
      <c r="I654" t="s">
        <v>1487</v>
      </c>
      <c r="J654">
        <v>67</v>
      </c>
      <c r="K654" t="s">
        <v>87</v>
      </c>
      <c r="L654" t="s">
        <v>88</v>
      </c>
      <c r="M654" t="s">
        <v>89</v>
      </c>
      <c r="N654">
        <v>2</v>
      </c>
      <c r="O654" s="1">
        <v>44789.577210648145</v>
      </c>
      <c r="P654" s="1">
        <v>44789.66474537037</v>
      </c>
      <c r="Q654">
        <v>6921</v>
      </c>
      <c r="R654">
        <v>642</v>
      </c>
      <c r="S654" t="b">
        <v>0</v>
      </c>
      <c r="T654" t="s">
        <v>90</v>
      </c>
      <c r="U654" t="b">
        <v>0</v>
      </c>
      <c r="V654" t="s">
        <v>571</v>
      </c>
      <c r="W654" s="1">
        <v>44789.609305555554</v>
      </c>
      <c r="X654">
        <v>503</v>
      </c>
      <c r="Y654">
        <v>52</v>
      </c>
      <c r="Z654">
        <v>0</v>
      </c>
      <c r="AA654">
        <v>52</v>
      </c>
      <c r="AB654">
        <v>0</v>
      </c>
      <c r="AC654">
        <v>14</v>
      </c>
      <c r="AD654">
        <v>15</v>
      </c>
      <c r="AE654">
        <v>0</v>
      </c>
      <c r="AF654">
        <v>0</v>
      </c>
      <c r="AG654">
        <v>0</v>
      </c>
      <c r="AH654" t="s">
        <v>1444</v>
      </c>
      <c r="AI654" s="1">
        <v>44789.66474537037</v>
      </c>
      <c r="AJ654">
        <v>139</v>
      </c>
      <c r="AK654">
        <v>1</v>
      </c>
      <c r="AL654">
        <v>0</v>
      </c>
      <c r="AM654">
        <v>1</v>
      </c>
      <c r="AN654">
        <v>0</v>
      </c>
      <c r="AO654">
        <v>1</v>
      </c>
      <c r="AP654">
        <v>14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1380</v>
      </c>
      <c r="BG654">
        <v>126</v>
      </c>
      <c r="BH654" t="s">
        <v>93</v>
      </c>
    </row>
    <row r="655" spans="1:60">
      <c r="A655" t="s">
        <v>1488</v>
      </c>
      <c r="B655" t="s">
        <v>82</v>
      </c>
      <c r="C655" t="s">
        <v>1480</v>
      </c>
      <c r="D655" t="s">
        <v>84</v>
      </c>
      <c r="E655" s="2">
        <f>HYPERLINK("capsilon://?command=openfolder&amp;siteaddress=FAM.docvelocity-na8.net&amp;folderid=FXBD08C926-84C4-E873-32DB-40782A925348","FX22084395")</f>
        <v>0</v>
      </c>
      <c r="F655" t="s">
        <v>19</v>
      </c>
      <c r="G655" t="s">
        <v>19</v>
      </c>
      <c r="H655" t="s">
        <v>85</v>
      </c>
      <c r="I655" t="s">
        <v>1489</v>
      </c>
      <c r="J655">
        <v>28</v>
      </c>
      <c r="K655" t="s">
        <v>87</v>
      </c>
      <c r="L655" t="s">
        <v>88</v>
      </c>
      <c r="M655" t="s">
        <v>89</v>
      </c>
      <c r="N655">
        <v>2</v>
      </c>
      <c r="O655" s="1">
        <v>44789.577326388891</v>
      </c>
      <c r="P655" s="1">
        <v>44789.665682870371</v>
      </c>
      <c r="Q655">
        <v>7464</v>
      </c>
      <c r="R655">
        <v>170</v>
      </c>
      <c r="S655" t="b">
        <v>0</v>
      </c>
      <c r="T655" t="s">
        <v>90</v>
      </c>
      <c r="U655" t="b">
        <v>0</v>
      </c>
      <c r="V655" t="s">
        <v>95</v>
      </c>
      <c r="W655" s="1">
        <v>44789.60659722222</v>
      </c>
      <c r="X655">
        <v>90</v>
      </c>
      <c r="Y655">
        <v>21</v>
      </c>
      <c r="Z655">
        <v>0</v>
      </c>
      <c r="AA655">
        <v>21</v>
      </c>
      <c r="AB655">
        <v>0</v>
      </c>
      <c r="AC655">
        <v>0</v>
      </c>
      <c r="AD655">
        <v>7</v>
      </c>
      <c r="AE655">
        <v>0</v>
      </c>
      <c r="AF655">
        <v>0</v>
      </c>
      <c r="AG655">
        <v>0</v>
      </c>
      <c r="AH655" t="s">
        <v>1444</v>
      </c>
      <c r="AI655" s="1">
        <v>44789.665682870371</v>
      </c>
      <c r="AJ655">
        <v>80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7</v>
      </c>
      <c r="AQ655">
        <v>0</v>
      </c>
      <c r="AR655">
        <v>0</v>
      </c>
      <c r="AS655">
        <v>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1380</v>
      </c>
      <c r="BG655">
        <v>127</v>
      </c>
      <c r="BH655" t="s">
        <v>93</v>
      </c>
    </row>
    <row r="656" spans="1:60">
      <c r="A656" t="s">
        <v>1490</v>
      </c>
      <c r="B656" t="s">
        <v>82</v>
      </c>
      <c r="C656" t="s">
        <v>1480</v>
      </c>
      <c r="D656" t="s">
        <v>84</v>
      </c>
      <c r="E656" s="2">
        <f>HYPERLINK("capsilon://?command=openfolder&amp;siteaddress=FAM.docvelocity-na8.net&amp;folderid=FXBD08C926-84C4-E873-32DB-40782A925348","FX22084395")</f>
        <v>0</v>
      </c>
      <c r="F656" t="s">
        <v>19</v>
      </c>
      <c r="G656" t="s">
        <v>19</v>
      </c>
      <c r="H656" t="s">
        <v>85</v>
      </c>
      <c r="I656" t="s">
        <v>1491</v>
      </c>
      <c r="J656">
        <v>28</v>
      </c>
      <c r="K656" t="s">
        <v>87</v>
      </c>
      <c r="L656" t="s">
        <v>88</v>
      </c>
      <c r="M656" t="s">
        <v>89</v>
      </c>
      <c r="N656">
        <v>2</v>
      </c>
      <c r="O656" s="1">
        <v>44789.577673611115</v>
      </c>
      <c r="P656" s="1">
        <v>44789.666168981479</v>
      </c>
      <c r="Q656">
        <v>7465</v>
      </c>
      <c r="R656">
        <v>181</v>
      </c>
      <c r="S656" t="b">
        <v>0</v>
      </c>
      <c r="T656" t="s">
        <v>90</v>
      </c>
      <c r="U656" t="b">
        <v>0</v>
      </c>
      <c r="V656" t="s">
        <v>95</v>
      </c>
      <c r="W656" s="1">
        <v>44789.607511574075</v>
      </c>
      <c r="X656">
        <v>78</v>
      </c>
      <c r="Y656">
        <v>21</v>
      </c>
      <c r="Z656">
        <v>0</v>
      </c>
      <c r="AA656">
        <v>21</v>
      </c>
      <c r="AB656">
        <v>0</v>
      </c>
      <c r="AC656">
        <v>0</v>
      </c>
      <c r="AD656">
        <v>7</v>
      </c>
      <c r="AE656">
        <v>0</v>
      </c>
      <c r="AF656">
        <v>0</v>
      </c>
      <c r="AG656">
        <v>0</v>
      </c>
      <c r="AH656" t="s">
        <v>108</v>
      </c>
      <c r="AI656" s="1">
        <v>44789.666168981479</v>
      </c>
      <c r="AJ656">
        <v>103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7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1380</v>
      </c>
      <c r="BG656">
        <v>127</v>
      </c>
      <c r="BH656" t="s">
        <v>93</v>
      </c>
    </row>
    <row r="657" spans="1:60">
      <c r="A657" t="s">
        <v>1492</v>
      </c>
      <c r="B657" t="s">
        <v>82</v>
      </c>
      <c r="C657" t="s">
        <v>1493</v>
      </c>
      <c r="D657" t="s">
        <v>84</v>
      </c>
      <c r="E657" s="2">
        <f>HYPERLINK("capsilon://?command=openfolder&amp;siteaddress=FAM.docvelocity-na8.net&amp;folderid=FXAC9687D6-F694-02DA-645E-B4E061448613","FX22083240")</f>
        <v>0</v>
      </c>
      <c r="F657" t="s">
        <v>19</v>
      </c>
      <c r="G657" t="s">
        <v>19</v>
      </c>
      <c r="H657" t="s">
        <v>85</v>
      </c>
      <c r="I657" t="s">
        <v>1494</v>
      </c>
      <c r="J657">
        <v>28</v>
      </c>
      <c r="K657" t="s">
        <v>87</v>
      </c>
      <c r="L657" t="s">
        <v>88</v>
      </c>
      <c r="M657" t="s">
        <v>89</v>
      </c>
      <c r="N657">
        <v>2</v>
      </c>
      <c r="O657" s="1">
        <v>44789.586689814816</v>
      </c>
      <c r="P657" s="1">
        <v>44789.666446759256</v>
      </c>
      <c r="Q657">
        <v>6743</v>
      </c>
      <c r="R657">
        <v>148</v>
      </c>
      <c r="S657" t="b">
        <v>0</v>
      </c>
      <c r="T657" t="s">
        <v>90</v>
      </c>
      <c r="U657" t="b">
        <v>0</v>
      </c>
      <c r="V657" t="s">
        <v>95</v>
      </c>
      <c r="W657" s="1">
        <v>44789.608483796299</v>
      </c>
      <c r="X657">
        <v>83</v>
      </c>
      <c r="Y657">
        <v>21</v>
      </c>
      <c r="Z657">
        <v>0</v>
      </c>
      <c r="AA657">
        <v>21</v>
      </c>
      <c r="AB657">
        <v>0</v>
      </c>
      <c r="AC657">
        <v>1</v>
      </c>
      <c r="AD657">
        <v>7</v>
      </c>
      <c r="AE657">
        <v>0</v>
      </c>
      <c r="AF657">
        <v>0</v>
      </c>
      <c r="AG657">
        <v>0</v>
      </c>
      <c r="AH657" t="s">
        <v>1444</v>
      </c>
      <c r="AI657" s="1">
        <v>44789.666446759256</v>
      </c>
      <c r="AJ657">
        <v>65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7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1380</v>
      </c>
      <c r="BG657">
        <v>114</v>
      </c>
      <c r="BH657" t="s">
        <v>93</v>
      </c>
    </row>
    <row r="658" spans="1:60">
      <c r="A658" t="s">
        <v>1495</v>
      </c>
      <c r="B658" t="s">
        <v>82</v>
      </c>
      <c r="C658" t="s">
        <v>1493</v>
      </c>
      <c r="D658" t="s">
        <v>84</v>
      </c>
      <c r="E658" s="2">
        <f>HYPERLINK("capsilon://?command=openfolder&amp;siteaddress=FAM.docvelocity-na8.net&amp;folderid=FXAC9687D6-F694-02DA-645E-B4E061448613","FX22083240")</f>
        <v>0</v>
      </c>
      <c r="F658" t="s">
        <v>19</v>
      </c>
      <c r="G658" t="s">
        <v>19</v>
      </c>
      <c r="H658" t="s">
        <v>85</v>
      </c>
      <c r="I658" t="s">
        <v>1496</v>
      </c>
      <c r="J658">
        <v>49</v>
      </c>
      <c r="K658" t="s">
        <v>87</v>
      </c>
      <c r="L658" t="s">
        <v>88</v>
      </c>
      <c r="M658" t="s">
        <v>89</v>
      </c>
      <c r="N658">
        <v>2</v>
      </c>
      <c r="O658" s="1">
        <v>44789.587777777779</v>
      </c>
      <c r="P658" s="1">
        <v>44789.667754629627</v>
      </c>
      <c r="Q658">
        <v>6453</v>
      </c>
      <c r="R658">
        <v>457</v>
      </c>
      <c r="S658" t="b">
        <v>0</v>
      </c>
      <c r="T658" t="s">
        <v>90</v>
      </c>
      <c r="U658" t="b">
        <v>0</v>
      </c>
      <c r="V658" t="s">
        <v>95</v>
      </c>
      <c r="W658" s="1">
        <v>44789.612210648149</v>
      </c>
      <c r="X658">
        <v>321</v>
      </c>
      <c r="Y658">
        <v>46</v>
      </c>
      <c r="Z658">
        <v>0</v>
      </c>
      <c r="AA658">
        <v>46</v>
      </c>
      <c r="AB658">
        <v>0</v>
      </c>
      <c r="AC658">
        <v>5</v>
      </c>
      <c r="AD658">
        <v>3</v>
      </c>
      <c r="AE658">
        <v>0</v>
      </c>
      <c r="AF658">
        <v>0</v>
      </c>
      <c r="AG658">
        <v>0</v>
      </c>
      <c r="AH658" t="s">
        <v>108</v>
      </c>
      <c r="AI658" s="1">
        <v>44789.667754629627</v>
      </c>
      <c r="AJ658">
        <v>136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3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1380</v>
      </c>
      <c r="BG658">
        <v>115</v>
      </c>
      <c r="BH658" t="s">
        <v>93</v>
      </c>
    </row>
    <row r="659" spans="1:60">
      <c r="A659" t="s">
        <v>1497</v>
      </c>
      <c r="B659" t="s">
        <v>82</v>
      </c>
      <c r="C659" t="s">
        <v>1493</v>
      </c>
      <c r="D659" t="s">
        <v>84</v>
      </c>
      <c r="E659" s="2">
        <f>HYPERLINK("capsilon://?command=openfolder&amp;siteaddress=FAM.docvelocity-na8.net&amp;folderid=FXAC9687D6-F694-02DA-645E-B4E061448613","FX22083240")</f>
        <v>0</v>
      </c>
      <c r="F659" t="s">
        <v>19</v>
      </c>
      <c r="G659" t="s">
        <v>19</v>
      </c>
      <c r="H659" t="s">
        <v>85</v>
      </c>
      <c r="I659" t="s">
        <v>1498</v>
      </c>
      <c r="J659">
        <v>28</v>
      </c>
      <c r="K659" t="s">
        <v>87</v>
      </c>
      <c r="L659" t="s">
        <v>88</v>
      </c>
      <c r="M659" t="s">
        <v>89</v>
      </c>
      <c r="N659">
        <v>2</v>
      </c>
      <c r="O659" s="1">
        <v>44789.587847222225</v>
      </c>
      <c r="P659" s="1">
        <v>44789.667430555557</v>
      </c>
      <c r="Q659">
        <v>6366</v>
      </c>
      <c r="R659">
        <v>510</v>
      </c>
      <c r="S659" t="b">
        <v>0</v>
      </c>
      <c r="T659" t="s">
        <v>90</v>
      </c>
      <c r="U659" t="b">
        <v>0</v>
      </c>
      <c r="V659" t="s">
        <v>571</v>
      </c>
      <c r="W659" s="1">
        <v>44789.614236111112</v>
      </c>
      <c r="X659">
        <v>426</v>
      </c>
      <c r="Y659">
        <v>21</v>
      </c>
      <c r="Z659">
        <v>0</v>
      </c>
      <c r="AA659">
        <v>21</v>
      </c>
      <c r="AB659">
        <v>0</v>
      </c>
      <c r="AC659">
        <v>19</v>
      </c>
      <c r="AD659">
        <v>7</v>
      </c>
      <c r="AE659">
        <v>0</v>
      </c>
      <c r="AF659">
        <v>0</v>
      </c>
      <c r="AG659">
        <v>0</v>
      </c>
      <c r="AH659" t="s">
        <v>1444</v>
      </c>
      <c r="AI659" s="1">
        <v>44789.667430555557</v>
      </c>
      <c r="AJ659">
        <v>84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7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1380</v>
      </c>
      <c r="BG659">
        <v>114</v>
      </c>
      <c r="BH659" t="s">
        <v>93</v>
      </c>
    </row>
    <row r="660" spans="1:60">
      <c r="A660" t="s">
        <v>1499</v>
      </c>
      <c r="B660" t="s">
        <v>82</v>
      </c>
      <c r="C660" t="s">
        <v>1493</v>
      </c>
      <c r="D660" t="s">
        <v>84</v>
      </c>
      <c r="E660" s="2">
        <f>HYPERLINK("capsilon://?command=openfolder&amp;siteaddress=FAM.docvelocity-na8.net&amp;folderid=FXAC9687D6-F694-02DA-645E-B4E061448613","FX22083240")</f>
        <v>0</v>
      </c>
      <c r="F660" t="s">
        <v>19</v>
      </c>
      <c r="G660" t="s">
        <v>19</v>
      </c>
      <c r="H660" t="s">
        <v>85</v>
      </c>
      <c r="I660" t="s">
        <v>1500</v>
      </c>
      <c r="J660">
        <v>67</v>
      </c>
      <c r="K660" t="s">
        <v>87</v>
      </c>
      <c r="L660" t="s">
        <v>88</v>
      </c>
      <c r="M660" t="s">
        <v>89</v>
      </c>
      <c r="N660">
        <v>2</v>
      </c>
      <c r="O660" s="1">
        <v>44789.588240740741</v>
      </c>
      <c r="P660" s="1">
        <v>44789.668634259258</v>
      </c>
      <c r="Q660">
        <v>6647</v>
      </c>
      <c r="R660">
        <v>299</v>
      </c>
      <c r="S660" t="b">
        <v>0</v>
      </c>
      <c r="T660" t="s">
        <v>90</v>
      </c>
      <c r="U660" t="b">
        <v>0</v>
      </c>
      <c r="V660" t="s">
        <v>95</v>
      </c>
      <c r="W660" s="1">
        <v>44789.614479166667</v>
      </c>
      <c r="X660">
        <v>195</v>
      </c>
      <c r="Y660">
        <v>52</v>
      </c>
      <c r="Z660">
        <v>0</v>
      </c>
      <c r="AA660">
        <v>52</v>
      </c>
      <c r="AB660">
        <v>0</v>
      </c>
      <c r="AC660">
        <v>6</v>
      </c>
      <c r="AD660">
        <v>15</v>
      </c>
      <c r="AE660">
        <v>0</v>
      </c>
      <c r="AF660">
        <v>0</v>
      </c>
      <c r="AG660">
        <v>0</v>
      </c>
      <c r="AH660" t="s">
        <v>1444</v>
      </c>
      <c r="AI660" s="1">
        <v>44789.668634259258</v>
      </c>
      <c r="AJ660">
        <v>104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15</v>
      </c>
      <c r="AQ660">
        <v>0</v>
      </c>
      <c r="AR660">
        <v>0</v>
      </c>
      <c r="AS660">
        <v>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  <c r="BF660" t="s">
        <v>1380</v>
      </c>
      <c r="BG660">
        <v>115</v>
      </c>
      <c r="BH660" t="s">
        <v>93</v>
      </c>
    </row>
    <row r="661" spans="1:60">
      <c r="A661" t="s">
        <v>1501</v>
      </c>
      <c r="B661" t="s">
        <v>82</v>
      </c>
      <c r="C661" t="s">
        <v>1493</v>
      </c>
      <c r="D661" t="s">
        <v>84</v>
      </c>
      <c r="E661" s="2">
        <f>HYPERLINK("capsilon://?command=openfolder&amp;siteaddress=FAM.docvelocity-na8.net&amp;folderid=FXAC9687D6-F694-02DA-645E-B4E061448613","FX22083240")</f>
        <v>0</v>
      </c>
      <c r="F661" t="s">
        <v>19</v>
      </c>
      <c r="G661" t="s">
        <v>19</v>
      </c>
      <c r="H661" t="s">
        <v>85</v>
      </c>
      <c r="I661" t="s">
        <v>1502</v>
      </c>
      <c r="J661">
        <v>28</v>
      </c>
      <c r="K661" t="s">
        <v>87</v>
      </c>
      <c r="L661" t="s">
        <v>88</v>
      </c>
      <c r="M661" t="s">
        <v>89</v>
      </c>
      <c r="N661">
        <v>2</v>
      </c>
      <c r="O661" s="1">
        <v>44789.588495370372</v>
      </c>
      <c r="P661" s="1">
        <v>44789.668032407404</v>
      </c>
      <c r="Q661">
        <v>6816</v>
      </c>
      <c r="R661">
        <v>56</v>
      </c>
      <c r="S661" t="b">
        <v>0</v>
      </c>
      <c r="T661" t="s">
        <v>90</v>
      </c>
      <c r="U661" t="b">
        <v>0</v>
      </c>
      <c r="V661" t="s">
        <v>571</v>
      </c>
      <c r="W661" s="1">
        <v>44789.614618055559</v>
      </c>
      <c r="X661">
        <v>33</v>
      </c>
      <c r="Y661">
        <v>0</v>
      </c>
      <c r="Z661">
        <v>0</v>
      </c>
      <c r="AA661">
        <v>0</v>
      </c>
      <c r="AB661">
        <v>21</v>
      </c>
      <c r="AC661">
        <v>0</v>
      </c>
      <c r="AD661">
        <v>28</v>
      </c>
      <c r="AE661">
        <v>0</v>
      </c>
      <c r="AF661">
        <v>0</v>
      </c>
      <c r="AG661">
        <v>0</v>
      </c>
      <c r="AH661" t="s">
        <v>108</v>
      </c>
      <c r="AI661" s="1">
        <v>44789.668032407404</v>
      </c>
      <c r="AJ661">
        <v>23</v>
      </c>
      <c r="AK661">
        <v>0</v>
      </c>
      <c r="AL661">
        <v>0</v>
      </c>
      <c r="AM661">
        <v>0</v>
      </c>
      <c r="AN661">
        <v>21</v>
      </c>
      <c r="AO661">
        <v>0</v>
      </c>
      <c r="AP661">
        <v>28</v>
      </c>
      <c r="AQ661">
        <v>0</v>
      </c>
      <c r="AR661">
        <v>0</v>
      </c>
      <c r="AS661">
        <v>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1380</v>
      </c>
      <c r="BG661">
        <v>114</v>
      </c>
      <c r="BH661" t="s">
        <v>93</v>
      </c>
    </row>
    <row r="662" spans="1:60">
      <c r="A662" t="s">
        <v>1503</v>
      </c>
      <c r="B662" t="s">
        <v>82</v>
      </c>
      <c r="C662" t="s">
        <v>1493</v>
      </c>
      <c r="D662" t="s">
        <v>84</v>
      </c>
      <c r="E662" s="2">
        <f>HYPERLINK("capsilon://?command=openfolder&amp;siteaddress=FAM.docvelocity-na8.net&amp;folderid=FXAC9687D6-F694-02DA-645E-B4E061448613","FX22083240")</f>
        <v>0</v>
      </c>
      <c r="F662" t="s">
        <v>19</v>
      </c>
      <c r="G662" t="s">
        <v>19</v>
      </c>
      <c r="H662" t="s">
        <v>85</v>
      </c>
      <c r="I662" t="s">
        <v>1504</v>
      </c>
      <c r="J662">
        <v>28</v>
      </c>
      <c r="K662" t="s">
        <v>87</v>
      </c>
      <c r="L662" t="s">
        <v>88</v>
      </c>
      <c r="M662" t="s">
        <v>89</v>
      </c>
      <c r="N662">
        <v>2</v>
      </c>
      <c r="O662" s="1">
        <v>44789.590613425928</v>
      </c>
      <c r="P662" s="1">
        <v>44789.66915509259</v>
      </c>
      <c r="Q662">
        <v>6550</v>
      </c>
      <c r="R662">
        <v>236</v>
      </c>
      <c r="S662" t="b">
        <v>0</v>
      </c>
      <c r="T662" t="s">
        <v>90</v>
      </c>
      <c r="U662" t="b">
        <v>0</v>
      </c>
      <c r="V662" t="s">
        <v>95</v>
      </c>
      <c r="W662" s="1">
        <v>44789.616111111114</v>
      </c>
      <c r="X662">
        <v>140</v>
      </c>
      <c r="Y662">
        <v>21</v>
      </c>
      <c r="Z662">
        <v>0</v>
      </c>
      <c r="AA662">
        <v>21</v>
      </c>
      <c r="AB662">
        <v>0</v>
      </c>
      <c r="AC662">
        <v>1</v>
      </c>
      <c r="AD662">
        <v>7</v>
      </c>
      <c r="AE662">
        <v>0</v>
      </c>
      <c r="AF662">
        <v>0</v>
      </c>
      <c r="AG662">
        <v>0</v>
      </c>
      <c r="AH662" t="s">
        <v>108</v>
      </c>
      <c r="AI662" s="1">
        <v>44789.66915509259</v>
      </c>
      <c r="AJ662">
        <v>96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1380</v>
      </c>
      <c r="BG662">
        <v>113</v>
      </c>
      <c r="BH662" t="s">
        <v>93</v>
      </c>
    </row>
    <row r="663" spans="1:60">
      <c r="A663" t="s">
        <v>1505</v>
      </c>
      <c r="B663" t="s">
        <v>82</v>
      </c>
      <c r="C663" t="s">
        <v>1420</v>
      </c>
      <c r="D663" t="s">
        <v>84</v>
      </c>
      <c r="E663" s="2">
        <f>HYPERLINK("capsilon://?command=openfolder&amp;siteaddress=FAM.docvelocity-na8.net&amp;folderid=FX7531747E-C4DF-ECCB-0FA3-B273612DC5E0","FX22078107")</f>
        <v>0</v>
      </c>
      <c r="F663" t="s">
        <v>19</v>
      </c>
      <c r="G663" t="s">
        <v>19</v>
      </c>
      <c r="H663" t="s">
        <v>85</v>
      </c>
      <c r="I663" t="s">
        <v>1421</v>
      </c>
      <c r="J663">
        <v>615</v>
      </c>
      <c r="K663" t="s">
        <v>87</v>
      </c>
      <c r="L663" t="s">
        <v>88</v>
      </c>
      <c r="M663" t="s">
        <v>89</v>
      </c>
      <c r="N663">
        <v>2</v>
      </c>
      <c r="O663" s="1">
        <v>44775.045520833337</v>
      </c>
      <c r="P663" s="1">
        <v>44775.12771990741</v>
      </c>
      <c r="Q663">
        <v>1836</v>
      </c>
      <c r="R663">
        <v>5266</v>
      </c>
      <c r="S663" t="b">
        <v>0</v>
      </c>
      <c r="T663" t="s">
        <v>90</v>
      </c>
      <c r="U663" t="b">
        <v>1</v>
      </c>
      <c r="V663" t="s">
        <v>182</v>
      </c>
      <c r="W663" s="1">
        <v>44775.113611111112</v>
      </c>
      <c r="X663">
        <v>4484</v>
      </c>
      <c r="Y663">
        <v>489</v>
      </c>
      <c r="Z663">
        <v>0</v>
      </c>
      <c r="AA663">
        <v>489</v>
      </c>
      <c r="AB663">
        <v>21</v>
      </c>
      <c r="AC663">
        <v>196</v>
      </c>
      <c r="AD663">
        <v>126</v>
      </c>
      <c r="AE663">
        <v>0</v>
      </c>
      <c r="AF663">
        <v>0</v>
      </c>
      <c r="AG663">
        <v>0</v>
      </c>
      <c r="AH663" t="s">
        <v>173</v>
      </c>
      <c r="AI663" s="1">
        <v>44775.12771990741</v>
      </c>
      <c r="AJ663">
        <v>782</v>
      </c>
      <c r="AK663">
        <v>3</v>
      </c>
      <c r="AL663">
        <v>0</v>
      </c>
      <c r="AM663">
        <v>3</v>
      </c>
      <c r="AN663">
        <v>42</v>
      </c>
      <c r="AO663">
        <v>2</v>
      </c>
      <c r="AP663">
        <v>123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1506</v>
      </c>
      <c r="BG663">
        <v>118</v>
      </c>
      <c r="BH663" t="s">
        <v>93</v>
      </c>
    </row>
    <row r="664" spans="1:60">
      <c r="A664" t="s">
        <v>1507</v>
      </c>
      <c r="B664" t="s">
        <v>82</v>
      </c>
      <c r="C664" t="s">
        <v>1216</v>
      </c>
      <c r="D664" t="s">
        <v>84</v>
      </c>
      <c r="E664" s="2">
        <f>HYPERLINK("capsilon://?command=openfolder&amp;siteaddress=FAM.docvelocity-na8.net&amp;folderid=FX7B723D9A-2A47-ECCF-34A2-B7168D7A558C","FX22081413")</f>
        <v>0</v>
      </c>
      <c r="F664" t="s">
        <v>19</v>
      </c>
      <c r="G664" t="s">
        <v>19</v>
      </c>
      <c r="H664" t="s">
        <v>85</v>
      </c>
      <c r="I664" t="s">
        <v>1477</v>
      </c>
      <c r="J664">
        <v>56</v>
      </c>
      <c r="K664" t="s">
        <v>87</v>
      </c>
      <c r="L664" t="s">
        <v>88</v>
      </c>
      <c r="M664" t="s">
        <v>89</v>
      </c>
      <c r="N664">
        <v>2</v>
      </c>
      <c r="O664" s="1">
        <v>44789.595648148148</v>
      </c>
      <c r="P664" s="1">
        <v>44789.607627314814</v>
      </c>
      <c r="Q664">
        <v>367</v>
      </c>
      <c r="R664">
        <v>668</v>
      </c>
      <c r="S664" t="b">
        <v>0</v>
      </c>
      <c r="T664" t="s">
        <v>90</v>
      </c>
      <c r="U664" t="b">
        <v>1</v>
      </c>
      <c r="V664" t="s">
        <v>571</v>
      </c>
      <c r="W664" s="1">
        <v>44789.60087962963</v>
      </c>
      <c r="X664">
        <v>248</v>
      </c>
      <c r="Y664">
        <v>42</v>
      </c>
      <c r="Z664">
        <v>0</v>
      </c>
      <c r="AA664">
        <v>42</v>
      </c>
      <c r="AB664">
        <v>0</v>
      </c>
      <c r="AC664">
        <v>0</v>
      </c>
      <c r="AD664">
        <v>14</v>
      </c>
      <c r="AE664">
        <v>0</v>
      </c>
      <c r="AF664">
        <v>0</v>
      </c>
      <c r="AG664">
        <v>0</v>
      </c>
      <c r="AH664" t="s">
        <v>173</v>
      </c>
      <c r="AI664" s="1">
        <v>44789.607627314814</v>
      </c>
      <c r="AJ664">
        <v>420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14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1380</v>
      </c>
      <c r="BG664">
        <v>17</v>
      </c>
      <c r="BH664" t="s">
        <v>93</v>
      </c>
    </row>
    <row r="665" spans="1:60">
      <c r="A665" t="s">
        <v>1508</v>
      </c>
      <c r="B665" t="s">
        <v>82</v>
      </c>
      <c r="C665" t="s">
        <v>1423</v>
      </c>
      <c r="D665" t="s">
        <v>84</v>
      </c>
      <c r="E665" s="2">
        <f>HYPERLINK("capsilon://?command=openfolder&amp;siteaddress=FAM.docvelocity-na8.net&amp;folderid=FXDE6C1143-49D3-92C0-2824-D390CF9104DF","FX22078179")</f>
        <v>0</v>
      </c>
      <c r="F665" t="s">
        <v>19</v>
      </c>
      <c r="G665" t="s">
        <v>19</v>
      </c>
      <c r="H665" t="s">
        <v>85</v>
      </c>
      <c r="I665" t="s">
        <v>1424</v>
      </c>
      <c r="J665">
        <v>482</v>
      </c>
      <c r="K665" t="s">
        <v>87</v>
      </c>
      <c r="L665" t="s">
        <v>88</v>
      </c>
      <c r="M665" t="s">
        <v>89</v>
      </c>
      <c r="N665">
        <v>2</v>
      </c>
      <c r="O665" s="1">
        <v>44775.051712962966</v>
      </c>
      <c r="P665" s="1">
        <v>44775.138657407406</v>
      </c>
      <c r="Q665">
        <v>4886</v>
      </c>
      <c r="R665">
        <v>2626</v>
      </c>
      <c r="S665" t="b">
        <v>0</v>
      </c>
      <c r="T665" t="s">
        <v>90</v>
      </c>
      <c r="U665" t="b">
        <v>1</v>
      </c>
      <c r="V665" t="s">
        <v>154</v>
      </c>
      <c r="W665" s="1">
        <v>44775.063206018516</v>
      </c>
      <c r="X665">
        <v>987</v>
      </c>
      <c r="Y665">
        <v>388</v>
      </c>
      <c r="Z665">
        <v>0</v>
      </c>
      <c r="AA665">
        <v>388</v>
      </c>
      <c r="AB665">
        <v>0</v>
      </c>
      <c r="AC665">
        <v>80</v>
      </c>
      <c r="AD665">
        <v>94</v>
      </c>
      <c r="AE665">
        <v>0</v>
      </c>
      <c r="AF665">
        <v>0</v>
      </c>
      <c r="AG665">
        <v>0</v>
      </c>
      <c r="AH665" t="s">
        <v>126</v>
      </c>
      <c r="AI665" s="1">
        <v>44775.138657407406</v>
      </c>
      <c r="AJ665">
        <v>1623</v>
      </c>
      <c r="AK665">
        <v>3</v>
      </c>
      <c r="AL665">
        <v>0</v>
      </c>
      <c r="AM665">
        <v>3</v>
      </c>
      <c r="AN665">
        <v>0</v>
      </c>
      <c r="AO665">
        <v>3</v>
      </c>
      <c r="AP665">
        <v>91</v>
      </c>
      <c r="AQ665">
        <v>0</v>
      </c>
      <c r="AR665">
        <v>0</v>
      </c>
      <c r="AS665">
        <v>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1506</v>
      </c>
      <c r="BG665">
        <v>125</v>
      </c>
      <c r="BH665" t="s">
        <v>93</v>
      </c>
    </row>
    <row r="666" spans="1:60">
      <c r="A666" t="s">
        <v>1509</v>
      </c>
      <c r="B666" t="s">
        <v>82</v>
      </c>
      <c r="C666" t="s">
        <v>1510</v>
      </c>
      <c r="D666" t="s">
        <v>84</v>
      </c>
      <c r="E666" s="2">
        <f>HYPERLINK("capsilon://?command=openfolder&amp;siteaddress=FAM.docvelocity-na8.net&amp;folderid=FXC3BC9E6A-50AF-A96A-4AFA-D5D88BA1682E","FX22071097")</f>
        <v>0</v>
      </c>
      <c r="F666" t="s">
        <v>19</v>
      </c>
      <c r="G666" t="s">
        <v>19</v>
      </c>
      <c r="H666" t="s">
        <v>85</v>
      </c>
      <c r="I666" t="s">
        <v>1511</v>
      </c>
      <c r="J666">
        <v>44</v>
      </c>
      <c r="K666" t="s">
        <v>87</v>
      </c>
      <c r="L666" t="s">
        <v>88</v>
      </c>
      <c r="M666" t="s">
        <v>89</v>
      </c>
      <c r="N666">
        <v>2</v>
      </c>
      <c r="O666" s="1">
        <v>44789.600648148145</v>
      </c>
      <c r="P666" s="1">
        <v>44789.669016203705</v>
      </c>
      <c r="Q666">
        <v>5858</v>
      </c>
      <c r="R666">
        <v>49</v>
      </c>
      <c r="S666" t="b">
        <v>0</v>
      </c>
      <c r="T666" t="s">
        <v>90</v>
      </c>
      <c r="U666" t="b">
        <v>0</v>
      </c>
      <c r="V666" t="s">
        <v>571</v>
      </c>
      <c r="W666" s="1">
        <v>44789.614814814813</v>
      </c>
      <c r="X666">
        <v>16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44</v>
      </c>
      <c r="AE666">
        <v>0</v>
      </c>
      <c r="AF666">
        <v>0</v>
      </c>
      <c r="AG666">
        <v>0</v>
      </c>
      <c r="AH666" t="s">
        <v>1444</v>
      </c>
      <c r="AI666" s="1">
        <v>44789.669016203705</v>
      </c>
      <c r="AJ666">
        <v>33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44</v>
      </c>
      <c r="AQ666">
        <v>0</v>
      </c>
      <c r="AR666">
        <v>0</v>
      </c>
      <c r="AS666">
        <v>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1380</v>
      </c>
      <c r="BG666">
        <v>98</v>
      </c>
      <c r="BH666" t="s">
        <v>93</v>
      </c>
    </row>
    <row r="667" spans="1:60">
      <c r="A667" t="s">
        <v>1512</v>
      </c>
      <c r="B667" t="s">
        <v>82</v>
      </c>
      <c r="C667" t="s">
        <v>866</v>
      </c>
      <c r="D667" t="s">
        <v>84</v>
      </c>
      <c r="E667" s="2">
        <f>HYPERLINK("capsilon://?command=openfolder&amp;siteaddress=FAM.docvelocity-na8.net&amp;folderid=FXD691241D-638D-70CF-5821-B472D5D151D4","FX22065390")</f>
        <v>0</v>
      </c>
      <c r="F667" t="s">
        <v>19</v>
      </c>
      <c r="G667" t="s">
        <v>19</v>
      </c>
      <c r="H667" t="s">
        <v>85</v>
      </c>
      <c r="I667" t="s">
        <v>1513</v>
      </c>
      <c r="J667">
        <v>111</v>
      </c>
      <c r="K667" t="s">
        <v>87</v>
      </c>
      <c r="L667" t="s">
        <v>88</v>
      </c>
      <c r="M667" t="s">
        <v>89</v>
      </c>
      <c r="N667">
        <v>1</v>
      </c>
      <c r="O667" s="1">
        <v>44789.605057870373</v>
      </c>
      <c r="P667" s="1">
        <v>44789.618414351855</v>
      </c>
      <c r="Q667">
        <v>899</v>
      </c>
      <c r="R667">
        <v>255</v>
      </c>
      <c r="S667" t="b">
        <v>0</v>
      </c>
      <c r="T667" t="s">
        <v>90</v>
      </c>
      <c r="U667" t="b">
        <v>0</v>
      </c>
      <c r="V667" t="s">
        <v>91</v>
      </c>
      <c r="W667" s="1">
        <v>44789.618414351855</v>
      </c>
      <c r="X667">
        <v>219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111</v>
      </c>
      <c r="AE667">
        <v>89</v>
      </c>
      <c r="AF667">
        <v>0</v>
      </c>
      <c r="AG667">
        <v>2</v>
      </c>
      <c r="AH667" t="s">
        <v>90</v>
      </c>
      <c r="AI667" t="s">
        <v>90</v>
      </c>
      <c r="AJ667" t="s">
        <v>90</v>
      </c>
      <c r="AK667" t="s">
        <v>90</v>
      </c>
      <c r="AL667" t="s">
        <v>90</v>
      </c>
      <c r="AM667" t="s">
        <v>90</v>
      </c>
      <c r="AN667" t="s">
        <v>90</v>
      </c>
      <c r="AO667" t="s">
        <v>90</v>
      </c>
      <c r="AP667" t="s">
        <v>90</v>
      </c>
      <c r="AQ667" t="s">
        <v>90</v>
      </c>
      <c r="AR667" t="s">
        <v>90</v>
      </c>
      <c r="AS667" t="s">
        <v>90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1380</v>
      </c>
      <c r="BG667">
        <v>19</v>
      </c>
      <c r="BH667" t="s">
        <v>93</v>
      </c>
    </row>
    <row r="668" spans="1:60">
      <c r="A668" t="s">
        <v>1514</v>
      </c>
      <c r="B668" t="s">
        <v>82</v>
      </c>
      <c r="C668" t="s">
        <v>1149</v>
      </c>
      <c r="D668" t="s">
        <v>84</v>
      </c>
      <c r="E668" s="2">
        <f>HYPERLINK("capsilon://?command=openfolder&amp;siteaddress=FAM.docvelocity-na8.net&amp;folderid=FX2D828FF1-3826-20DF-310F-9BC320D46AE8","FX22083520")</f>
        <v>0</v>
      </c>
      <c r="F668" t="s">
        <v>19</v>
      </c>
      <c r="G668" t="s">
        <v>19</v>
      </c>
      <c r="H668" t="s">
        <v>85</v>
      </c>
      <c r="I668" t="s">
        <v>1515</v>
      </c>
      <c r="J668">
        <v>28</v>
      </c>
      <c r="K668" t="s">
        <v>87</v>
      </c>
      <c r="L668" t="s">
        <v>88</v>
      </c>
      <c r="M668" t="s">
        <v>89</v>
      </c>
      <c r="N668">
        <v>2</v>
      </c>
      <c r="O668" s="1">
        <v>44789.607685185183</v>
      </c>
      <c r="P668" s="1">
        <v>44789.670057870368</v>
      </c>
      <c r="Q668">
        <v>5177</v>
      </c>
      <c r="R668">
        <v>212</v>
      </c>
      <c r="S668" t="b">
        <v>0</v>
      </c>
      <c r="T668" t="s">
        <v>90</v>
      </c>
      <c r="U668" t="b">
        <v>0</v>
      </c>
      <c r="V668" t="s">
        <v>571</v>
      </c>
      <c r="W668" s="1">
        <v>44789.616678240738</v>
      </c>
      <c r="X668">
        <v>123</v>
      </c>
      <c r="Y668">
        <v>21</v>
      </c>
      <c r="Z668">
        <v>0</v>
      </c>
      <c r="AA668">
        <v>21</v>
      </c>
      <c r="AB668">
        <v>0</v>
      </c>
      <c r="AC668">
        <v>0</v>
      </c>
      <c r="AD668">
        <v>7</v>
      </c>
      <c r="AE668">
        <v>0</v>
      </c>
      <c r="AF668">
        <v>0</v>
      </c>
      <c r="AG668">
        <v>0</v>
      </c>
      <c r="AH668" t="s">
        <v>1444</v>
      </c>
      <c r="AI668" s="1">
        <v>44789.670057870368</v>
      </c>
      <c r="AJ668">
        <v>89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7</v>
      </c>
      <c r="AQ668">
        <v>0</v>
      </c>
      <c r="AR668">
        <v>0</v>
      </c>
      <c r="AS668">
        <v>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1380</v>
      </c>
      <c r="BG668">
        <v>89</v>
      </c>
      <c r="BH668" t="s">
        <v>93</v>
      </c>
    </row>
    <row r="669" spans="1:60">
      <c r="A669" t="s">
        <v>1516</v>
      </c>
      <c r="B669" t="s">
        <v>82</v>
      </c>
      <c r="C669" t="s">
        <v>1149</v>
      </c>
      <c r="D669" t="s">
        <v>84</v>
      </c>
      <c r="E669" s="2">
        <f>HYPERLINK("capsilon://?command=openfolder&amp;siteaddress=FAM.docvelocity-na8.net&amp;folderid=FX2D828FF1-3826-20DF-310F-9BC320D46AE8","FX22083520")</f>
        <v>0</v>
      </c>
      <c r="F669" t="s">
        <v>19</v>
      </c>
      <c r="G669" t="s">
        <v>19</v>
      </c>
      <c r="H669" t="s">
        <v>85</v>
      </c>
      <c r="I669" t="s">
        <v>1517</v>
      </c>
      <c r="J669">
        <v>204</v>
      </c>
      <c r="K669" t="s">
        <v>87</v>
      </c>
      <c r="L669" t="s">
        <v>88</v>
      </c>
      <c r="M669" t="s">
        <v>89</v>
      </c>
      <c r="N669">
        <v>2</v>
      </c>
      <c r="O669" s="1">
        <v>44789.60832175926</v>
      </c>
      <c r="P669" s="1">
        <v>44789.67359953704</v>
      </c>
      <c r="Q669">
        <v>4758</v>
      </c>
      <c r="R669">
        <v>882</v>
      </c>
      <c r="S669" t="b">
        <v>0</v>
      </c>
      <c r="T669" t="s">
        <v>90</v>
      </c>
      <c r="U669" t="b">
        <v>0</v>
      </c>
      <c r="V669" t="s">
        <v>95</v>
      </c>
      <c r="W669" s="1">
        <v>44789.621898148151</v>
      </c>
      <c r="X669">
        <v>499</v>
      </c>
      <c r="Y669">
        <v>164</v>
      </c>
      <c r="Z669">
        <v>0</v>
      </c>
      <c r="AA669">
        <v>164</v>
      </c>
      <c r="AB669">
        <v>0</v>
      </c>
      <c r="AC669">
        <v>4</v>
      </c>
      <c r="AD669">
        <v>40</v>
      </c>
      <c r="AE669">
        <v>0</v>
      </c>
      <c r="AF669">
        <v>0</v>
      </c>
      <c r="AG669">
        <v>0</v>
      </c>
      <c r="AH669" t="s">
        <v>108</v>
      </c>
      <c r="AI669" s="1">
        <v>44789.67359953704</v>
      </c>
      <c r="AJ669">
        <v>383</v>
      </c>
      <c r="AK669">
        <v>4</v>
      </c>
      <c r="AL669">
        <v>0</v>
      </c>
      <c r="AM669">
        <v>4</v>
      </c>
      <c r="AN669">
        <v>0</v>
      </c>
      <c r="AO669">
        <v>4</v>
      </c>
      <c r="AP669">
        <v>36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1380</v>
      </c>
      <c r="BG669">
        <v>94</v>
      </c>
      <c r="BH669" t="s">
        <v>93</v>
      </c>
    </row>
    <row r="670" spans="1:60">
      <c r="A670" t="s">
        <v>1518</v>
      </c>
      <c r="B670" t="s">
        <v>82</v>
      </c>
      <c r="C670" t="s">
        <v>1149</v>
      </c>
      <c r="D670" t="s">
        <v>84</v>
      </c>
      <c r="E670" s="2">
        <f>HYPERLINK("capsilon://?command=openfolder&amp;siteaddress=FAM.docvelocity-na8.net&amp;folderid=FX2D828FF1-3826-20DF-310F-9BC320D46AE8","FX22083520")</f>
        <v>0</v>
      </c>
      <c r="F670" t="s">
        <v>19</v>
      </c>
      <c r="G670" t="s">
        <v>19</v>
      </c>
      <c r="H670" t="s">
        <v>85</v>
      </c>
      <c r="I670" t="s">
        <v>1519</v>
      </c>
      <c r="J670">
        <v>51</v>
      </c>
      <c r="K670" t="s">
        <v>87</v>
      </c>
      <c r="L670" t="s">
        <v>88</v>
      </c>
      <c r="M670" t="s">
        <v>89</v>
      </c>
      <c r="N670">
        <v>2</v>
      </c>
      <c r="O670" s="1">
        <v>44789.609039351853</v>
      </c>
      <c r="P670" s="1">
        <v>44789.672071759262</v>
      </c>
      <c r="Q670">
        <v>5125</v>
      </c>
      <c r="R670">
        <v>321</v>
      </c>
      <c r="S670" t="b">
        <v>0</v>
      </c>
      <c r="T670" t="s">
        <v>90</v>
      </c>
      <c r="U670" t="b">
        <v>0</v>
      </c>
      <c r="V670" t="s">
        <v>571</v>
      </c>
      <c r="W670" s="1">
        <v>44789.618541666663</v>
      </c>
      <c r="X670">
        <v>160</v>
      </c>
      <c r="Y670">
        <v>41</v>
      </c>
      <c r="Z670">
        <v>0</v>
      </c>
      <c r="AA670">
        <v>41</v>
      </c>
      <c r="AB670">
        <v>0</v>
      </c>
      <c r="AC670">
        <v>2</v>
      </c>
      <c r="AD670">
        <v>10</v>
      </c>
      <c r="AE670">
        <v>0</v>
      </c>
      <c r="AF670">
        <v>0</v>
      </c>
      <c r="AG670">
        <v>0</v>
      </c>
      <c r="AH670" t="s">
        <v>173</v>
      </c>
      <c r="AI670" s="1">
        <v>44789.672071759262</v>
      </c>
      <c r="AJ670">
        <v>161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10</v>
      </c>
      <c r="AQ670">
        <v>0</v>
      </c>
      <c r="AR670">
        <v>0</v>
      </c>
      <c r="AS670">
        <v>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1380</v>
      </c>
      <c r="BG670">
        <v>90</v>
      </c>
      <c r="BH670" t="s">
        <v>93</v>
      </c>
    </row>
    <row r="671" spans="1:60">
      <c r="A671" t="s">
        <v>1520</v>
      </c>
      <c r="B671" t="s">
        <v>82</v>
      </c>
      <c r="C671" t="s">
        <v>866</v>
      </c>
      <c r="D671" t="s">
        <v>84</v>
      </c>
      <c r="E671" s="2">
        <f>HYPERLINK("capsilon://?command=openfolder&amp;siteaddress=FAM.docvelocity-na8.net&amp;folderid=FXD691241D-638D-70CF-5821-B472D5D151D4","FX22065390")</f>
        <v>0</v>
      </c>
      <c r="F671" t="s">
        <v>19</v>
      </c>
      <c r="G671" t="s">
        <v>19</v>
      </c>
      <c r="H671" t="s">
        <v>85</v>
      </c>
      <c r="I671" t="s">
        <v>1513</v>
      </c>
      <c r="J671">
        <v>88</v>
      </c>
      <c r="K671" t="s">
        <v>87</v>
      </c>
      <c r="L671" t="s">
        <v>88</v>
      </c>
      <c r="M671" t="s">
        <v>89</v>
      </c>
      <c r="N671">
        <v>2</v>
      </c>
      <c r="O671" s="1">
        <v>44789.619525462964</v>
      </c>
      <c r="P671" s="1">
        <v>44789.644189814811</v>
      </c>
      <c r="Q671">
        <v>1544</v>
      </c>
      <c r="R671">
        <v>587</v>
      </c>
      <c r="S671" t="b">
        <v>0</v>
      </c>
      <c r="T671" t="s">
        <v>90</v>
      </c>
      <c r="U671" t="b">
        <v>1</v>
      </c>
      <c r="V671" t="s">
        <v>95</v>
      </c>
      <c r="W671" s="1">
        <v>44789.624224537038</v>
      </c>
      <c r="X671">
        <v>200</v>
      </c>
      <c r="Y671">
        <v>37</v>
      </c>
      <c r="Z671">
        <v>0</v>
      </c>
      <c r="AA671">
        <v>37</v>
      </c>
      <c r="AB671">
        <v>37</v>
      </c>
      <c r="AC671">
        <v>9</v>
      </c>
      <c r="AD671">
        <v>51</v>
      </c>
      <c r="AE671">
        <v>0</v>
      </c>
      <c r="AF671">
        <v>0</v>
      </c>
      <c r="AG671">
        <v>0</v>
      </c>
      <c r="AH671" t="s">
        <v>173</v>
      </c>
      <c r="AI671" s="1">
        <v>44789.644189814811</v>
      </c>
      <c r="AJ671">
        <v>377</v>
      </c>
      <c r="AK671">
        <v>0</v>
      </c>
      <c r="AL671">
        <v>0</v>
      </c>
      <c r="AM671">
        <v>0</v>
      </c>
      <c r="AN671">
        <v>37</v>
      </c>
      <c r="AO671">
        <v>1</v>
      </c>
      <c r="AP671">
        <v>51</v>
      </c>
      <c r="AQ671">
        <v>0</v>
      </c>
      <c r="AR671">
        <v>0</v>
      </c>
      <c r="AS671">
        <v>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1380</v>
      </c>
      <c r="BG671">
        <v>35</v>
      </c>
      <c r="BH671" t="s">
        <v>93</v>
      </c>
    </row>
    <row r="672" spans="1:60">
      <c r="A672" t="s">
        <v>1521</v>
      </c>
      <c r="B672" t="s">
        <v>82</v>
      </c>
      <c r="C672" t="s">
        <v>1522</v>
      </c>
      <c r="D672" t="s">
        <v>84</v>
      </c>
      <c r="E672" s="2">
        <f>HYPERLINK("capsilon://?command=openfolder&amp;siteaddress=FAM.docvelocity-na8.net&amp;folderid=FX6E7B3ED1-C416-8C50-CDCD-C85266AD2582","FX22084086")</f>
        <v>0</v>
      </c>
      <c r="F672" t="s">
        <v>19</v>
      </c>
      <c r="G672" t="s">
        <v>19</v>
      </c>
      <c r="H672" t="s">
        <v>85</v>
      </c>
      <c r="I672" t="s">
        <v>1523</v>
      </c>
      <c r="J672">
        <v>443</v>
      </c>
      <c r="K672" t="s">
        <v>87</v>
      </c>
      <c r="L672" t="s">
        <v>88</v>
      </c>
      <c r="M672" t="s">
        <v>89</v>
      </c>
      <c r="N672">
        <v>2</v>
      </c>
      <c r="O672" s="1">
        <v>44789.641712962963</v>
      </c>
      <c r="P672" s="1">
        <v>44789.688472222224</v>
      </c>
      <c r="Q672">
        <v>1342</v>
      </c>
      <c r="R672">
        <v>2698</v>
      </c>
      <c r="S672" t="b">
        <v>0</v>
      </c>
      <c r="T672" t="s">
        <v>90</v>
      </c>
      <c r="U672" t="b">
        <v>0</v>
      </c>
      <c r="V672" t="s">
        <v>95</v>
      </c>
      <c r="W672" s="1">
        <v>44789.661192129628</v>
      </c>
      <c r="X672">
        <v>1382</v>
      </c>
      <c r="Y672">
        <v>352</v>
      </c>
      <c r="Z672">
        <v>0</v>
      </c>
      <c r="AA672">
        <v>352</v>
      </c>
      <c r="AB672">
        <v>0</v>
      </c>
      <c r="AC672">
        <v>72</v>
      </c>
      <c r="AD672">
        <v>91</v>
      </c>
      <c r="AE672">
        <v>0</v>
      </c>
      <c r="AF672">
        <v>0</v>
      </c>
      <c r="AG672">
        <v>0</v>
      </c>
      <c r="AH672" t="s">
        <v>108</v>
      </c>
      <c r="AI672" s="1">
        <v>44789.688472222224</v>
      </c>
      <c r="AJ672">
        <v>1284</v>
      </c>
      <c r="AK672">
        <v>18</v>
      </c>
      <c r="AL672">
        <v>0</v>
      </c>
      <c r="AM672">
        <v>18</v>
      </c>
      <c r="AN672">
        <v>0</v>
      </c>
      <c r="AO672">
        <v>18</v>
      </c>
      <c r="AP672">
        <v>73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1380</v>
      </c>
      <c r="BG672">
        <v>67</v>
      </c>
      <c r="BH672" t="s">
        <v>93</v>
      </c>
    </row>
    <row r="673" spans="1:60">
      <c r="A673" t="s">
        <v>1524</v>
      </c>
      <c r="B673" t="s">
        <v>82</v>
      </c>
      <c r="C673" t="s">
        <v>1525</v>
      </c>
      <c r="D673" t="s">
        <v>84</v>
      </c>
      <c r="E673" s="2">
        <f>HYPERLINK("capsilon://?command=openfolder&amp;siteaddress=FAM.docvelocity-na8.net&amp;folderid=FX43099CB7-E31B-C397-47F7-EF435E4511BF","FX22083284")</f>
        <v>0</v>
      </c>
      <c r="F673" t="s">
        <v>19</v>
      </c>
      <c r="G673" t="s">
        <v>19</v>
      </c>
      <c r="H673" t="s">
        <v>85</v>
      </c>
      <c r="I673" t="s">
        <v>1526</v>
      </c>
      <c r="J673">
        <v>236</v>
      </c>
      <c r="K673" t="s">
        <v>87</v>
      </c>
      <c r="L673" t="s">
        <v>88</v>
      </c>
      <c r="M673" t="s">
        <v>89</v>
      </c>
      <c r="N673">
        <v>1</v>
      </c>
      <c r="O673" s="1">
        <v>44789.651886574073</v>
      </c>
      <c r="P673" s="1">
        <v>44789.665949074071</v>
      </c>
      <c r="Q673">
        <v>528</v>
      </c>
      <c r="R673">
        <v>687</v>
      </c>
      <c r="S673" t="b">
        <v>0</v>
      </c>
      <c r="T673" t="s">
        <v>90</v>
      </c>
      <c r="U673" t="b">
        <v>0</v>
      </c>
      <c r="V673" t="s">
        <v>91</v>
      </c>
      <c r="W673" s="1">
        <v>44789.665949074071</v>
      </c>
      <c r="X673">
        <v>687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236</v>
      </c>
      <c r="AE673">
        <v>215</v>
      </c>
      <c r="AF673">
        <v>0</v>
      </c>
      <c r="AG673">
        <v>6</v>
      </c>
      <c r="AH673" t="s">
        <v>90</v>
      </c>
      <c r="AI673" t="s">
        <v>90</v>
      </c>
      <c r="AJ673" t="s">
        <v>90</v>
      </c>
      <c r="AK673" t="s">
        <v>90</v>
      </c>
      <c r="AL673" t="s">
        <v>90</v>
      </c>
      <c r="AM673" t="s">
        <v>90</v>
      </c>
      <c r="AN673" t="s">
        <v>90</v>
      </c>
      <c r="AO673" t="s">
        <v>90</v>
      </c>
      <c r="AP673" t="s">
        <v>90</v>
      </c>
      <c r="AQ673" t="s">
        <v>90</v>
      </c>
      <c r="AR673" t="s">
        <v>90</v>
      </c>
      <c r="AS673" t="s">
        <v>90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1380</v>
      </c>
      <c r="BG673">
        <v>20</v>
      </c>
      <c r="BH673" t="s">
        <v>93</v>
      </c>
    </row>
    <row r="674" spans="1:60">
      <c r="A674" t="s">
        <v>1527</v>
      </c>
      <c r="B674" t="s">
        <v>82</v>
      </c>
      <c r="C674" t="s">
        <v>1428</v>
      </c>
      <c r="D674" t="s">
        <v>84</v>
      </c>
      <c r="E674" s="2">
        <f>HYPERLINK("capsilon://?command=openfolder&amp;siteaddress=FAM.docvelocity-na8.net&amp;folderid=FX09686C86-31FF-6CDB-C184-1D25E1118A82","FX22082475")</f>
        <v>0</v>
      </c>
      <c r="F674" t="s">
        <v>19</v>
      </c>
      <c r="G674" t="s">
        <v>19</v>
      </c>
      <c r="H674" t="s">
        <v>85</v>
      </c>
      <c r="I674" t="s">
        <v>1460</v>
      </c>
      <c r="J674">
        <v>44</v>
      </c>
      <c r="K674" t="s">
        <v>87</v>
      </c>
      <c r="L674" t="s">
        <v>88</v>
      </c>
      <c r="M674" t="s">
        <v>89</v>
      </c>
      <c r="N674">
        <v>2</v>
      </c>
      <c r="O674" s="1">
        <v>44789.659525462965</v>
      </c>
      <c r="P674" s="1">
        <v>44789.671296296299</v>
      </c>
      <c r="Q674">
        <v>176</v>
      </c>
      <c r="R674">
        <v>841</v>
      </c>
      <c r="S674" t="b">
        <v>0</v>
      </c>
      <c r="T674" t="s">
        <v>90</v>
      </c>
      <c r="U674" t="b">
        <v>1</v>
      </c>
      <c r="V674" t="s">
        <v>95</v>
      </c>
      <c r="W674" s="1">
        <v>44789.669710648152</v>
      </c>
      <c r="X674">
        <v>735</v>
      </c>
      <c r="Y674">
        <v>37</v>
      </c>
      <c r="Z674">
        <v>0</v>
      </c>
      <c r="AA674">
        <v>37</v>
      </c>
      <c r="AB674">
        <v>0</v>
      </c>
      <c r="AC674">
        <v>12</v>
      </c>
      <c r="AD674">
        <v>7</v>
      </c>
      <c r="AE674">
        <v>0</v>
      </c>
      <c r="AF674">
        <v>0</v>
      </c>
      <c r="AG674">
        <v>0</v>
      </c>
      <c r="AH674" t="s">
        <v>1444</v>
      </c>
      <c r="AI674" s="1">
        <v>44789.671296296299</v>
      </c>
      <c r="AJ674">
        <v>106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7</v>
      </c>
      <c r="AQ674">
        <v>0</v>
      </c>
      <c r="AR674">
        <v>0</v>
      </c>
      <c r="AS674">
        <v>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1380</v>
      </c>
      <c r="BG674">
        <v>16</v>
      </c>
      <c r="BH674" t="s">
        <v>93</v>
      </c>
    </row>
    <row r="675" spans="1:60">
      <c r="A675" t="s">
        <v>1528</v>
      </c>
      <c r="B675" t="s">
        <v>82</v>
      </c>
      <c r="C675" t="s">
        <v>1529</v>
      </c>
      <c r="D675" t="s">
        <v>84</v>
      </c>
      <c r="E675" s="2">
        <f>HYPERLINK("capsilon://?command=openfolder&amp;siteaddress=FAM.docvelocity-na8.net&amp;folderid=FXBFDC5B82-EFC1-4AA8-BE90-0D9F9AF6A0AE","FX22083991")</f>
        <v>0</v>
      </c>
      <c r="F675" t="s">
        <v>19</v>
      </c>
      <c r="G675" t="s">
        <v>19</v>
      </c>
      <c r="H675" t="s">
        <v>85</v>
      </c>
      <c r="I675" t="s">
        <v>1530</v>
      </c>
      <c r="J675">
        <v>278</v>
      </c>
      <c r="K675" t="s">
        <v>87</v>
      </c>
      <c r="L675" t="s">
        <v>88</v>
      </c>
      <c r="M675" t="s">
        <v>89</v>
      </c>
      <c r="N675">
        <v>1</v>
      </c>
      <c r="O675" s="1">
        <v>44789.66033564815</v>
      </c>
      <c r="P675" s="1">
        <v>44789.672256944446</v>
      </c>
      <c r="Q675">
        <v>470</v>
      </c>
      <c r="R675">
        <v>560</v>
      </c>
      <c r="S675" t="b">
        <v>0</v>
      </c>
      <c r="T675" t="s">
        <v>90</v>
      </c>
      <c r="U675" t="b">
        <v>0</v>
      </c>
      <c r="V675" t="s">
        <v>91</v>
      </c>
      <c r="W675" s="1">
        <v>44789.672256944446</v>
      </c>
      <c r="X675">
        <v>544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278</v>
      </c>
      <c r="AE675">
        <v>271</v>
      </c>
      <c r="AF675">
        <v>0</v>
      </c>
      <c r="AG675">
        <v>5</v>
      </c>
      <c r="AH675" t="s">
        <v>90</v>
      </c>
      <c r="AI675" t="s">
        <v>90</v>
      </c>
      <c r="AJ675" t="s">
        <v>90</v>
      </c>
      <c r="AK675" t="s">
        <v>90</v>
      </c>
      <c r="AL675" t="s">
        <v>90</v>
      </c>
      <c r="AM675" t="s">
        <v>90</v>
      </c>
      <c r="AN675" t="s">
        <v>90</v>
      </c>
      <c r="AO675" t="s">
        <v>90</v>
      </c>
      <c r="AP675" t="s">
        <v>90</v>
      </c>
      <c r="AQ675" t="s">
        <v>90</v>
      </c>
      <c r="AR675" t="s">
        <v>90</v>
      </c>
      <c r="AS675" t="s">
        <v>90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1380</v>
      </c>
      <c r="BG675">
        <v>17</v>
      </c>
      <c r="BH675" t="s">
        <v>93</v>
      </c>
    </row>
    <row r="676" spans="1:60">
      <c r="A676" t="s">
        <v>1531</v>
      </c>
      <c r="B676" t="s">
        <v>82</v>
      </c>
      <c r="C676" t="s">
        <v>1149</v>
      </c>
      <c r="D676" t="s">
        <v>84</v>
      </c>
      <c r="E676" s="2">
        <f>HYPERLINK("capsilon://?command=openfolder&amp;siteaddress=FAM.docvelocity-na8.net&amp;folderid=FX2D828FF1-3826-20DF-310F-9BC320D46AE8","FX22083520")</f>
        <v>0</v>
      </c>
      <c r="F676" t="s">
        <v>19</v>
      </c>
      <c r="G676" t="s">
        <v>19</v>
      </c>
      <c r="H676" t="s">
        <v>85</v>
      </c>
      <c r="I676" t="s">
        <v>1532</v>
      </c>
      <c r="J676">
        <v>63</v>
      </c>
      <c r="K676" t="s">
        <v>87</v>
      </c>
      <c r="L676" t="s">
        <v>88</v>
      </c>
      <c r="M676" t="s">
        <v>89</v>
      </c>
      <c r="N676">
        <v>2</v>
      </c>
      <c r="O676" s="1">
        <v>44789.666435185187</v>
      </c>
      <c r="P676" s="1">
        <v>44789.679791666669</v>
      </c>
      <c r="Q676">
        <v>1062</v>
      </c>
      <c r="R676">
        <v>92</v>
      </c>
      <c r="S676" t="b">
        <v>0</v>
      </c>
      <c r="T676" t="s">
        <v>90</v>
      </c>
      <c r="U676" t="b">
        <v>0</v>
      </c>
      <c r="V676" t="s">
        <v>91</v>
      </c>
      <c r="W676" s="1">
        <v>44789.672847222224</v>
      </c>
      <c r="X676">
        <v>50</v>
      </c>
      <c r="Y676">
        <v>0</v>
      </c>
      <c r="Z676">
        <v>0</v>
      </c>
      <c r="AA676">
        <v>0</v>
      </c>
      <c r="AB676">
        <v>30</v>
      </c>
      <c r="AC676">
        <v>0</v>
      </c>
      <c r="AD676">
        <v>63</v>
      </c>
      <c r="AE676">
        <v>0</v>
      </c>
      <c r="AF676">
        <v>0</v>
      </c>
      <c r="AG676">
        <v>0</v>
      </c>
      <c r="AH676" t="s">
        <v>749</v>
      </c>
      <c r="AI676" s="1">
        <v>44789.679791666669</v>
      </c>
      <c r="AJ676">
        <v>42</v>
      </c>
      <c r="AK676">
        <v>0</v>
      </c>
      <c r="AL676">
        <v>0</v>
      </c>
      <c r="AM676">
        <v>0</v>
      </c>
      <c r="AN676">
        <v>30</v>
      </c>
      <c r="AO676">
        <v>0</v>
      </c>
      <c r="AP676">
        <v>63</v>
      </c>
      <c r="AQ676">
        <v>0</v>
      </c>
      <c r="AR676">
        <v>0</v>
      </c>
      <c r="AS676">
        <v>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1380</v>
      </c>
      <c r="BG676">
        <v>19</v>
      </c>
      <c r="BH676" t="s">
        <v>93</v>
      </c>
    </row>
    <row r="677" spans="1:60">
      <c r="A677" t="s">
        <v>1533</v>
      </c>
      <c r="B677" t="s">
        <v>82</v>
      </c>
      <c r="C677" t="s">
        <v>1525</v>
      </c>
      <c r="D677" t="s">
        <v>84</v>
      </c>
      <c r="E677" s="2">
        <f>HYPERLINK("capsilon://?command=openfolder&amp;siteaddress=FAM.docvelocity-na8.net&amp;folderid=FX43099CB7-E31B-C397-47F7-EF435E4511BF","FX22083284")</f>
        <v>0</v>
      </c>
      <c r="F677" t="s">
        <v>19</v>
      </c>
      <c r="G677" t="s">
        <v>19</v>
      </c>
      <c r="H677" t="s">
        <v>85</v>
      </c>
      <c r="I677" t="s">
        <v>1526</v>
      </c>
      <c r="J677">
        <v>324</v>
      </c>
      <c r="K677" t="s">
        <v>87</v>
      </c>
      <c r="L677" t="s">
        <v>88</v>
      </c>
      <c r="M677" t="s">
        <v>89</v>
      </c>
      <c r="N677">
        <v>2</v>
      </c>
      <c r="O677" s="1">
        <v>44789.667372685188</v>
      </c>
      <c r="P677" s="1">
        <v>44789.745567129627</v>
      </c>
      <c r="Q677">
        <v>2619</v>
      </c>
      <c r="R677">
        <v>4137</v>
      </c>
      <c r="S677" t="b">
        <v>0</v>
      </c>
      <c r="T677" t="s">
        <v>90</v>
      </c>
      <c r="U677" t="b">
        <v>1</v>
      </c>
      <c r="V677" t="s">
        <v>95</v>
      </c>
      <c r="W677" s="1">
        <v>44789.693784722222</v>
      </c>
      <c r="X677">
        <v>2079</v>
      </c>
      <c r="Y677">
        <v>253</v>
      </c>
      <c r="Z677">
        <v>0</v>
      </c>
      <c r="AA677">
        <v>253</v>
      </c>
      <c r="AB677">
        <v>37</v>
      </c>
      <c r="AC677">
        <v>121</v>
      </c>
      <c r="AD677">
        <v>71</v>
      </c>
      <c r="AE677">
        <v>0</v>
      </c>
      <c r="AF677">
        <v>0</v>
      </c>
      <c r="AG677">
        <v>0</v>
      </c>
      <c r="AH677" t="s">
        <v>108</v>
      </c>
      <c r="AI677" s="1">
        <v>44789.745567129627</v>
      </c>
      <c r="AJ677">
        <v>2042</v>
      </c>
      <c r="AK677">
        <v>23</v>
      </c>
      <c r="AL677">
        <v>0</v>
      </c>
      <c r="AM677">
        <v>23</v>
      </c>
      <c r="AN677">
        <v>37</v>
      </c>
      <c r="AO677">
        <v>23</v>
      </c>
      <c r="AP677">
        <v>48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1380</v>
      </c>
      <c r="BG677">
        <v>112</v>
      </c>
      <c r="BH677" t="s">
        <v>93</v>
      </c>
    </row>
    <row r="678" spans="1:60">
      <c r="A678" t="s">
        <v>1534</v>
      </c>
      <c r="B678" t="s">
        <v>82</v>
      </c>
      <c r="C678" t="s">
        <v>1529</v>
      </c>
      <c r="D678" t="s">
        <v>84</v>
      </c>
      <c r="E678" s="2">
        <f>HYPERLINK("capsilon://?command=openfolder&amp;siteaddress=FAM.docvelocity-na8.net&amp;folderid=FXBFDC5B82-EFC1-4AA8-BE90-0D9F9AF6A0AE","FX22083991")</f>
        <v>0</v>
      </c>
      <c r="F678" t="s">
        <v>19</v>
      </c>
      <c r="G678" t="s">
        <v>19</v>
      </c>
      <c r="H678" t="s">
        <v>85</v>
      </c>
      <c r="I678" t="s">
        <v>1530</v>
      </c>
      <c r="J678">
        <v>354</v>
      </c>
      <c r="K678" t="s">
        <v>87</v>
      </c>
      <c r="L678" t="s">
        <v>88</v>
      </c>
      <c r="M678" t="s">
        <v>89</v>
      </c>
      <c r="N678">
        <v>2</v>
      </c>
      <c r="O678" s="1">
        <v>44789.673877314817</v>
      </c>
      <c r="P678" s="1">
        <v>44789.758113425924</v>
      </c>
      <c r="Q678">
        <v>4888</v>
      </c>
      <c r="R678">
        <v>2390</v>
      </c>
      <c r="S678" t="b">
        <v>0</v>
      </c>
      <c r="T678" t="s">
        <v>90</v>
      </c>
      <c r="U678" t="b">
        <v>1</v>
      </c>
      <c r="V678" t="s">
        <v>91</v>
      </c>
      <c r="W678" s="1">
        <v>44789.689803240741</v>
      </c>
      <c r="X678">
        <v>1280</v>
      </c>
      <c r="Y678">
        <v>154</v>
      </c>
      <c r="Z678">
        <v>0</v>
      </c>
      <c r="AA678">
        <v>154</v>
      </c>
      <c r="AB678">
        <v>100</v>
      </c>
      <c r="AC678">
        <v>32</v>
      </c>
      <c r="AD678">
        <v>200</v>
      </c>
      <c r="AE678">
        <v>0</v>
      </c>
      <c r="AF678">
        <v>0</v>
      </c>
      <c r="AG678">
        <v>0</v>
      </c>
      <c r="AH678" t="s">
        <v>108</v>
      </c>
      <c r="AI678" s="1">
        <v>44789.758113425924</v>
      </c>
      <c r="AJ678">
        <v>1083</v>
      </c>
      <c r="AK678">
        <v>0</v>
      </c>
      <c r="AL678">
        <v>0</v>
      </c>
      <c r="AM678">
        <v>0</v>
      </c>
      <c r="AN678">
        <v>100</v>
      </c>
      <c r="AO678">
        <v>0</v>
      </c>
      <c r="AP678">
        <v>200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1380</v>
      </c>
      <c r="BG678">
        <v>121</v>
      </c>
      <c r="BH678" t="s">
        <v>93</v>
      </c>
    </row>
    <row r="679" spans="1:60">
      <c r="A679" t="s">
        <v>1535</v>
      </c>
      <c r="B679" t="s">
        <v>82</v>
      </c>
      <c r="C679" t="s">
        <v>1536</v>
      </c>
      <c r="D679" t="s">
        <v>84</v>
      </c>
      <c r="E679" s="2">
        <f>HYPERLINK("capsilon://?command=openfolder&amp;siteaddress=FAM.docvelocity-na8.net&amp;folderid=FXB0A4E848-791A-B219-08B5-3103893DEF46","FX22082027")</f>
        <v>0</v>
      </c>
      <c r="F679" t="s">
        <v>19</v>
      </c>
      <c r="G679" t="s">
        <v>19</v>
      </c>
      <c r="H679" t="s">
        <v>85</v>
      </c>
      <c r="I679" t="s">
        <v>1537</v>
      </c>
      <c r="J679">
        <v>205</v>
      </c>
      <c r="K679" t="s">
        <v>87</v>
      </c>
      <c r="L679" t="s">
        <v>88</v>
      </c>
      <c r="M679" t="s">
        <v>89</v>
      </c>
      <c r="N679">
        <v>2</v>
      </c>
      <c r="O679" s="1">
        <v>44789.680717592593</v>
      </c>
      <c r="P679" s="1">
        <v>44789.742997685185</v>
      </c>
      <c r="Q679">
        <v>3876</v>
      </c>
      <c r="R679">
        <v>1505</v>
      </c>
      <c r="S679" t="b">
        <v>0</v>
      </c>
      <c r="T679" t="s">
        <v>90</v>
      </c>
      <c r="U679" t="b">
        <v>0</v>
      </c>
      <c r="V679" t="s">
        <v>91</v>
      </c>
      <c r="W679" s="1">
        <v>44789.698101851849</v>
      </c>
      <c r="X679">
        <v>716</v>
      </c>
      <c r="Y679">
        <v>141</v>
      </c>
      <c r="Z679">
        <v>0</v>
      </c>
      <c r="AA679">
        <v>141</v>
      </c>
      <c r="AB679">
        <v>0</v>
      </c>
      <c r="AC679">
        <v>10</v>
      </c>
      <c r="AD679">
        <v>64</v>
      </c>
      <c r="AE679">
        <v>0</v>
      </c>
      <c r="AF679">
        <v>0</v>
      </c>
      <c r="AG679">
        <v>0</v>
      </c>
      <c r="AH679" t="s">
        <v>173</v>
      </c>
      <c r="AI679" s="1">
        <v>44789.742997685185</v>
      </c>
      <c r="AJ679">
        <v>780</v>
      </c>
      <c r="AK679">
        <v>2</v>
      </c>
      <c r="AL679">
        <v>0</v>
      </c>
      <c r="AM679">
        <v>2</v>
      </c>
      <c r="AN679">
        <v>0</v>
      </c>
      <c r="AO679">
        <v>4</v>
      </c>
      <c r="AP679">
        <v>62</v>
      </c>
      <c r="AQ679">
        <v>0</v>
      </c>
      <c r="AR679">
        <v>0</v>
      </c>
      <c r="AS679">
        <v>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1380</v>
      </c>
      <c r="BG679">
        <v>89</v>
      </c>
      <c r="BH679" t="s">
        <v>93</v>
      </c>
    </row>
    <row r="680" spans="1:60">
      <c r="A680" t="s">
        <v>1538</v>
      </c>
      <c r="B680" t="s">
        <v>82</v>
      </c>
      <c r="C680" t="s">
        <v>1275</v>
      </c>
      <c r="D680" t="s">
        <v>84</v>
      </c>
      <c r="E680" s="2">
        <f>HYPERLINK("capsilon://?command=openfolder&amp;siteaddress=FAM.docvelocity-na8.net&amp;folderid=FXE97A09A9-621B-B2EC-0D5F-F84EBB99EEDA","FX22083966")</f>
        <v>0</v>
      </c>
      <c r="F680" t="s">
        <v>19</v>
      </c>
      <c r="G680" t="s">
        <v>19</v>
      </c>
      <c r="H680" t="s">
        <v>85</v>
      </c>
      <c r="I680" t="s">
        <v>1539</v>
      </c>
      <c r="J680">
        <v>33</v>
      </c>
      <c r="K680" t="s">
        <v>87</v>
      </c>
      <c r="L680" t="s">
        <v>88</v>
      </c>
      <c r="M680" t="s">
        <v>89</v>
      </c>
      <c r="N680">
        <v>2</v>
      </c>
      <c r="O680" s="1">
        <v>44789.689270833333</v>
      </c>
      <c r="P680" s="1">
        <v>44789.744583333333</v>
      </c>
      <c r="Q680">
        <v>4554</v>
      </c>
      <c r="R680">
        <v>225</v>
      </c>
      <c r="S680" t="b">
        <v>0</v>
      </c>
      <c r="T680" t="s">
        <v>90</v>
      </c>
      <c r="U680" t="b">
        <v>0</v>
      </c>
      <c r="V680" t="s">
        <v>571</v>
      </c>
      <c r="W680" s="1">
        <v>44789.693344907406</v>
      </c>
      <c r="X680">
        <v>88</v>
      </c>
      <c r="Y680">
        <v>10</v>
      </c>
      <c r="Z680">
        <v>0</v>
      </c>
      <c r="AA680">
        <v>10</v>
      </c>
      <c r="AB680">
        <v>0</v>
      </c>
      <c r="AC680">
        <v>0</v>
      </c>
      <c r="AD680">
        <v>23</v>
      </c>
      <c r="AE680">
        <v>0</v>
      </c>
      <c r="AF680">
        <v>0</v>
      </c>
      <c r="AG680">
        <v>0</v>
      </c>
      <c r="AH680" t="s">
        <v>173</v>
      </c>
      <c r="AI680" s="1">
        <v>44789.744583333333</v>
      </c>
      <c r="AJ680">
        <v>137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23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1380</v>
      </c>
      <c r="BG680">
        <v>79</v>
      </c>
      <c r="BH680" t="s">
        <v>93</v>
      </c>
    </row>
    <row r="681" spans="1:60">
      <c r="A681" t="s">
        <v>1540</v>
      </c>
      <c r="B681" t="s">
        <v>82</v>
      </c>
      <c r="C681" t="s">
        <v>1541</v>
      </c>
      <c r="D681" t="s">
        <v>84</v>
      </c>
      <c r="E681" s="2">
        <f>HYPERLINK("capsilon://?command=openfolder&amp;siteaddress=FAM.docvelocity-na8.net&amp;folderid=FX4174AB0C-FD9C-C777-FC7E-97A6AA776A42","FX22083342")</f>
        <v>0</v>
      </c>
      <c r="F681" t="s">
        <v>19</v>
      </c>
      <c r="G681" t="s">
        <v>19</v>
      </c>
      <c r="H681" t="s">
        <v>85</v>
      </c>
      <c r="I681" t="s">
        <v>1542</v>
      </c>
      <c r="J681">
        <v>137</v>
      </c>
      <c r="K681" t="s">
        <v>87</v>
      </c>
      <c r="L681" t="s">
        <v>88</v>
      </c>
      <c r="M681" t="s">
        <v>89</v>
      </c>
      <c r="N681">
        <v>1</v>
      </c>
      <c r="O681" s="1">
        <v>44789.692893518521</v>
      </c>
      <c r="P681" s="1">
        <v>44789.696956018517</v>
      </c>
      <c r="Q681">
        <v>40</v>
      </c>
      <c r="R681">
        <v>311</v>
      </c>
      <c r="S681" t="b">
        <v>0</v>
      </c>
      <c r="T681" t="s">
        <v>90</v>
      </c>
      <c r="U681" t="b">
        <v>0</v>
      </c>
      <c r="V681" t="s">
        <v>571</v>
      </c>
      <c r="W681" s="1">
        <v>44789.696956018517</v>
      </c>
      <c r="X681">
        <v>311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137</v>
      </c>
      <c r="AE681">
        <v>129</v>
      </c>
      <c r="AF681">
        <v>0</v>
      </c>
      <c r="AG681">
        <v>4</v>
      </c>
      <c r="AH681" t="s">
        <v>90</v>
      </c>
      <c r="AI681" t="s">
        <v>90</v>
      </c>
      <c r="AJ681" t="s">
        <v>90</v>
      </c>
      <c r="AK681" t="s">
        <v>90</v>
      </c>
      <c r="AL681" t="s">
        <v>90</v>
      </c>
      <c r="AM681" t="s">
        <v>90</v>
      </c>
      <c r="AN681" t="s">
        <v>90</v>
      </c>
      <c r="AO681" t="s">
        <v>90</v>
      </c>
      <c r="AP681" t="s">
        <v>90</v>
      </c>
      <c r="AQ681" t="s">
        <v>90</v>
      </c>
      <c r="AR681" t="s">
        <v>90</v>
      </c>
      <c r="AS681" t="s">
        <v>90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1380</v>
      </c>
      <c r="BG681">
        <v>5</v>
      </c>
      <c r="BH681" t="s">
        <v>93</v>
      </c>
    </row>
    <row r="682" spans="1:60">
      <c r="A682" t="s">
        <v>1543</v>
      </c>
      <c r="B682" t="s">
        <v>82</v>
      </c>
      <c r="C682" t="s">
        <v>1541</v>
      </c>
      <c r="D682" t="s">
        <v>84</v>
      </c>
      <c r="E682" s="2">
        <f>HYPERLINK("capsilon://?command=openfolder&amp;siteaddress=FAM.docvelocity-na8.net&amp;folderid=FX4174AB0C-FD9C-C777-FC7E-97A6AA776A42","FX22083342")</f>
        <v>0</v>
      </c>
      <c r="F682" t="s">
        <v>19</v>
      </c>
      <c r="G682" t="s">
        <v>19</v>
      </c>
      <c r="H682" t="s">
        <v>85</v>
      </c>
      <c r="I682" t="s">
        <v>1542</v>
      </c>
      <c r="J682">
        <v>188</v>
      </c>
      <c r="K682" t="s">
        <v>87</v>
      </c>
      <c r="L682" t="s">
        <v>88</v>
      </c>
      <c r="M682" t="s">
        <v>89</v>
      </c>
      <c r="N682">
        <v>2</v>
      </c>
      <c r="O682" s="1">
        <v>44789.698252314818</v>
      </c>
      <c r="P682" s="1">
        <v>44789.73369212963</v>
      </c>
      <c r="Q682">
        <v>1534</v>
      </c>
      <c r="R682">
        <v>1528</v>
      </c>
      <c r="S682" t="b">
        <v>0</v>
      </c>
      <c r="T682" t="s">
        <v>90</v>
      </c>
      <c r="U682" t="b">
        <v>1</v>
      </c>
      <c r="V682" t="s">
        <v>571</v>
      </c>
      <c r="W682" s="1">
        <v>44789.703368055554</v>
      </c>
      <c r="X682">
        <v>442</v>
      </c>
      <c r="Y682">
        <v>138</v>
      </c>
      <c r="Z682">
        <v>0</v>
      </c>
      <c r="AA682">
        <v>138</v>
      </c>
      <c r="AB682">
        <v>0</v>
      </c>
      <c r="AC682">
        <v>8</v>
      </c>
      <c r="AD682">
        <v>50</v>
      </c>
      <c r="AE682">
        <v>0</v>
      </c>
      <c r="AF682">
        <v>0</v>
      </c>
      <c r="AG682">
        <v>0</v>
      </c>
      <c r="AH682" t="s">
        <v>173</v>
      </c>
      <c r="AI682" s="1">
        <v>44789.73369212963</v>
      </c>
      <c r="AJ682">
        <v>1086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50</v>
      </c>
      <c r="AQ682">
        <v>0</v>
      </c>
      <c r="AR682">
        <v>0</v>
      </c>
      <c r="AS682">
        <v>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1380</v>
      </c>
      <c r="BG682">
        <v>51</v>
      </c>
      <c r="BH682" t="s">
        <v>93</v>
      </c>
    </row>
    <row r="683" spans="1:60">
      <c r="A683" t="s">
        <v>1544</v>
      </c>
      <c r="B683" t="s">
        <v>82</v>
      </c>
      <c r="C683" t="s">
        <v>1275</v>
      </c>
      <c r="D683" t="s">
        <v>84</v>
      </c>
      <c r="E683" s="2">
        <f>HYPERLINK("capsilon://?command=openfolder&amp;siteaddress=FAM.docvelocity-na8.net&amp;folderid=FXE97A09A9-621B-B2EC-0D5F-F84EBB99EEDA","FX22083966")</f>
        <v>0</v>
      </c>
      <c r="F683" t="s">
        <v>19</v>
      </c>
      <c r="G683" t="s">
        <v>19</v>
      </c>
      <c r="H683" t="s">
        <v>85</v>
      </c>
      <c r="I683" t="s">
        <v>1545</v>
      </c>
      <c r="J683">
        <v>30</v>
      </c>
      <c r="K683" t="s">
        <v>87</v>
      </c>
      <c r="L683" t="s">
        <v>88</v>
      </c>
      <c r="M683" t="s">
        <v>89</v>
      </c>
      <c r="N683">
        <v>2</v>
      </c>
      <c r="O683" s="1">
        <v>44789.700532407405</v>
      </c>
      <c r="P683" s="1">
        <v>44789.746145833335</v>
      </c>
      <c r="Q683">
        <v>3750</v>
      </c>
      <c r="R683">
        <v>191</v>
      </c>
      <c r="S683" t="b">
        <v>0</v>
      </c>
      <c r="T683" t="s">
        <v>90</v>
      </c>
      <c r="U683" t="b">
        <v>0</v>
      </c>
      <c r="V683" t="s">
        <v>571</v>
      </c>
      <c r="W683" s="1">
        <v>44789.704039351855</v>
      </c>
      <c r="X683">
        <v>57</v>
      </c>
      <c r="Y683">
        <v>10</v>
      </c>
      <c r="Z683">
        <v>0</v>
      </c>
      <c r="AA683">
        <v>10</v>
      </c>
      <c r="AB683">
        <v>0</v>
      </c>
      <c r="AC683">
        <v>0</v>
      </c>
      <c r="AD683">
        <v>20</v>
      </c>
      <c r="AE683">
        <v>0</v>
      </c>
      <c r="AF683">
        <v>0</v>
      </c>
      <c r="AG683">
        <v>0</v>
      </c>
      <c r="AH683" t="s">
        <v>173</v>
      </c>
      <c r="AI683" s="1">
        <v>44789.746145833335</v>
      </c>
      <c r="AJ683">
        <v>134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20</v>
      </c>
      <c r="AQ683">
        <v>0</v>
      </c>
      <c r="AR683">
        <v>0</v>
      </c>
      <c r="AS683">
        <v>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1380</v>
      </c>
      <c r="BG683">
        <v>65</v>
      </c>
      <c r="BH683" t="s">
        <v>93</v>
      </c>
    </row>
    <row r="684" spans="1:60">
      <c r="A684" t="s">
        <v>1546</v>
      </c>
      <c r="B684" t="s">
        <v>82</v>
      </c>
      <c r="C684" t="s">
        <v>1469</v>
      </c>
      <c r="D684" t="s">
        <v>84</v>
      </c>
      <c r="E684" s="2">
        <f>HYPERLINK("capsilon://?command=openfolder&amp;siteaddress=FAM.docvelocity-na8.net&amp;folderid=FX0BC82AD5-4DE4-D06B-0F11-9EB9F7E9972F","FX22084203")</f>
        <v>0</v>
      </c>
      <c r="F684" t="s">
        <v>19</v>
      </c>
      <c r="G684" t="s">
        <v>19</v>
      </c>
      <c r="H684" t="s">
        <v>85</v>
      </c>
      <c r="I684" t="s">
        <v>1547</v>
      </c>
      <c r="J684">
        <v>33</v>
      </c>
      <c r="K684" t="s">
        <v>87</v>
      </c>
      <c r="L684" t="s">
        <v>88</v>
      </c>
      <c r="M684" t="s">
        <v>89</v>
      </c>
      <c r="N684">
        <v>2</v>
      </c>
      <c r="O684" s="1">
        <v>44789.702430555553</v>
      </c>
      <c r="P684" s="1">
        <v>44789.747604166667</v>
      </c>
      <c r="Q684">
        <v>3698</v>
      </c>
      <c r="R684">
        <v>205</v>
      </c>
      <c r="S684" t="b">
        <v>0</v>
      </c>
      <c r="T684" t="s">
        <v>90</v>
      </c>
      <c r="U684" t="b">
        <v>0</v>
      </c>
      <c r="V684" t="s">
        <v>571</v>
      </c>
      <c r="W684" s="1">
        <v>44789.704965277779</v>
      </c>
      <c r="X684">
        <v>80</v>
      </c>
      <c r="Y684">
        <v>10</v>
      </c>
      <c r="Z684">
        <v>0</v>
      </c>
      <c r="AA684">
        <v>10</v>
      </c>
      <c r="AB684">
        <v>0</v>
      </c>
      <c r="AC684">
        <v>0</v>
      </c>
      <c r="AD684">
        <v>23</v>
      </c>
      <c r="AE684">
        <v>0</v>
      </c>
      <c r="AF684">
        <v>0</v>
      </c>
      <c r="AG684">
        <v>0</v>
      </c>
      <c r="AH684" t="s">
        <v>173</v>
      </c>
      <c r="AI684" s="1">
        <v>44789.747604166667</v>
      </c>
      <c r="AJ684">
        <v>125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23</v>
      </c>
      <c r="AQ684">
        <v>0</v>
      </c>
      <c r="AR684">
        <v>0</v>
      </c>
      <c r="AS684">
        <v>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1380</v>
      </c>
      <c r="BG684">
        <v>65</v>
      </c>
      <c r="BH684" t="s">
        <v>93</v>
      </c>
    </row>
    <row r="685" spans="1:60">
      <c r="A685" t="s">
        <v>1548</v>
      </c>
      <c r="B685" t="s">
        <v>82</v>
      </c>
      <c r="C685" t="s">
        <v>1549</v>
      </c>
      <c r="D685" t="s">
        <v>84</v>
      </c>
      <c r="E685" s="2">
        <f>HYPERLINK("capsilon://?command=openfolder&amp;siteaddress=FAM.docvelocity-na8.net&amp;folderid=FXD40BB33E-1E59-0467-2D33-710209FA2119","FX22083720")</f>
        <v>0</v>
      </c>
      <c r="F685" t="s">
        <v>19</v>
      </c>
      <c r="G685" t="s">
        <v>19</v>
      </c>
      <c r="H685" t="s">
        <v>85</v>
      </c>
      <c r="I685" t="s">
        <v>1550</v>
      </c>
      <c r="J685">
        <v>99</v>
      </c>
      <c r="K685" t="s">
        <v>87</v>
      </c>
      <c r="L685" t="s">
        <v>88</v>
      </c>
      <c r="M685" t="s">
        <v>89</v>
      </c>
      <c r="N685">
        <v>1</v>
      </c>
      <c r="O685" s="1">
        <v>44789.703657407408</v>
      </c>
      <c r="P685" s="1">
        <v>44789.708437499998</v>
      </c>
      <c r="Q685">
        <v>114</v>
      </c>
      <c r="R685">
        <v>299</v>
      </c>
      <c r="S685" t="b">
        <v>0</v>
      </c>
      <c r="T685" t="s">
        <v>90</v>
      </c>
      <c r="U685" t="b">
        <v>0</v>
      </c>
      <c r="V685" t="s">
        <v>571</v>
      </c>
      <c r="W685" s="1">
        <v>44789.708437499998</v>
      </c>
      <c r="X685">
        <v>299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99</v>
      </c>
      <c r="AE685">
        <v>91</v>
      </c>
      <c r="AF685">
        <v>0</v>
      </c>
      <c r="AG685">
        <v>4</v>
      </c>
      <c r="AH685" t="s">
        <v>90</v>
      </c>
      <c r="AI685" t="s">
        <v>90</v>
      </c>
      <c r="AJ685" t="s">
        <v>90</v>
      </c>
      <c r="AK685" t="s">
        <v>90</v>
      </c>
      <c r="AL685" t="s">
        <v>90</v>
      </c>
      <c r="AM685" t="s">
        <v>90</v>
      </c>
      <c r="AN685" t="s">
        <v>90</v>
      </c>
      <c r="AO685" t="s">
        <v>90</v>
      </c>
      <c r="AP685" t="s">
        <v>90</v>
      </c>
      <c r="AQ685" t="s">
        <v>90</v>
      </c>
      <c r="AR685" t="s">
        <v>90</v>
      </c>
      <c r="AS685" t="s">
        <v>90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1380</v>
      </c>
      <c r="BG685">
        <v>6</v>
      </c>
      <c r="BH685" t="s">
        <v>93</v>
      </c>
    </row>
    <row r="686" spans="1:60">
      <c r="A686" t="s">
        <v>1551</v>
      </c>
      <c r="B686" t="s">
        <v>82</v>
      </c>
      <c r="C686" t="s">
        <v>1549</v>
      </c>
      <c r="D686" t="s">
        <v>84</v>
      </c>
      <c r="E686" s="2">
        <f>HYPERLINK("capsilon://?command=openfolder&amp;siteaddress=FAM.docvelocity-na8.net&amp;folderid=FXD40BB33E-1E59-0467-2D33-710209FA2119","FX22083720")</f>
        <v>0</v>
      </c>
      <c r="F686" t="s">
        <v>19</v>
      </c>
      <c r="G686" t="s">
        <v>19</v>
      </c>
      <c r="H686" t="s">
        <v>85</v>
      </c>
      <c r="I686" t="s">
        <v>1550</v>
      </c>
      <c r="J686">
        <v>150</v>
      </c>
      <c r="K686" t="s">
        <v>87</v>
      </c>
      <c r="L686" t="s">
        <v>88</v>
      </c>
      <c r="M686" t="s">
        <v>89</v>
      </c>
      <c r="N686">
        <v>2</v>
      </c>
      <c r="O686" s="1">
        <v>44789.709918981483</v>
      </c>
      <c r="P686" s="1">
        <v>44789.76871527778</v>
      </c>
      <c r="Q686">
        <v>2874</v>
      </c>
      <c r="R686">
        <v>2206</v>
      </c>
      <c r="S686" t="b">
        <v>0</v>
      </c>
      <c r="T686" t="s">
        <v>90</v>
      </c>
      <c r="U686" t="b">
        <v>1</v>
      </c>
      <c r="V686" t="s">
        <v>571</v>
      </c>
      <c r="W686" s="1">
        <v>44789.724618055552</v>
      </c>
      <c r="X686">
        <v>1269</v>
      </c>
      <c r="Y686">
        <v>130</v>
      </c>
      <c r="Z686">
        <v>0</v>
      </c>
      <c r="AA686">
        <v>130</v>
      </c>
      <c r="AB686">
        <v>0</v>
      </c>
      <c r="AC686">
        <v>52</v>
      </c>
      <c r="AD686">
        <v>20</v>
      </c>
      <c r="AE686">
        <v>0</v>
      </c>
      <c r="AF686">
        <v>0</v>
      </c>
      <c r="AG686">
        <v>0</v>
      </c>
      <c r="AH686" t="s">
        <v>108</v>
      </c>
      <c r="AI686" s="1">
        <v>44789.76871527778</v>
      </c>
      <c r="AJ686">
        <v>915</v>
      </c>
      <c r="AK686">
        <v>1</v>
      </c>
      <c r="AL686">
        <v>0</v>
      </c>
      <c r="AM686">
        <v>1</v>
      </c>
      <c r="AN686">
        <v>0</v>
      </c>
      <c r="AO686">
        <v>1</v>
      </c>
      <c r="AP686">
        <v>19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1380</v>
      </c>
      <c r="BG686">
        <v>84</v>
      </c>
      <c r="BH686" t="s">
        <v>93</v>
      </c>
    </row>
    <row r="687" spans="1:60">
      <c r="A687" t="s">
        <v>1552</v>
      </c>
      <c r="B687" t="s">
        <v>82</v>
      </c>
      <c r="C687" t="s">
        <v>1553</v>
      </c>
      <c r="D687" t="s">
        <v>84</v>
      </c>
      <c r="E687" s="2">
        <f>HYPERLINK("capsilon://?command=openfolder&amp;siteaddress=FAM.docvelocity-na8.net&amp;folderid=FX2EE9D672-8E2F-6A0B-FD62-9C59FF832607","FX22071585")</f>
        <v>0</v>
      </c>
      <c r="F687" t="s">
        <v>19</v>
      </c>
      <c r="G687" t="s">
        <v>19</v>
      </c>
      <c r="H687" t="s">
        <v>85</v>
      </c>
      <c r="I687" t="s">
        <v>1554</v>
      </c>
      <c r="J687">
        <v>44</v>
      </c>
      <c r="K687" t="s">
        <v>87</v>
      </c>
      <c r="L687" t="s">
        <v>88</v>
      </c>
      <c r="M687" t="s">
        <v>89</v>
      </c>
      <c r="N687">
        <v>2</v>
      </c>
      <c r="O687" s="1">
        <v>44789.710312499999</v>
      </c>
      <c r="P687" s="1">
        <v>44789.74790509259</v>
      </c>
      <c r="Q687">
        <v>3182</v>
      </c>
      <c r="R687">
        <v>66</v>
      </c>
      <c r="S687" t="b">
        <v>0</v>
      </c>
      <c r="T687" t="s">
        <v>90</v>
      </c>
      <c r="U687" t="b">
        <v>0</v>
      </c>
      <c r="V687" t="s">
        <v>91</v>
      </c>
      <c r="W687" s="1">
        <v>44789.724664351852</v>
      </c>
      <c r="X687">
        <v>41</v>
      </c>
      <c r="Y687">
        <v>0</v>
      </c>
      <c r="Z687">
        <v>0</v>
      </c>
      <c r="AA687">
        <v>0</v>
      </c>
      <c r="AB687">
        <v>37</v>
      </c>
      <c r="AC687">
        <v>0</v>
      </c>
      <c r="AD687">
        <v>44</v>
      </c>
      <c r="AE687">
        <v>0</v>
      </c>
      <c r="AF687">
        <v>0</v>
      </c>
      <c r="AG687">
        <v>0</v>
      </c>
      <c r="AH687" t="s">
        <v>173</v>
      </c>
      <c r="AI687" s="1">
        <v>44789.74790509259</v>
      </c>
      <c r="AJ687">
        <v>25</v>
      </c>
      <c r="AK687">
        <v>0</v>
      </c>
      <c r="AL687">
        <v>0</v>
      </c>
      <c r="AM687">
        <v>0</v>
      </c>
      <c r="AN687">
        <v>37</v>
      </c>
      <c r="AO687">
        <v>0</v>
      </c>
      <c r="AP687">
        <v>44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1380</v>
      </c>
      <c r="BG687">
        <v>54</v>
      </c>
      <c r="BH687" t="s">
        <v>93</v>
      </c>
    </row>
    <row r="688" spans="1:60">
      <c r="A688" t="s">
        <v>1555</v>
      </c>
      <c r="B688" t="s">
        <v>82</v>
      </c>
      <c r="C688" t="s">
        <v>983</v>
      </c>
      <c r="D688" t="s">
        <v>84</v>
      </c>
      <c r="E688" s="2">
        <f>HYPERLINK("capsilon://?command=openfolder&amp;siteaddress=FAM.docvelocity-na8.net&amp;folderid=FXAA5308E1-2D39-2A25-26FA-B1FD3C5D628E","FX22077779")</f>
        <v>0</v>
      </c>
      <c r="F688" t="s">
        <v>19</v>
      </c>
      <c r="G688" t="s">
        <v>19</v>
      </c>
      <c r="H688" t="s">
        <v>85</v>
      </c>
      <c r="I688" t="s">
        <v>1556</v>
      </c>
      <c r="J688">
        <v>67</v>
      </c>
      <c r="K688" t="s">
        <v>87</v>
      </c>
      <c r="L688" t="s">
        <v>88</v>
      </c>
      <c r="M688" t="s">
        <v>89</v>
      </c>
      <c r="N688">
        <v>1</v>
      </c>
      <c r="O688" s="1">
        <v>44775.351597222223</v>
      </c>
      <c r="P688" s="1">
        <v>44775.378680555557</v>
      </c>
      <c r="Q688">
        <v>2143</v>
      </c>
      <c r="R688">
        <v>197</v>
      </c>
      <c r="S688" t="b">
        <v>0</v>
      </c>
      <c r="T688" t="s">
        <v>90</v>
      </c>
      <c r="U688" t="b">
        <v>0</v>
      </c>
      <c r="V688" t="s">
        <v>1557</v>
      </c>
      <c r="W688" s="1">
        <v>44775.378680555557</v>
      </c>
      <c r="X688">
        <v>108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67</v>
      </c>
      <c r="AE688">
        <v>52</v>
      </c>
      <c r="AF688">
        <v>0</v>
      </c>
      <c r="AG688">
        <v>1</v>
      </c>
      <c r="AH688" t="s">
        <v>90</v>
      </c>
      <c r="AI688" t="s">
        <v>90</v>
      </c>
      <c r="AJ688" t="s">
        <v>90</v>
      </c>
      <c r="AK688" t="s">
        <v>90</v>
      </c>
      <c r="AL688" t="s">
        <v>90</v>
      </c>
      <c r="AM688" t="s">
        <v>90</v>
      </c>
      <c r="AN688" t="s">
        <v>90</v>
      </c>
      <c r="AO688" t="s">
        <v>90</v>
      </c>
      <c r="AP688" t="s">
        <v>90</v>
      </c>
      <c r="AQ688" t="s">
        <v>90</v>
      </c>
      <c r="AR688" t="s">
        <v>90</v>
      </c>
      <c r="AS688" t="s">
        <v>90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1506</v>
      </c>
      <c r="BG688">
        <v>39</v>
      </c>
      <c r="BH688" t="s">
        <v>93</v>
      </c>
    </row>
    <row r="689" spans="1:60">
      <c r="A689" t="s">
        <v>1558</v>
      </c>
      <c r="B689" t="s">
        <v>82</v>
      </c>
      <c r="C689" t="s">
        <v>1559</v>
      </c>
      <c r="D689" t="s">
        <v>84</v>
      </c>
      <c r="E689" s="2">
        <f>HYPERLINK("capsilon://?command=openfolder&amp;siteaddress=FAM.docvelocity-na8.net&amp;folderid=FX9802B0B5-E11A-2FC3-C38F-E7643A6540C6","FX22082855")</f>
        <v>0</v>
      </c>
      <c r="F689" t="s">
        <v>19</v>
      </c>
      <c r="G689" t="s">
        <v>19</v>
      </c>
      <c r="H689" t="s">
        <v>85</v>
      </c>
      <c r="I689" t="s">
        <v>1560</v>
      </c>
      <c r="J689">
        <v>28</v>
      </c>
      <c r="K689" t="s">
        <v>87</v>
      </c>
      <c r="L689" t="s">
        <v>88</v>
      </c>
      <c r="M689" t="s">
        <v>89</v>
      </c>
      <c r="N689">
        <v>2</v>
      </c>
      <c r="O689" s="1">
        <v>44789.748310185183</v>
      </c>
      <c r="P689" s="1">
        <v>44789.773518518516</v>
      </c>
      <c r="Q689">
        <v>1796</v>
      </c>
      <c r="R689">
        <v>382</v>
      </c>
      <c r="S689" t="b">
        <v>0</v>
      </c>
      <c r="T689" t="s">
        <v>90</v>
      </c>
      <c r="U689" t="b">
        <v>0</v>
      </c>
      <c r="V689" t="s">
        <v>91</v>
      </c>
      <c r="W689" s="1">
        <v>44789.760358796295</v>
      </c>
      <c r="X689">
        <v>287</v>
      </c>
      <c r="Y689">
        <v>21</v>
      </c>
      <c r="Z689">
        <v>0</v>
      </c>
      <c r="AA689">
        <v>21</v>
      </c>
      <c r="AB689">
        <v>0</v>
      </c>
      <c r="AC689">
        <v>17</v>
      </c>
      <c r="AD689">
        <v>7</v>
      </c>
      <c r="AE689">
        <v>0</v>
      </c>
      <c r="AF689">
        <v>0</v>
      </c>
      <c r="AG689">
        <v>0</v>
      </c>
      <c r="AH689" t="s">
        <v>108</v>
      </c>
      <c r="AI689" s="1">
        <v>44789.773518518516</v>
      </c>
      <c r="AJ689">
        <v>95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7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1380</v>
      </c>
      <c r="BG689">
        <v>36</v>
      </c>
      <c r="BH689" t="s">
        <v>93</v>
      </c>
    </row>
    <row r="690" spans="1:60">
      <c r="A690" t="s">
        <v>1561</v>
      </c>
      <c r="B690" t="s">
        <v>82</v>
      </c>
      <c r="C690" t="s">
        <v>1559</v>
      </c>
      <c r="D690" t="s">
        <v>84</v>
      </c>
      <c r="E690" s="2">
        <f>HYPERLINK("capsilon://?command=openfolder&amp;siteaddress=FAM.docvelocity-na8.net&amp;folderid=FX9802B0B5-E11A-2FC3-C38F-E7643A6540C6","FX22082855")</f>
        <v>0</v>
      </c>
      <c r="F690" t="s">
        <v>19</v>
      </c>
      <c r="G690" t="s">
        <v>19</v>
      </c>
      <c r="H690" t="s">
        <v>85</v>
      </c>
      <c r="I690" t="s">
        <v>1562</v>
      </c>
      <c r="J690">
        <v>28</v>
      </c>
      <c r="K690" t="s">
        <v>87</v>
      </c>
      <c r="L690" t="s">
        <v>88</v>
      </c>
      <c r="M690" t="s">
        <v>89</v>
      </c>
      <c r="N690">
        <v>2</v>
      </c>
      <c r="O690" s="1">
        <v>44789.748344907406</v>
      </c>
      <c r="P690" s="1">
        <v>44789.774976851855</v>
      </c>
      <c r="Q690">
        <v>1967</v>
      </c>
      <c r="R690">
        <v>334</v>
      </c>
      <c r="S690" t="b">
        <v>0</v>
      </c>
      <c r="T690" t="s">
        <v>90</v>
      </c>
      <c r="U690" t="b">
        <v>0</v>
      </c>
      <c r="V690" t="s">
        <v>571</v>
      </c>
      <c r="W690" s="1">
        <v>44789.759953703702</v>
      </c>
      <c r="X690">
        <v>209</v>
      </c>
      <c r="Y690">
        <v>21</v>
      </c>
      <c r="Z690">
        <v>0</v>
      </c>
      <c r="AA690">
        <v>21</v>
      </c>
      <c r="AB690">
        <v>0</v>
      </c>
      <c r="AC690">
        <v>7</v>
      </c>
      <c r="AD690">
        <v>7</v>
      </c>
      <c r="AE690">
        <v>0</v>
      </c>
      <c r="AF690">
        <v>0</v>
      </c>
      <c r="AG690">
        <v>0</v>
      </c>
      <c r="AH690" t="s">
        <v>108</v>
      </c>
      <c r="AI690" s="1">
        <v>44789.774976851855</v>
      </c>
      <c r="AJ690">
        <v>125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6</v>
      </c>
      <c r="AQ690">
        <v>0</v>
      </c>
      <c r="AR690">
        <v>0</v>
      </c>
      <c r="AS690">
        <v>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1380</v>
      </c>
      <c r="BG690">
        <v>38</v>
      </c>
      <c r="BH690" t="s">
        <v>93</v>
      </c>
    </row>
    <row r="691" spans="1:60">
      <c r="A691" t="s">
        <v>1563</v>
      </c>
      <c r="B691" t="s">
        <v>82</v>
      </c>
      <c r="C691" t="s">
        <v>1559</v>
      </c>
      <c r="D691" t="s">
        <v>84</v>
      </c>
      <c r="E691" s="2">
        <f>HYPERLINK("capsilon://?command=openfolder&amp;siteaddress=FAM.docvelocity-na8.net&amp;folderid=FX9802B0B5-E11A-2FC3-C38F-E7643A6540C6","FX22082855")</f>
        <v>0</v>
      </c>
      <c r="F691" t="s">
        <v>19</v>
      </c>
      <c r="G691" t="s">
        <v>19</v>
      </c>
      <c r="H691" t="s">
        <v>85</v>
      </c>
      <c r="I691" t="s">
        <v>1564</v>
      </c>
      <c r="J691">
        <v>28</v>
      </c>
      <c r="K691" t="s">
        <v>87</v>
      </c>
      <c r="L691" t="s">
        <v>88</v>
      </c>
      <c r="M691" t="s">
        <v>89</v>
      </c>
      <c r="N691">
        <v>2</v>
      </c>
      <c r="O691" s="1">
        <v>44789.748668981483</v>
      </c>
      <c r="P691" s="1">
        <v>44789.775902777779</v>
      </c>
      <c r="Q691">
        <v>2101</v>
      </c>
      <c r="R691">
        <v>252</v>
      </c>
      <c r="S691" t="b">
        <v>0</v>
      </c>
      <c r="T691" t="s">
        <v>90</v>
      </c>
      <c r="U691" t="b">
        <v>0</v>
      </c>
      <c r="V691" t="s">
        <v>571</v>
      </c>
      <c r="W691" s="1">
        <v>44789.761967592596</v>
      </c>
      <c r="X691">
        <v>173</v>
      </c>
      <c r="Y691">
        <v>21</v>
      </c>
      <c r="Z691">
        <v>0</v>
      </c>
      <c r="AA691">
        <v>21</v>
      </c>
      <c r="AB691">
        <v>0</v>
      </c>
      <c r="AC691">
        <v>12</v>
      </c>
      <c r="AD691">
        <v>7</v>
      </c>
      <c r="AE691">
        <v>0</v>
      </c>
      <c r="AF691">
        <v>0</v>
      </c>
      <c r="AG691">
        <v>0</v>
      </c>
      <c r="AH691" t="s">
        <v>108</v>
      </c>
      <c r="AI691" s="1">
        <v>44789.775902777779</v>
      </c>
      <c r="AJ691">
        <v>79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7</v>
      </c>
      <c r="AQ691">
        <v>0</v>
      </c>
      <c r="AR691">
        <v>0</v>
      </c>
      <c r="AS691">
        <v>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  <c r="BF691" t="s">
        <v>1380</v>
      </c>
      <c r="BG691">
        <v>39</v>
      </c>
      <c r="BH691" t="s">
        <v>93</v>
      </c>
    </row>
    <row r="692" spans="1:60">
      <c r="A692" t="s">
        <v>1565</v>
      </c>
      <c r="B692" t="s">
        <v>82</v>
      </c>
      <c r="C692" t="s">
        <v>1559</v>
      </c>
      <c r="D692" t="s">
        <v>84</v>
      </c>
      <c r="E692" s="2">
        <f>HYPERLINK("capsilon://?command=openfolder&amp;siteaddress=FAM.docvelocity-na8.net&amp;folderid=FX9802B0B5-E11A-2FC3-C38F-E7643A6540C6","FX22082855")</f>
        <v>0</v>
      </c>
      <c r="F692" t="s">
        <v>19</v>
      </c>
      <c r="G692" t="s">
        <v>19</v>
      </c>
      <c r="H692" t="s">
        <v>85</v>
      </c>
      <c r="I692" t="s">
        <v>1566</v>
      </c>
      <c r="J692">
        <v>28</v>
      </c>
      <c r="K692" t="s">
        <v>87</v>
      </c>
      <c r="L692" t="s">
        <v>88</v>
      </c>
      <c r="M692" t="s">
        <v>89</v>
      </c>
      <c r="N692">
        <v>2</v>
      </c>
      <c r="O692" s="1">
        <v>44789.748831018522</v>
      </c>
      <c r="P692" s="1">
        <v>44789.776886574073</v>
      </c>
      <c r="Q692">
        <v>2251</v>
      </c>
      <c r="R692">
        <v>173</v>
      </c>
      <c r="S692" t="b">
        <v>0</v>
      </c>
      <c r="T692" t="s">
        <v>90</v>
      </c>
      <c r="U692" t="b">
        <v>0</v>
      </c>
      <c r="V692" t="s">
        <v>91</v>
      </c>
      <c r="W692" s="1">
        <v>44789.761400462965</v>
      </c>
      <c r="X692">
        <v>89</v>
      </c>
      <c r="Y692">
        <v>21</v>
      </c>
      <c r="Z692">
        <v>0</v>
      </c>
      <c r="AA692">
        <v>21</v>
      </c>
      <c r="AB692">
        <v>0</v>
      </c>
      <c r="AC692">
        <v>0</v>
      </c>
      <c r="AD692">
        <v>7</v>
      </c>
      <c r="AE692">
        <v>0</v>
      </c>
      <c r="AF692">
        <v>0</v>
      </c>
      <c r="AG692">
        <v>0</v>
      </c>
      <c r="AH692" t="s">
        <v>108</v>
      </c>
      <c r="AI692" s="1">
        <v>44789.776886574073</v>
      </c>
      <c r="AJ692">
        <v>84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7</v>
      </c>
      <c r="AQ692">
        <v>0</v>
      </c>
      <c r="AR692">
        <v>0</v>
      </c>
      <c r="AS692">
        <v>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  <c r="BF692" t="s">
        <v>1380</v>
      </c>
      <c r="BG692">
        <v>40</v>
      </c>
      <c r="BH692" t="s">
        <v>93</v>
      </c>
    </row>
    <row r="693" spans="1:60">
      <c r="A693" t="s">
        <v>1567</v>
      </c>
      <c r="B693" t="s">
        <v>82</v>
      </c>
      <c r="C693" t="s">
        <v>1559</v>
      </c>
      <c r="D693" t="s">
        <v>84</v>
      </c>
      <c r="E693" s="2">
        <f>HYPERLINK("capsilon://?command=openfolder&amp;siteaddress=FAM.docvelocity-na8.net&amp;folderid=FX9802B0B5-E11A-2FC3-C38F-E7643A6540C6","FX22082855")</f>
        <v>0</v>
      </c>
      <c r="F693" t="s">
        <v>19</v>
      </c>
      <c r="G693" t="s">
        <v>19</v>
      </c>
      <c r="H693" t="s">
        <v>85</v>
      </c>
      <c r="I693" t="s">
        <v>1568</v>
      </c>
      <c r="J693">
        <v>28</v>
      </c>
      <c r="K693" t="s">
        <v>87</v>
      </c>
      <c r="L693" t="s">
        <v>88</v>
      </c>
      <c r="M693" t="s">
        <v>89</v>
      </c>
      <c r="N693">
        <v>2</v>
      </c>
      <c r="O693" s="1">
        <v>44789.749328703707</v>
      </c>
      <c r="P693" s="1">
        <v>44789.782048611109</v>
      </c>
      <c r="Q693">
        <v>2670</v>
      </c>
      <c r="R693">
        <v>157</v>
      </c>
      <c r="S693" t="b">
        <v>0</v>
      </c>
      <c r="T693" t="s">
        <v>90</v>
      </c>
      <c r="U693" t="b">
        <v>0</v>
      </c>
      <c r="V693" t="s">
        <v>91</v>
      </c>
      <c r="W693" s="1">
        <v>44789.762164351851</v>
      </c>
      <c r="X693">
        <v>66</v>
      </c>
      <c r="Y693">
        <v>21</v>
      </c>
      <c r="Z693">
        <v>0</v>
      </c>
      <c r="AA693">
        <v>21</v>
      </c>
      <c r="AB693">
        <v>0</v>
      </c>
      <c r="AC693">
        <v>0</v>
      </c>
      <c r="AD693">
        <v>7</v>
      </c>
      <c r="AE693">
        <v>0</v>
      </c>
      <c r="AF693">
        <v>0</v>
      </c>
      <c r="AG693">
        <v>0</v>
      </c>
      <c r="AH693" t="s">
        <v>108</v>
      </c>
      <c r="AI693" s="1">
        <v>44789.782048611109</v>
      </c>
      <c r="AJ693">
        <v>85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7</v>
      </c>
      <c r="AQ693">
        <v>0</v>
      </c>
      <c r="AR693">
        <v>0</v>
      </c>
      <c r="AS693">
        <v>0</v>
      </c>
      <c r="AT693" t="s">
        <v>90</v>
      </c>
      <c r="AU693" t="s">
        <v>90</v>
      </c>
      <c r="AV693" t="s">
        <v>90</v>
      </c>
      <c r="AW693" t="s">
        <v>90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  <c r="BF693" t="s">
        <v>1380</v>
      </c>
      <c r="BG693">
        <v>47</v>
      </c>
      <c r="BH693" t="s">
        <v>93</v>
      </c>
    </row>
    <row r="694" spans="1:60">
      <c r="A694" t="s">
        <v>1569</v>
      </c>
      <c r="B694" t="s">
        <v>82</v>
      </c>
      <c r="C694" t="s">
        <v>1559</v>
      </c>
      <c r="D694" t="s">
        <v>84</v>
      </c>
      <c r="E694" s="2">
        <f>HYPERLINK("capsilon://?command=openfolder&amp;siteaddress=FAM.docvelocity-na8.net&amp;folderid=FX9802B0B5-E11A-2FC3-C38F-E7643A6540C6","FX22082855")</f>
        <v>0</v>
      </c>
      <c r="F694" t="s">
        <v>19</v>
      </c>
      <c r="G694" t="s">
        <v>19</v>
      </c>
      <c r="H694" t="s">
        <v>85</v>
      </c>
      <c r="I694" t="s">
        <v>1570</v>
      </c>
      <c r="J694">
        <v>28</v>
      </c>
      <c r="K694" t="s">
        <v>87</v>
      </c>
      <c r="L694" t="s">
        <v>88</v>
      </c>
      <c r="M694" t="s">
        <v>89</v>
      </c>
      <c r="N694">
        <v>2</v>
      </c>
      <c r="O694" s="1">
        <v>44789.749837962961</v>
      </c>
      <c r="P694" s="1">
        <v>44789.783206018517</v>
      </c>
      <c r="Q694">
        <v>2685</v>
      </c>
      <c r="R694">
        <v>198</v>
      </c>
      <c r="S694" t="b">
        <v>0</v>
      </c>
      <c r="T694" t="s">
        <v>90</v>
      </c>
      <c r="U694" t="b">
        <v>0</v>
      </c>
      <c r="V694" t="s">
        <v>95</v>
      </c>
      <c r="W694" s="1">
        <v>44789.762708333335</v>
      </c>
      <c r="X694">
        <v>99</v>
      </c>
      <c r="Y694">
        <v>21</v>
      </c>
      <c r="Z694">
        <v>0</v>
      </c>
      <c r="AA694">
        <v>21</v>
      </c>
      <c r="AB694">
        <v>0</v>
      </c>
      <c r="AC694">
        <v>1</v>
      </c>
      <c r="AD694">
        <v>7</v>
      </c>
      <c r="AE694">
        <v>0</v>
      </c>
      <c r="AF694">
        <v>0</v>
      </c>
      <c r="AG694">
        <v>0</v>
      </c>
      <c r="AH694" t="s">
        <v>108</v>
      </c>
      <c r="AI694" s="1">
        <v>44789.783206018517</v>
      </c>
      <c r="AJ694">
        <v>99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7</v>
      </c>
      <c r="AQ694">
        <v>0</v>
      </c>
      <c r="AR694">
        <v>0</v>
      </c>
      <c r="AS694">
        <v>0</v>
      </c>
      <c r="AT694" t="s">
        <v>90</v>
      </c>
      <c r="AU694" t="s">
        <v>90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  <c r="BF694" t="s">
        <v>1380</v>
      </c>
      <c r="BG694">
        <v>48</v>
      </c>
      <c r="BH694" t="s">
        <v>93</v>
      </c>
    </row>
    <row r="695" spans="1:60">
      <c r="A695" t="s">
        <v>1571</v>
      </c>
      <c r="B695" t="s">
        <v>82</v>
      </c>
      <c r="C695" t="s">
        <v>1559</v>
      </c>
      <c r="D695" t="s">
        <v>84</v>
      </c>
      <c r="E695" s="2">
        <f>HYPERLINK("capsilon://?command=openfolder&amp;siteaddress=FAM.docvelocity-na8.net&amp;folderid=FX9802B0B5-E11A-2FC3-C38F-E7643A6540C6","FX22082855")</f>
        <v>0</v>
      </c>
      <c r="F695" t="s">
        <v>19</v>
      </c>
      <c r="G695" t="s">
        <v>19</v>
      </c>
      <c r="H695" t="s">
        <v>85</v>
      </c>
      <c r="I695" t="s">
        <v>1572</v>
      </c>
      <c r="J695">
        <v>28</v>
      </c>
      <c r="K695" t="s">
        <v>87</v>
      </c>
      <c r="L695" t="s">
        <v>88</v>
      </c>
      <c r="M695" t="s">
        <v>89</v>
      </c>
      <c r="N695">
        <v>2</v>
      </c>
      <c r="O695" s="1">
        <v>44789.7500462963</v>
      </c>
      <c r="P695" s="1">
        <v>44789.788668981484</v>
      </c>
      <c r="Q695">
        <v>2885</v>
      </c>
      <c r="R695">
        <v>452</v>
      </c>
      <c r="S695" t="b">
        <v>0</v>
      </c>
      <c r="T695" t="s">
        <v>90</v>
      </c>
      <c r="U695" t="b">
        <v>0</v>
      </c>
      <c r="V695" t="s">
        <v>571</v>
      </c>
      <c r="W695" s="1">
        <v>44789.76295138889</v>
      </c>
      <c r="X695">
        <v>84</v>
      </c>
      <c r="Y695">
        <v>21</v>
      </c>
      <c r="Z695">
        <v>0</v>
      </c>
      <c r="AA695">
        <v>21</v>
      </c>
      <c r="AB695">
        <v>0</v>
      </c>
      <c r="AC695">
        <v>0</v>
      </c>
      <c r="AD695">
        <v>7</v>
      </c>
      <c r="AE695">
        <v>0</v>
      </c>
      <c r="AF695">
        <v>0</v>
      </c>
      <c r="AG695">
        <v>0</v>
      </c>
      <c r="AH695" t="s">
        <v>108</v>
      </c>
      <c r="AI695" s="1">
        <v>44789.788668981484</v>
      </c>
      <c r="AJ695">
        <v>92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7</v>
      </c>
      <c r="AQ695">
        <v>0</v>
      </c>
      <c r="AR695">
        <v>0</v>
      </c>
      <c r="AS695">
        <v>0</v>
      </c>
      <c r="AT695" t="s">
        <v>90</v>
      </c>
      <c r="AU695" t="s">
        <v>90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  <c r="BF695" t="s">
        <v>1380</v>
      </c>
      <c r="BG695">
        <v>55</v>
      </c>
      <c r="BH695" t="s">
        <v>93</v>
      </c>
    </row>
    <row r="696" spans="1:60">
      <c r="A696" t="s">
        <v>1573</v>
      </c>
      <c r="B696" t="s">
        <v>82</v>
      </c>
      <c r="C696" t="s">
        <v>1559</v>
      </c>
      <c r="D696" t="s">
        <v>84</v>
      </c>
      <c r="E696" s="2">
        <f>HYPERLINK("capsilon://?command=openfolder&amp;siteaddress=FAM.docvelocity-na8.net&amp;folderid=FX9802B0B5-E11A-2FC3-C38F-E7643A6540C6","FX22082855")</f>
        <v>0</v>
      </c>
      <c r="F696" t="s">
        <v>19</v>
      </c>
      <c r="G696" t="s">
        <v>19</v>
      </c>
      <c r="H696" t="s">
        <v>85</v>
      </c>
      <c r="I696" t="s">
        <v>1574</v>
      </c>
      <c r="J696">
        <v>163</v>
      </c>
      <c r="K696" t="s">
        <v>87</v>
      </c>
      <c r="L696" t="s">
        <v>88</v>
      </c>
      <c r="M696" t="s">
        <v>89</v>
      </c>
      <c r="N696">
        <v>2</v>
      </c>
      <c r="O696" s="1">
        <v>44789.751145833332</v>
      </c>
      <c r="P696" s="1">
        <v>44789.797164351854</v>
      </c>
      <c r="Q696">
        <v>2759</v>
      </c>
      <c r="R696">
        <v>1217</v>
      </c>
      <c r="S696" t="b">
        <v>0</v>
      </c>
      <c r="T696" t="s">
        <v>90</v>
      </c>
      <c r="U696" t="b">
        <v>0</v>
      </c>
      <c r="V696" t="s">
        <v>91</v>
      </c>
      <c r="W696" s="1">
        <v>44789.767777777779</v>
      </c>
      <c r="X696">
        <v>484</v>
      </c>
      <c r="Y696">
        <v>142</v>
      </c>
      <c r="Z696">
        <v>0</v>
      </c>
      <c r="AA696">
        <v>142</v>
      </c>
      <c r="AB696">
        <v>0</v>
      </c>
      <c r="AC696">
        <v>9</v>
      </c>
      <c r="AD696">
        <v>21</v>
      </c>
      <c r="AE696">
        <v>0</v>
      </c>
      <c r="AF696">
        <v>0</v>
      </c>
      <c r="AG696">
        <v>0</v>
      </c>
      <c r="AH696" t="s">
        <v>108</v>
      </c>
      <c r="AI696" s="1">
        <v>44789.797164351854</v>
      </c>
      <c r="AJ696">
        <v>733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21</v>
      </c>
      <c r="AQ696">
        <v>0</v>
      </c>
      <c r="AR696">
        <v>0</v>
      </c>
      <c r="AS696">
        <v>0</v>
      </c>
      <c r="AT696" t="s">
        <v>90</v>
      </c>
      <c r="AU696" t="s">
        <v>90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  <c r="BF696" t="s">
        <v>1380</v>
      </c>
      <c r="BG696">
        <v>66</v>
      </c>
      <c r="BH696" t="s">
        <v>93</v>
      </c>
    </row>
    <row r="697" spans="1:60">
      <c r="A697" t="s">
        <v>1575</v>
      </c>
      <c r="B697" t="s">
        <v>82</v>
      </c>
      <c r="C697" t="s">
        <v>1559</v>
      </c>
      <c r="D697" t="s">
        <v>84</v>
      </c>
      <c r="E697" s="2">
        <f>HYPERLINK("capsilon://?command=openfolder&amp;siteaddress=FAM.docvelocity-na8.net&amp;folderid=FX9802B0B5-E11A-2FC3-C38F-E7643A6540C6","FX22082855")</f>
        <v>0</v>
      </c>
      <c r="F697" t="s">
        <v>19</v>
      </c>
      <c r="G697" t="s">
        <v>19</v>
      </c>
      <c r="H697" t="s">
        <v>85</v>
      </c>
      <c r="I697" t="s">
        <v>1576</v>
      </c>
      <c r="J697">
        <v>163</v>
      </c>
      <c r="K697" t="s">
        <v>87</v>
      </c>
      <c r="L697" t="s">
        <v>88</v>
      </c>
      <c r="M697" t="s">
        <v>89</v>
      </c>
      <c r="N697">
        <v>2</v>
      </c>
      <c r="O697" s="1">
        <v>44789.751342592594</v>
      </c>
      <c r="P697" s="1">
        <v>44789.803842592592</v>
      </c>
      <c r="Q697">
        <v>2794</v>
      </c>
      <c r="R697">
        <v>1742</v>
      </c>
      <c r="S697" t="b">
        <v>0</v>
      </c>
      <c r="T697" t="s">
        <v>90</v>
      </c>
      <c r="U697" t="b">
        <v>0</v>
      </c>
      <c r="V697" t="s">
        <v>95</v>
      </c>
      <c r="W697" s="1">
        <v>44789.770509259259</v>
      </c>
      <c r="X697">
        <v>673</v>
      </c>
      <c r="Y697">
        <v>137</v>
      </c>
      <c r="Z697">
        <v>0</v>
      </c>
      <c r="AA697">
        <v>137</v>
      </c>
      <c r="AB697">
        <v>0</v>
      </c>
      <c r="AC697">
        <v>10</v>
      </c>
      <c r="AD697">
        <v>26</v>
      </c>
      <c r="AE697">
        <v>0</v>
      </c>
      <c r="AF697">
        <v>0</v>
      </c>
      <c r="AG697">
        <v>0</v>
      </c>
      <c r="AH697" t="s">
        <v>173</v>
      </c>
      <c r="AI697" s="1">
        <v>44789.803842592592</v>
      </c>
      <c r="AJ697">
        <v>1069</v>
      </c>
      <c r="AK697">
        <v>5</v>
      </c>
      <c r="AL697">
        <v>0</v>
      </c>
      <c r="AM697">
        <v>5</v>
      </c>
      <c r="AN697">
        <v>0</v>
      </c>
      <c r="AO697">
        <v>6</v>
      </c>
      <c r="AP697">
        <v>21</v>
      </c>
      <c r="AQ697">
        <v>0</v>
      </c>
      <c r="AR697">
        <v>0</v>
      </c>
      <c r="AS697">
        <v>0</v>
      </c>
      <c r="AT697" t="s">
        <v>90</v>
      </c>
      <c r="AU697" t="s">
        <v>90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  <c r="BF697" t="s">
        <v>1380</v>
      </c>
      <c r="BG697">
        <v>75</v>
      </c>
      <c r="BH697" t="s">
        <v>93</v>
      </c>
    </row>
    <row r="698" spans="1:60">
      <c r="A698" t="s">
        <v>1577</v>
      </c>
      <c r="B698" t="s">
        <v>82</v>
      </c>
      <c r="C698" t="s">
        <v>1559</v>
      </c>
      <c r="D698" t="s">
        <v>84</v>
      </c>
      <c r="E698" s="2">
        <f>HYPERLINK("capsilon://?command=openfolder&amp;siteaddress=FAM.docvelocity-na8.net&amp;folderid=FX9802B0B5-E11A-2FC3-C38F-E7643A6540C6","FX22082855")</f>
        <v>0</v>
      </c>
      <c r="F698" t="s">
        <v>19</v>
      </c>
      <c r="G698" t="s">
        <v>19</v>
      </c>
      <c r="H698" t="s">
        <v>85</v>
      </c>
      <c r="I698" t="s">
        <v>1578</v>
      </c>
      <c r="J698">
        <v>112</v>
      </c>
      <c r="K698" t="s">
        <v>87</v>
      </c>
      <c r="L698" t="s">
        <v>88</v>
      </c>
      <c r="M698" t="s">
        <v>89</v>
      </c>
      <c r="N698">
        <v>2</v>
      </c>
      <c r="O698" s="1">
        <v>44789.752256944441</v>
      </c>
      <c r="P698" s="1">
        <v>44789.815208333333</v>
      </c>
      <c r="Q698">
        <v>3861</v>
      </c>
      <c r="R698">
        <v>1578</v>
      </c>
      <c r="S698" t="b">
        <v>0</v>
      </c>
      <c r="T698" t="s">
        <v>90</v>
      </c>
      <c r="U698" t="b">
        <v>0</v>
      </c>
      <c r="V698" t="s">
        <v>571</v>
      </c>
      <c r="W698" s="1">
        <v>44789.763194444444</v>
      </c>
      <c r="X698">
        <v>20</v>
      </c>
      <c r="Y698">
        <v>0</v>
      </c>
      <c r="Z698">
        <v>0</v>
      </c>
      <c r="AA698">
        <v>0</v>
      </c>
      <c r="AB698">
        <v>112</v>
      </c>
      <c r="AC698">
        <v>0</v>
      </c>
      <c r="AD698">
        <v>112</v>
      </c>
      <c r="AE698">
        <v>0</v>
      </c>
      <c r="AF698">
        <v>0</v>
      </c>
      <c r="AG698">
        <v>0</v>
      </c>
      <c r="AH698" t="s">
        <v>108</v>
      </c>
      <c r="AI698" s="1">
        <v>44789.815208333333</v>
      </c>
      <c r="AJ698">
        <v>1558</v>
      </c>
      <c r="AK698">
        <v>98</v>
      </c>
      <c r="AL698">
        <v>0</v>
      </c>
      <c r="AM698">
        <v>98</v>
      </c>
      <c r="AN698">
        <v>0</v>
      </c>
      <c r="AO698">
        <v>12</v>
      </c>
      <c r="AP698">
        <v>14</v>
      </c>
      <c r="AQ698">
        <v>0</v>
      </c>
      <c r="AR698">
        <v>0</v>
      </c>
      <c r="AS698">
        <v>0</v>
      </c>
      <c r="AT698" t="s">
        <v>90</v>
      </c>
      <c r="AU698" t="s">
        <v>90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  <c r="BF698" t="s">
        <v>1380</v>
      </c>
      <c r="BG698">
        <v>90</v>
      </c>
      <c r="BH698" t="s">
        <v>93</v>
      </c>
    </row>
    <row r="699" spans="1:60">
      <c r="A699" t="s">
        <v>1579</v>
      </c>
      <c r="B699" t="s">
        <v>82</v>
      </c>
      <c r="C699" t="s">
        <v>1559</v>
      </c>
      <c r="D699" t="s">
        <v>84</v>
      </c>
      <c r="E699" s="2">
        <f>HYPERLINK("capsilon://?command=openfolder&amp;siteaddress=FAM.docvelocity-na8.net&amp;folderid=FX9802B0B5-E11A-2FC3-C38F-E7643A6540C6","FX22082855")</f>
        <v>0</v>
      </c>
      <c r="F699" t="s">
        <v>19</v>
      </c>
      <c r="G699" t="s">
        <v>19</v>
      </c>
      <c r="H699" t="s">
        <v>85</v>
      </c>
      <c r="I699" t="s">
        <v>1580</v>
      </c>
      <c r="J699">
        <v>112</v>
      </c>
      <c r="K699" t="s">
        <v>87</v>
      </c>
      <c r="L699" t="s">
        <v>88</v>
      </c>
      <c r="M699" t="s">
        <v>89</v>
      </c>
      <c r="N699">
        <v>2</v>
      </c>
      <c r="O699" s="1">
        <v>44789.752395833333</v>
      </c>
      <c r="P699" s="1">
        <v>44789.804224537038</v>
      </c>
      <c r="Q699">
        <v>4428</v>
      </c>
      <c r="R699">
        <v>50</v>
      </c>
      <c r="S699" t="b">
        <v>0</v>
      </c>
      <c r="T699" t="s">
        <v>90</v>
      </c>
      <c r="U699" t="b">
        <v>0</v>
      </c>
      <c r="V699" t="s">
        <v>571</v>
      </c>
      <c r="W699" s="1">
        <v>44789.763414351852</v>
      </c>
      <c r="X699">
        <v>18</v>
      </c>
      <c r="Y699">
        <v>0</v>
      </c>
      <c r="Z699">
        <v>0</v>
      </c>
      <c r="AA699">
        <v>0</v>
      </c>
      <c r="AB699">
        <v>112</v>
      </c>
      <c r="AC699">
        <v>0</v>
      </c>
      <c r="AD699">
        <v>112</v>
      </c>
      <c r="AE699">
        <v>0</v>
      </c>
      <c r="AF699">
        <v>0</v>
      </c>
      <c r="AG699">
        <v>0</v>
      </c>
      <c r="AH699" t="s">
        <v>173</v>
      </c>
      <c r="AI699" s="1">
        <v>44789.804224537038</v>
      </c>
      <c r="AJ699">
        <v>32</v>
      </c>
      <c r="AK699">
        <v>0</v>
      </c>
      <c r="AL699">
        <v>0</v>
      </c>
      <c r="AM699">
        <v>0</v>
      </c>
      <c r="AN699">
        <v>112</v>
      </c>
      <c r="AO699">
        <v>0</v>
      </c>
      <c r="AP699">
        <v>112</v>
      </c>
      <c r="AQ699">
        <v>0</v>
      </c>
      <c r="AR699">
        <v>0</v>
      </c>
      <c r="AS699">
        <v>0</v>
      </c>
      <c r="AT699" t="s">
        <v>90</v>
      </c>
      <c r="AU699" t="s">
        <v>90</v>
      </c>
      <c r="AV699" t="s">
        <v>90</v>
      </c>
      <c r="AW699" t="s">
        <v>90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  <c r="BF699" t="s">
        <v>1380</v>
      </c>
      <c r="BG699">
        <v>74</v>
      </c>
      <c r="BH699" t="s">
        <v>93</v>
      </c>
    </row>
    <row r="700" spans="1:60">
      <c r="A700" t="s">
        <v>1581</v>
      </c>
      <c r="B700" t="s">
        <v>82</v>
      </c>
      <c r="C700" t="s">
        <v>1340</v>
      </c>
      <c r="D700" t="s">
        <v>84</v>
      </c>
      <c r="E700" s="2">
        <f>HYPERLINK("capsilon://?command=openfolder&amp;siteaddress=FAM.docvelocity-na8.net&amp;folderid=FXE3037028-5187-8E8C-D2A3-45D512CBCF80","FX2208890")</f>
        <v>0</v>
      </c>
      <c r="F700" t="s">
        <v>19</v>
      </c>
      <c r="G700" t="s">
        <v>19</v>
      </c>
      <c r="H700" t="s">
        <v>85</v>
      </c>
      <c r="I700" t="s">
        <v>1582</v>
      </c>
      <c r="J700">
        <v>29</v>
      </c>
      <c r="K700" t="s">
        <v>87</v>
      </c>
      <c r="L700" t="s">
        <v>88</v>
      </c>
      <c r="M700" t="s">
        <v>89</v>
      </c>
      <c r="N700">
        <v>1</v>
      </c>
      <c r="O700" s="1">
        <v>44789.758425925924</v>
      </c>
      <c r="P700" s="1">
        <v>44789.764803240738</v>
      </c>
      <c r="Q700">
        <v>432</v>
      </c>
      <c r="R700">
        <v>119</v>
      </c>
      <c r="S700" t="b">
        <v>0</v>
      </c>
      <c r="T700" t="s">
        <v>90</v>
      </c>
      <c r="U700" t="b">
        <v>0</v>
      </c>
      <c r="V700" t="s">
        <v>571</v>
      </c>
      <c r="W700" s="1">
        <v>44789.764803240738</v>
      </c>
      <c r="X700">
        <v>119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29</v>
      </c>
      <c r="AE700">
        <v>21</v>
      </c>
      <c r="AF700">
        <v>0</v>
      </c>
      <c r="AG700">
        <v>2</v>
      </c>
      <c r="AH700" t="s">
        <v>90</v>
      </c>
      <c r="AI700" t="s">
        <v>90</v>
      </c>
      <c r="AJ700" t="s">
        <v>90</v>
      </c>
      <c r="AK700" t="s">
        <v>90</v>
      </c>
      <c r="AL700" t="s">
        <v>90</v>
      </c>
      <c r="AM700" t="s">
        <v>90</v>
      </c>
      <c r="AN700" t="s">
        <v>90</v>
      </c>
      <c r="AO700" t="s">
        <v>90</v>
      </c>
      <c r="AP700" t="s">
        <v>90</v>
      </c>
      <c r="AQ700" t="s">
        <v>90</v>
      </c>
      <c r="AR700" t="s">
        <v>90</v>
      </c>
      <c r="AS700" t="s">
        <v>90</v>
      </c>
      <c r="AT700" t="s">
        <v>90</v>
      </c>
      <c r="AU700" t="s">
        <v>90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  <c r="BF700" t="s">
        <v>1380</v>
      </c>
      <c r="BG700">
        <v>9</v>
      </c>
      <c r="BH700" t="s">
        <v>93</v>
      </c>
    </row>
    <row r="701" spans="1:60">
      <c r="A701" t="s">
        <v>1583</v>
      </c>
      <c r="B701" t="s">
        <v>82</v>
      </c>
      <c r="C701" t="s">
        <v>1340</v>
      </c>
      <c r="D701" t="s">
        <v>84</v>
      </c>
      <c r="E701" s="2">
        <f>HYPERLINK("capsilon://?command=openfolder&amp;siteaddress=FAM.docvelocity-na8.net&amp;folderid=FXE3037028-5187-8E8C-D2A3-45D512CBCF80","FX2208890")</f>
        <v>0</v>
      </c>
      <c r="F701" t="s">
        <v>19</v>
      </c>
      <c r="G701" t="s">
        <v>19</v>
      </c>
      <c r="H701" t="s">
        <v>85</v>
      </c>
      <c r="I701" t="s">
        <v>1582</v>
      </c>
      <c r="J701">
        <v>56</v>
      </c>
      <c r="K701" t="s">
        <v>87</v>
      </c>
      <c r="L701" t="s">
        <v>88</v>
      </c>
      <c r="M701" t="s">
        <v>89</v>
      </c>
      <c r="N701">
        <v>2</v>
      </c>
      <c r="O701" s="1">
        <v>44789.765972222223</v>
      </c>
      <c r="P701" s="1">
        <v>44789.772407407407</v>
      </c>
      <c r="Q701">
        <v>85</v>
      </c>
      <c r="R701">
        <v>471</v>
      </c>
      <c r="S701" t="b">
        <v>0</v>
      </c>
      <c r="T701" t="s">
        <v>90</v>
      </c>
      <c r="U701" t="b">
        <v>1</v>
      </c>
      <c r="V701" t="s">
        <v>571</v>
      </c>
      <c r="W701" s="1">
        <v>44789.767743055556</v>
      </c>
      <c r="X701">
        <v>153</v>
      </c>
      <c r="Y701">
        <v>42</v>
      </c>
      <c r="Z701">
        <v>0</v>
      </c>
      <c r="AA701">
        <v>42</v>
      </c>
      <c r="AB701">
        <v>0</v>
      </c>
      <c r="AC701">
        <v>0</v>
      </c>
      <c r="AD701">
        <v>14</v>
      </c>
      <c r="AE701">
        <v>0</v>
      </c>
      <c r="AF701">
        <v>0</v>
      </c>
      <c r="AG701">
        <v>0</v>
      </c>
      <c r="AH701" t="s">
        <v>108</v>
      </c>
      <c r="AI701" s="1">
        <v>44789.772407407407</v>
      </c>
      <c r="AJ701">
        <v>318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14</v>
      </c>
      <c r="AQ701">
        <v>0</v>
      </c>
      <c r="AR701">
        <v>0</v>
      </c>
      <c r="AS701">
        <v>0</v>
      </c>
      <c r="AT701" t="s">
        <v>90</v>
      </c>
      <c r="AU701" t="s">
        <v>90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  <c r="BF701" t="s">
        <v>1380</v>
      </c>
      <c r="BG701">
        <v>9</v>
      </c>
      <c r="BH701" t="s">
        <v>93</v>
      </c>
    </row>
    <row r="702" spans="1:60">
      <c r="A702" t="s">
        <v>1584</v>
      </c>
      <c r="B702" t="s">
        <v>82</v>
      </c>
      <c r="C702" t="s">
        <v>1314</v>
      </c>
      <c r="D702" t="s">
        <v>84</v>
      </c>
      <c r="E702" s="2">
        <f>HYPERLINK("capsilon://?command=openfolder&amp;siteaddress=FAM.docvelocity-na8.net&amp;folderid=FX78AD7FB5-B43B-B05C-4478-110B3FAC4DF9","FX22084139")</f>
        <v>0</v>
      </c>
      <c r="F702" t="s">
        <v>19</v>
      </c>
      <c r="G702" t="s">
        <v>19</v>
      </c>
      <c r="H702" t="s">
        <v>85</v>
      </c>
      <c r="I702" t="s">
        <v>1585</v>
      </c>
      <c r="J702">
        <v>21</v>
      </c>
      <c r="K702" t="s">
        <v>87</v>
      </c>
      <c r="L702" t="s">
        <v>88</v>
      </c>
      <c r="M702" t="s">
        <v>89</v>
      </c>
      <c r="N702">
        <v>2</v>
      </c>
      <c r="O702" s="1">
        <v>44789.77449074074</v>
      </c>
      <c r="P702" s="1">
        <v>44789.805011574077</v>
      </c>
      <c r="Q702">
        <v>2549</v>
      </c>
      <c r="R702">
        <v>88</v>
      </c>
      <c r="S702" t="b">
        <v>0</v>
      </c>
      <c r="T702" t="s">
        <v>90</v>
      </c>
      <c r="U702" t="b">
        <v>0</v>
      </c>
      <c r="V702" t="s">
        <v>571</v>
      </c>
      <c r="W702" s="1">
        <v>44789.785266203704</v>
      </c>
      <c r="X702">
        <v>20</v>
      </c>
      <c r="Y702">
        <v>0</v>
      </c>
      <c r="Z702">
        <v>0</v>
      </c>
      <c r="AA702">
        <v>0</v>
      </c>
      <c r="AB702">
        <v>10</v>
      </c>
      <c r="AC702">
        <v>0</v>
      </c>
      <c r="AD702">
        <v>21</v>
      </c>
      <c r="AE702">
        <v>0</v>
      </c>
      <c r="AF702">
        <v>0</v>
      </c>
      <c r="AG702">
        <v>0</v>
      </c>
      <c r="AH702" t="s">
        <v>173</v>
      </c>
      <c r="AI702" s="1">
        <v>44789.805011574077</v>
      </c>
      <c r="AJ702">
        <v>68</v>
      </c>
      <c r="AK702">
        <v>0</v>
      </c>
      <c r="AL702">
        <v>0</v>
      </c>
      <c r="AM702">
        <v>0</v>
      </c>
      <c r="AN702">
        <v>10</v>
      </c>
      <c r="AO702">
        <v>0</v>
      </c>
      <c r="AP702">
        <v>21</v>
      </c>
      <c r="AQ702">
        <v>0</v>
      </c>
      <c r="AR702">
        <v>0</v>
      </c>
      <c r="AS702">
        <v>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  <c r="BF702" t="s">
        <v>1380</v>
      </c>
      <c r="BG702">
        <v>43</v>
      </c>
      <c r="BH702" t="s">
        <v>93</v>
      </c>
    </row>
    <row r="703" spans="1:60">
      <c r="A703" t="s">
        <v>1586</v>
      </c>
      <c r="B703" t="s">
        <v>82</v>
      </c>
      <c r="C703" t="s">
        <v>1587</v>
      </c>
      <c r="D703" t="s">
        <v>84</v>
      </c>
      <c r="E703" s="2">
        <f>HYPERLINK("capsilon://?command=openfolder&amp;siteaddress=FAM.docvelocity-na8.net&amp;folderid=FXA2D3E6FF-947F-83E9-C3D7-9003E884B85D","FX22064196")</f>
        <v>0</v>
      </c>
      <c r="F703" t="s">
        <v>19</v>
      </c>
      <c r="G703" t="s">
        <v>19</v>
      </c>
      <c r="H703" t="s">
        <v>85</v>
      </c>
      <c r="I703" t="s">
        <v>1588</v>
      </c>
      <c r="J703">
        <v>304</v>
      </c>
      <c r="K703" t="s">
        <v>87</v>
      </c>
      <c r="L703" t="s">
        <v>88</v>
      </c>
      <c r="M703" t="s">
        <v>89</v>
      </c>
      <c r="N703">
        <v>1</v>
      </c>
      <c r="O703" s="1">
        <v>44789.777812499997</v>
      </c>
      <c r="P703" s="1">
        <v>44789.829328703701</v>
      </c>
      <c r="Q703">
        <v>4097</v>
      </c>
      <c r="R703">
        <v>354</v>
      </c>
      <c r="S703" t="b">
        <v>0</v>
      </c>
      <c r="T703" t="s">
        <v>90</v>
      </c>
      <c r="U703" t="b">
        <v>0</v>
      </c>
      <c r="V703" t="s">
        <v>135</v>
      </c>
      <c r="W703" s="1">
        <v>44789.829328703701</v>
      </c>
      <c r="X703">
        <v>286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304</v>
      </c>
      <c r="AE703">
        <v>295</v>
      </c>
      <c r="AF703">
        <v>0</v>
      </c>
      <c r="AG703">
        <v>7</v>
      </c>
      <c r="AH703" t="s">
        <v>90</v>
      </c>
      <c r="AI703" t="s">
        <v>90</v>
      </c>
      <c r="AJ703" t="s">
        <v>90</v>
      </c>
      <c r="AK703" t="s">
        <v>90</v>
      </c>
      <c r="AL703" t="s">
        <v>90</v>
      </c>
      <c r="AM703" t="s">
        <v>90</v>
      </c>
      <c r="AN703" t="s">
        <v>90</v>
      </c>
      <c r="AO703" t="s">
        <v>90</v>
      </c>
      <c r="AP703" t="s">
        <v>90</v>
      </c>
      <c r="AQ703" t="s">
        <v>90</v>
      </c>
      <c r="AR703" t="s">
        <v>90</v>
      </c>
      <c r="AS703" t="s">
        <v>90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  <c r="BF703" t="s">
        <v>1380</v>
      </c>
      <c r="BG703">
        <v>74</v>
      </c>
      <c r="BH703" t="s">
        <v>93</v>
      </c>
    </row>
    <row r="704" spans="1:60">
      <c r="A704" t="s">
        <v>1589</v>
      </c>
      <c r="B704" t="s">
        <v>82</v>
      </c>
      <c r="C704" t="s">
        <v>1590</v>
      </c>
      <c r="D704" t="s">
        <v>84</v>
      </c>
      <c r="E704" s="2">
        <f>HYPERLINK("capsilon://?command=openfolder&amp;siteaddress=FAM.docvelocity-na8.net&amp;folderid=FX06C7BEC8-0D1E-B4ED-43F0-6069905E0AFA","FX22083413")</f>
        <v>0</v>
      </c>
      <c r="F704" t="s">
        <v>19</v>
      </c>
      <c r="G704" t="s">
        <v>19</v>
      </c>
      <c r="H704" t="s">
        <v>85</v>
      </c>
      <c r="I704" t="s">
        <v>1591</v>
      </c>
      <c r="J704">
        <v>439</v>
      </c>
      <c r="K704" t="s">
        <v>87</v>
      </c>
      <c r="L704" t="s">
        <v>88</v>
      </c>
      <c r="M704" t="s">
        <v>89</v>
      </c>
      <c r="N704">
        <v>1</v>
      </c>
      <c r="O704" s="1">
        <v>44789.779328703706</v>
      </c>
      <c r="P704" s="1">
        <v>44789.833668981482</v>
      </c>
      <c r="Q704">
        <v>4272</v>
      </c>
      <c r="R704">
        <v>423</v>
      </c>
      <c r="S704" t="b">
        <v>0</v>
      </c>
      <c r="T704" t="s">
        <v>90</v>
      </c>
      <c r="U704" t="b">
        <v>0</v>
      </c>
      <c r="V704" t="s">
        <v>135</v>
      </c>
      <c r="W704" s="1">
        <v>44789.833668981482</v>
      </c>
      <c r="X704">
        <v>374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439</v>
      </c>
      <c r="AE704">
        <v>431</v>
      </c>
      <c r="AF704">
        <v>0</v>
      </c>
      <c r="AG704">
        <v>8</v>
      </c>
      <c r="AH704" t="s">
        <v>90</v>
      </c>
      <c r="AI704" t="s">
        <v>90</v>
      </c>
      <c r="AJ704" t="s">
        <v>90</v>
      </c>
      <c r="AK704" t="s">
        <v>90</v>
      </c>
      <c r="AL704" t="s">
        <v>90</v>
      </c>
      <c r="AM704" t="s">
        <v>90</v>
      </c>
      <c r="AN704" t="s">
        <v>90</v>
      </c>
      <c r="AO704" t="s">
        <v>90</v>
      </c>
      <c r="AP704" t="s">
        <v>90</v>
      </c>
      <c r="AQ704" t="s">
        <v>90</v>
      </c>
      <c r="AR704" t="s">
        <v>90</v>
      </c>
      <c r="AS704" t="s">
        <v>90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  <c r="BF704" t="s">
        <v>1380</v>
      </c>
      <c r="BG704">
        <v>78</v>
      </c>
      <c r="BH704" t="s">
        <v>93</v>
      </c>
    </row>
    <row r="705" spans="1:60">
      <c r="A705" t="s">
        <v>1592</v>
      </c>
      <c r="B705" t="s">
        <v>82</v>
      </c>
      <c r="C705" t="s">
        <v>403</v>
      </c>
      <c r="D705" t="s">
        <v>84</v>
      </c>
      <c r="E705" s="2">
        <f>HYPERLINK("capsilon://?command=openfolder&amp;siteaddress=FAM.docvelocity-na8.net&amp;folderid=FX0BA4265A-B9EC-82A6-EEAC-B889CDE2E7CB","FX22082128")</f>
        <v>0</v>
      </c>
      <c r="F705" t="s">
        <v>19</v>
      </c>
      <c r="G705" t="s">
        <v>19</v>
      </c>
      <c r="H705" t="s">
        <v>85</v>
      </c>
      <c r="I705" t="s">
        <v>1593</v>
      </c>
      <c r="J705">
        <v>67</v>
      </c>
      <c r="K705" t="s">
        <v>87</v>
      </c>
      <c r="L705" t="s">
        <v>88</v>
      </c>
      <c r="M705" t="s">
        <v>89</v>
      </c>
      <c r="N705">
        <v>2</v>
      </c>
      <c r="O705" s="1">
        <v>44789.779583333337</v>
      </c>
      <c r="P705" s="1">
        <v>44789.825925925928</v>
      </c>
      <c r="Q705">
        <v>2491</v>
      </c>
      <c r="R705">
        <v>1513</v>
      </c>
      <c r="S705" t="b">
        <v>0</v>
      </c>
      <c r="T705" t="s">
        <v>90</v>
      </c>
      <c r="U705" t="b">
        <v>0</v>
      </c>
      <c r="V705" t="s">
        <v>571</v>
      </c>
      <c r="W705" s="1">
        <v>44789.792303240742</v>
      </c>
      <c r="X705">
        <v>510</v>
      </c>
      <c r="Y705">
        <v>52</v>
      </c>
      <c r="Z705">
        <v>0</v>
      </c>
      <c r="AA705">
        <v>52</v>
      </c>
      <c r="AB705">
        <v>0</v>
      </c>
      <c r="AC705">
        <v>24</v>
      </c>
      <c r="AD705">
        <v>15</v>
      </c>
      <c r="AE705">
        <v>0</v>
      </c>
      <c r="AF705">
        <v>0</v>
      </c>
      <c r="AG705">
        <v>0</v>
      </c>
      <c r="AH705" t="s">
        <v>126</v>
      </c>
      <c r="AI705" s="1">
        <v>44789.825925925928</v>
      </c>
      <c r="AJ705">
        <v>377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14</v>
      </c>
      <c r="AQ705">
        <v>0</v>
      </c>
      <c r="AR705">
        <v>0</v>
      </c>
      <c r="AS705">
        <v>0</v>
      </c>
      <c r="AT705" t="s">
        <v>90</v>
      </c>
      <c r="AU705" t="s">
        <v>90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  <c r="BF705" t="s">
        <v>1380</v>
      </c>
      <c r="BG705">
        <v>66</v>
      </c>
      <c r="BH705" t="s">
        <v>93</v>
      </c>
    </row>
    <row r="706" spans="1:60">
      <c r="A706" t="s">
        <v>1594</v>
      </c>
      <c r="B706" t="s">
        <v>82</v>
      </c>
      <c r="C706" t="s">
        <v>1595</v>
      </c>
      <c r="D706" t="s">
        <v>84</v>
      </c>
      <c r="E706" s="2">
        <f>HYPERLINK("capsilon://?command=openfolder&amp;siteaddress=FAM.docvelocity-na8.net&amp;folderid=FX7745DA31-A94E-D254-6C9D-FE30A514FBB5","FX22083360")</f>
        <v>0</v>
      </c>
      <c r="F706" t="s">
        <v>19</v>
      </c>
      <c r="G706" t="s">
        <v>19</v>
      </c>
      <c r="H706" t="s">
        <v>85</v>
      </c>
      <c r="I706" t="s">
        <v>1596</v>
      </c>
      <c r="J706">
        <v>126</v>
      </c>
      <c r="K706" t="s">
        <v>87</v>
      </c>
      <c r="L706" t="s">
        <v>88</v>
      </c>
      <c r="M706" t="s">
        <v>89</v>
      </c>
      <c r="N706">
        <v>1</v>
      </c>
      <c r="O706" s="1">
        <v>44789.786053240743</v>
      </c>
      <c r="P706" s="1">
        <v>44789.835474537038</v>
      </c>
      <c r="Q706">
        <v>4084</v>
      </c>
      <c r="R706">
        <v>186</v>
      </c>
      <c r="S706" t="b">
        <v>0</v>
      </c>
      <c r="T706" t="s">
        <v>90</v>
      </c>
      <c r="U706" t="b">
        <v>0</v>
      </c>
      <c r="V706" t="s">
        <v>135</v>
      </c>
      <c r="W706" s="1">
        <v>44789.835474537038</v>
      </c>
      <c r="X706">
        <v>155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126</v>
      </c>
      <c r="AE706">
        <v>119</v>
      </c>
      <c r="AF706">
        <v>0</v>
      </c>
      <c r="AG706">
        <v>3</v>
      </c>
      <c r="AH706" t="s">
        <v>90</v>
      </c>
      <c r="AI706" t="s">
        <v>90</v>
      </c>
      <c r="AJ706" t="s">
        <v>90</v>
      </c>
      <c r="AK706" t="s">
        <v>90</v>
      </c>
      <c r="AL706" t="s">
        <v>90</v>
      </c>
      <c r="AM706" t="s">
        <v>90</v>
      </c>
      <c r="AN706" t="s">
        <v>90</v>
      </c>
      <c r="AO706" t="s">
        <v>90</v>
      </c>
      <c r="AP706" t="s">
        <v>90</v>
      </c>
      <c r="AQ706" t="s">
        <v>90</v>
      </c>
      <c r="AR706" t="s">
        <v>90</v>
      </c>
      <c r="AS706" t="s">
        <v>90</v>
      </c>
      <c r="AT706" t="s">
        <v>90</v>
      </c>
      <c r="AU706" t="s">
        <v>90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  <c r="BF706" t="s">
        <v>1380</v>
      </c>
      <c r="BG706">
        <v>71</v>
      </c>
      <c r="BH706" t="s">
        <v>93</v>
      </c>
    </row>
    <row r="707" spans="1:60">
      <c r="A707" t="s">
        <v>1597</v>
      </c>
      <c r="B707" t="s">
        <v>82</v>
      </c>
      <c r="C707" t="s">
        <v>1587</v>
      </c>
      <c r="D707" t="s">
        <v>84</v>
      </c>
      <c r="E707" s="2">
        <f>HYPERLINK("capsilon://?command=openfolder&amp;siteaddress=FAM.docvelocity-na8.net&amp;folderid=FXA2D3E6FF-947F-83E9-C3D7-9003E884B85D","FX22064196")</f>
        <v>0</v>
      </c>
      <c r="F707" t="s">
        <v>19</v>
      </c>
      <c r="G707" t="s">
        <v>19</v>
      </c>
      <c r="H707" t="s">
        <v>85</v>
      </c>
      <c r="I707" t="s">
        <v>1588</v>
      </c>
      <c r="J707">
        <v>435</v>
      </c>
      <c r="K707" t="s">
        <v>87</v>
      </c>
      <c r="L707" t="s">
        <v>88</v>
      </c>
      <c r="M707" t="s">
        <v>89</v>
      </c>
      <c r="N707">
        <v>2</v>
      </c>
      <c r="O707" s="1">
        <v>44789.831076388888</v>
      </c>
      <c r="P707" s="1">
        <v>44789.907418981478</v>
      </c>
      <c r="Q707">
        <v>2810</v>
      </c>
      <c r="R707">
        <v>3786</v>
      </c>
      <c r="S707" t="b">
        <v>0</v>
      </c>
      <c r="T707" t="s">
        <v>90</v>
      </c>
      <c r="U707" t="b">
        <v>1</v>
      </c>
      <c r="V707" t="s">
        <v>162</v>
      </c>
      <c r="W707" s="1">
        <v>44789.851736111108</v>
      </c>
      <c r="X707">
        <v>1653</v>
      </c>
      <c r="Y707">
        <v>332</v>
      </c>
      <c r="Z707">
        <v>0</v>
      </c>
      <c r="AA707">
        <v>332</v>
      </c>
      <c r="AB707">
        <v>77</v>
      </c>
      <c r="AC707">
        <v>21</v>
      </c>
      <c r="AD707">
        <v>103</v>
      </c>
      <c r="AE707">
        <v>0</v>
      </c>
      <c r="AF707">
        <v>0</v>
      </c>
      <c r="AG707">
        <v>0</v>
      </c>
      <c r="AH707" t="s">
        <v>126</v>
      </c>
      <c r="AI707" s="1">
        <v>44789.907418981478</v>
      </c>
      <c r="AJ707">
        <v>960</v>
      </c>
      <c r="AK707">
        <v>0</v>
      </c>
      <c r="AL707">
        <v>0</v>
      </c>
      <c r="AM707">
        <v>0</v>
      </c>
      <c r="AN707">
        <v>77</v>
      </c>
      <c r="AO707">
        <v>0</v>
      </c>
      <c r="AP707">
        <v>103</v>
      </c>
      <c r="AQ707">
        <v>0</v>
      </c>
      <c r="AR707">
        <v>0</v>
      </c>
      <c r="AS707">
        <v>0</v>
      </c>
      <c r="AT707" t="s">
        <v>90</v>
      </c>
      <c r="AU707" t="s">
        <v>90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  <c r="BF707" t="s">
        <v>1380</v>
      </c>
      <c r="BG707">
        <v>109</v>
      </c>
      <c r="BH707" t="s">
        <v>93</v>
      </c>
    </row>
    <row r="708" spans="1:60">
      <c r="A708" t="s">
        <v>1598</v>
      </c>
      <c r="B708" t="s">
        <v>82</v>
      </c>
      <c r="C708" t="s">
        <v>1590</v>
      </c>
      <c r="D708" t="s">
        <v>84</v>
      </c>
      <c r="E708" s="2">
        <f>HYPERLINK("capsilon://?command=openfolder&amp;siteaddress=FAM.docvelocity-na8.net&amp;folderid=FX06C7BEC8-0D1E-B4ED-43F0-6069905E0AFA","FX22083413")</f>
        <v>0</v>
      </c>
      <c r="F708" t="s">
        <v>19</v>
      </c>
      <c r="G708" t="s">
        <v>19</v>
      </c>
      <c r="H708" t="s">
        <v>85</v>
      </c>
      <c r="I708" t="s">
        <v>1591</v>
      </c>
      <c r="J708">
        <v>570</v>
      </c>
      <c r="K708" t="s">
        <v>87</v>
      </c>
      <c r="L708" t="s">
        <v>88</v>
      </c>
      <c r="M708" t="s">
        <v>89</v>
      </c>
      <c r="N708">
        <v>2</v>
      </c>
      <c r="O708" s="1">
        <v>44789.835717592592</v>
      </c>
      <c r="P708" s="1">
        <v>44789.921736111108</v>
      </c>
      <c r="Q708">
        <v>3013</v>
      </c>
      <c r="R708">
        <v>4419</v>
      </c>
      <c r="S708" t="b">
        <v>0</v>
      </c>
      <c r="T708" t="s">
        <v>90</v>
      </c>
      <c r="U708" t="b">
        <v>1</v>
      </c>
      <c r="V708" t="s">
        <v>135</v>
      </c>
      <c r="W708" s="1">
        <v>44789.872777777775</v>
      </c>
      <c r="X708">
        <v>3183</v>
      </c>
      <c r="Y708">
        <v>545</v>
      </c>
      <c r="Z708">
        <v>0</v>
      </c>
      <c r="AA708">
        <v>545</v>
      </c>
      <c r="AB708">
        <v>0</v>
      </c>
      <c r="AC708">
        <v>67</v>
      </c>
      <c r="AD708">
        <v>25</v>
      </c>
      <c r="AE708">
        <v>0</v>
      </c>
      <c r="AF708">
        <v>0</v>
      </c>
      <c r="AG708">
        <v>0</v>
      </c>
      <c r="AH708" t="s">
        <v>126</v>
      </c>
      <c r="AI708" s="1">
        <v>44789.921736111108</v>
      </c>
      <c r="AJ708">
        <v>1236</v>
      </c>
      <c r="AK708">
        <v>6</v>
      </c>
      <c r="AL708">
        <v>0</v>
      </c>
      <c r="AM708">
        <v>6</v>
      </c>
      <c r="AN708">
        <v>0</v>
      </c>
      <c r="AO708">
        <v>6</v>
      </c>
      <c r="AP708">
        <v>19</v>
      </c>
      <c r="AQ708">
        <v>0</v>
      </c>
      <c r="AR708">
        <v>0</v>
      </c>
      <c r="AS708">
        <v>0</v>
      </c>
      <c r="AT708" t="s">
        <v>90</v>
      </c>
      <c r="AU708" t="s">
        <v>90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  <c r="BF708" t="s">
        <v>1380</v>
      </c>
      <c r="BG708">
        <v>123</v>
      </c>
      <c r="BH708" t="s">
        <v>93</v>
      </c>
    </row>
    <row r="709" spans="1:60">
      <c r="A709" t="s">
        <v>1599</v>
      </c>
      <c r="B709" t="s">
        <v>82</v>
      </c>
      <c r="C709" t="s">
        <v>1595</v>
      </c>
      <c r="D709" t="s">
        <v>84</v>
      </c>
      <c r="E709" s="2">
        <f>HYPERLINK("capsilon://?command=openfolder&amp;siteaddress=FAM.docvelocity-na8.net&amp;folderid=FX7745DA31-A94E-D254-6C9D-FE30A514FBB5","FX22083360")</f>
        <v>0</v>
      </c>
      <c r="F709" t="s">
        <v>19</v>
      </c>
      <c r="G709" t="s">
        <v>19</v>
      </c>
      <c r="H709" t="s">
        <v>85</v>
      </c>
      <c r="I709" t="s">
        <v>1596</v>
      </c>
      <c r="J709">
        <v>150</v>
      </c>
      <c r="K709" t="s">
        <v>87</v>
      </c>
      <c r="L709" t="s">
        <v>88</v>
      </c>
      <c r="M709" t="s">
        <v>89</v>
      </c>
      <c r="N709">
        <v>2</v>
      </c>
      <c r="O709" s="1">
        <v>44789.836724537039</v>
      </c>
      <c r="P709" s="1">
        <v>44789.916354166664</v>
      </c>
      <c r="Q709">
        <v>6074</v>
      </c>
      <c r="R709">
        <v>806</v>
      </c>
      <c r="S709" t="b">
        <v>0</v>
      </c>
      <c r="T709" t="s">
        <v>90</v>
      </c>
      <c r="U709" t="b">
        <v>1</v>
      </c>
      <c r="V709" t="s">
        <v>162</v>
      </c>
      <c r="W709" s="1">
        <v>44789.857916666668</v>
      </c>
      <c r="X709">
        <v>533</v>
      </c>
      <c r="Y709">
        <v>143</v>
      </c>
      <c r="Z709">
        <v>0</v>
      </c>
      <c r="AA709">
        <v>143</v>
      </c>
      <c r="AB709">
        <v>0</v>
      </c>
      <c r="AC709">
        <v>12</v>
      </c>
      <c r="AD709">
        <v>7</v>
      </c>
      <c r="AE709">
        <v>0</v>
      </c>
      <c r="AF709">
        <v>0</v>
      </c>
      <c r="AG709">
        <v>0</v>
      </c>
      <c r="AH709" t="s">
        <v>449</v>
      </c>
      <c r="AI709" s="1">
        <v>44789.916354166664</v>
      </c>
      <c r="AJ709">
        <v>273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7</v>
      </c>
      <c r="AQ709">
        <v>0</v>
      </c>
      <c r="AR709">
        <v>0</v>
      </c>
      <c r="AS709">
        <v>0</v>
      </c>
      <c r="AT709" t="s">
        <v>90</v>
      </c>
      <c r="AU709" t="s">
        <v>90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  <c r="BF709" t="s">
        <v>1380</v>
      </c>
      <c r="BG709">
        <v>114</v>
      </c>
      <c r="BH709" t="s">
        <v>93</v>
      </c>
    </row>
    <row r="710" spans="1:60">
      <c r="A710" t="s">
        <v>1600</v>
      </c>
      <c r="B710" t="s">
        <v>82</v>
      </c>
      <c r="C710" t="s">
        <v>1601</v>
      </c>
      <c r="D710" t="s">
        <v>84</v>
      </c>
      <c r="E710" s="2">
        <f>HYPERLINK("capsilon://?command=openfolder&amp;siteaddress=FAM.docvelocity-na8.net&amp;folderid=FXD2045213-B167-3FBE-8AC8-84CE4F81B751","FX22083397")</f>
        <v>0</v>
      </c>
      <c r="F710" t="s">
        <v>19</v>
      </c>
      <c r="G710" t="s">
        <v>19</v>
      </c>
      <c r="H710" t="s">
        <v>85</v>
      </c>
      <c r="I710" t="s">
        <v>1602</v>
      </c>
      <c r="J710">
        <v>312</v>
      </c>
      <c r="K710" t="s">
        <v>87</v>
      </c>
      <c r="L710" t="s">
        <v>88</v>
      </c>
      <c r="M710" t="s">
        <v>89</v>
      </c>
      <c r="N710">
        <v>1</v>
      </c>
      <c r="O710" s="1">
        <v>44789.851087962961</v>
      </c>
      <c r="P710" s="1">
        <v>44789.920868055553</v>
      </c>
      <c r="Q710">
        <v>5465</v>
      </c>
      <c r="R710">
        <v>564</v>
      </c>
      <c r="S710" t="b">
        <v>0</v>
      </c>
      <c r="T710" t="s">
        <v>90</v>
      </c>
      <c r="U710" t="b">
        <v>0</v>
      </c>
      <c r="V710" t="s">
        <v>162</v>
      </c>
      <c r="W710" s="1">
        <v>44789.920868055553</v>
      </c>
      <c r="X710">
        <v>485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312</v>
      </c>
      <c r="AE710">
        <v>295</v>
      </c>
      <c r="AF710">
        <v>0</v>
      </c>
      <c r="AG710">
        <v>9</v>
      </c>
      <c r="AH710" t="s">
        <v>90</v>
      </c>
      <c r="AI710" t="s">
        <v>90</v>
      </c>
      <c r="AJ710" t="s">
        <v>90</v>
      </c>
      <c r="AK710" t="s">
        <v>90</v>
      </c>
      <c r="AL710" t="s">
        <v>90</v>
      </c>
      <c r="AM710" t="s">
        <v>90</v>
      </c>
      <c r="AN710" t="s">
        <v>90</v>
      </c>
      <c r="AO710" t="s">
        <v>90</v>
      </c>
      <c r="AP710" t="s">
        <v>90</v>
      </c>
      <c r="AQ710" t="s">
        <v>90</v>
      </c>
      <c r="AR710" t="s">
        <v>90</v>
      </c>
      <c r="AS710" t="s">
        <v>90</v>
      </c>
      <c r="AT710" t="s">
        <v>90</v>
      </c>
      <c r="AU710" t="s">
        <v>90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  <c r="BF710" t="s">
        <v>1380</v>
      </c>
      <c r="BG710">
        <v>100</v>
      </c>
      <c r="BH710" t="s">
        <v>93</v>
      </c>
    </row>
    <row r="711" spans="1:60">
      <c r="A711" t="s">
        <v>1603</v>
      </c>
      <c r="B711" t="s">
        <v>82</v>
      </c>
      <c r="C711" t="s">
        <v>1601</v>
      </c>
      <c r="D711" t="s">
        <v>84</v>
      </c>
      <c r="E711" s="2">
        <f>HYPERLINK("capsilon://?command=openfolder&amp;siteaddress=FAM.docvelocity-na8.net&amp;folderid=FXD2045213-B167-3FBE-8AC8-84CE4F81B751","FX22083397")</f>
        <v>0</v>
      </c>
      <c r="F711" t="s">
        <v>19</v>
      </c>
      <c r="G711" t="s">
        <v>19</v>
      </c>
      <c r="H711" t="s">
        <v>85</v>
      </c>
      <c r="I711" t="s">
        <v>1602</v>
      </c>
      <c r="J711">
        <v>548</v>
      </c>
      <c r="K711" t="s">
        <v>87</v>
      </c>
      <c r="L711" t="s">
        <v>88</v>
      </c>
      <c r="M711" t="s">
        <v>89</v>
      </c>
      <c r="N711">
        <v>2</v>
      </c>
      <c r="O711" s="1">
        <v>44789.92260416667</v>
      </c>
      <c r="P711" s="1">
        <v>44790.038298611114</v>
      </c>
      <c r="Q711">
        <v>7405</v>
      </c>
      <c r="R711">
        <v>2591</v>
      </c>
      <c r="S711" t="b">
        <v>0</v>
      </c>
      <c r="T711" t="s">
        <v>90</v>
      </c>
      <c r="U711" t="b">
        <v>1</v>
      </c>
      <c r="V711" t="s">
        <v>182</v>
      </c>
      <c r="W711" s="1">
        <v>44789.977696759262</v>
      </c>
      <c r="X711">
        <v>1281</v>
      </c>
      <c r="Y711">
        <v>155</v>
      </c>
      <c r="Z711">
        <v>0</v>
      </c>
      <c r="AA711">
        <v>155</v>
      </c>
      <c r="AB711">
        <v>322</v>
      </c>
      <c r="AC711">
        <v>12</v>
      </c>
      <c r="AD711">
        <v>393</v>
      </c>
      <c r="AE711">
        <v>0</v>
      </c>
      <c r="AF711">
        <v>0</v>
      </c>
      <c r="AG711">
        <v>0</v>
      </c>
      <c r="AH711" t="s">
        <v>126</v>
      </c>
      <c r="AI711" s="1">
        <v>44790.038298611114</v>
      </c>
      <c r="AJ711">
        <v>852</v>
      </c>
      <c r="AK711">
        <v>0</v>
      </c>
      <c r="AL711">
        <v>0</v>
      </c>
      <c r="AM711">
        <v>0</v>
      </c>
      <c r="AN711">
        <v>322</v>
      </c>
      <c r="AO711">
        <v>0</v>
      </c>
      <c r="AP711">
        <v>393</v>
      </c>
      <c r="AQ711">
        <v>0</v>
      </c>
      <c r="AR711">
        <v>0</v>
      </c>
      <c r="AS711">
        <v>0</v>
      </c>
      <c r="AT711" t="s">
        <v>90</v>
      </c>
      <c r="AU711" t="s">
        <v>90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  <c r="BF711" t="s">
        <v>1380</v>
      </c>
      <c r="BG711">
        <v>166</v>
      </c>
      <c r="BH711" t="s">
        <v>93</v>
      </c>
    </row>
    <row r="712" spans="1:60">
      <c r="A712" t="s">
        <v>1604</v>
      </c>
      <c r="B712" t="s">
        <v>82</v>
      </c>
      <c r="C712" t="s">
        <v>983</v>
      </c>
      <c r="D712" t="s">
        <v>84</v>
      </c>
      <c r="E712" s="2">
        <f>HYPERLINK("capsilon://?command=openfolder&amp;siteaddress=FAM.docvelocity-na8.net&amp;folderid=FXAA5308E1-2D39-2A25-26FA-B1FD3C5D628E","FX22077779")</f>
        <v>0</v>
      </c>
      <c r="F712" t="s">
        <v>19</v>
      </c>
      <c r="G712" t="s">
        <v>19</v>
      </c>
      <c r="H712" t="s">
        <v>85</v>
      </c>
      <c r="I712" t="s">
        <v>1556</v>
      </c>
      <c r="J712">
        <v>0</v>
      </c>
      <c r="K712" t="s">
        <v>87</v>
      </c>
      <c r="L712" t="s">
        <v>88</v>
      </c>
      <c r="M712" t="s">
        <v>89</v>
      </c>
      <c r="N712">
        <v>2</v>
      </c>
      <c r="O712" s="1">
        <v>44775.379166666666</v>
      </c>
      <c r="P712" s="1">
        <v>44775.387083333335</v>
      </c>
      <c r="Q712">
        <v>142</v>
      </c>
      <c r="R712">
        <v>542</v>
      </c>
      <c r="S712" t="b">
        <v>0</v>
      </c>
      <c r="T712" t="s">
        <v>90</v>
      </c>
      <c r="U712" t="b">
        <v>1</v>
      </c>
      <c r="V712" t="s">
        <v>1557</v>
      </c>
      <c r="W712" s="1">
        <v>44775.385046296295</v>
      </c>
      <c r="X712">
        <v>369</v>
      </c>
      <c r="Y712">
        <v>37</v>
      </c>
      <c r="Z712">
        <v>0</v>
      </c>
      <c r="AA712">
        <v>37</v>
      </c>
      <c r="AB712">
        <v>0</v>
      </c>
      <c r="AC712">
        <v>31</v>
      </c>
      <c r="AD712">
        <v>-37</v>
      </c>
      <c r="AE712">
        <v>0</v>
      </c>
      <c r="AF712">
        <v>0</v>
      </c>
      <c r="AG712">
        <v>0</v>
      </c>
      <c r="AH712" t="s">
        <v>183</v>
      </c>
      <c r="AI712" s="1">
        <v>44775.387083333335</v>
      </c>
      <c r="AJ712">
        <v>173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-37</v>
      </c>
      <c r="AQ712">
        <v>0</v>
      </c>
      <c r="AR712">
        <v>0</v>
      </c>
      <c r="AS712">
        <v>0</v>
      </c>
      <c r="AT712" t="s">
        <v>90</v>
      </c>
      <c r="AU712" t="s">
        <v>90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  <c r="BF712" t="s">
        <v>1506</v>
      </c>
      <c r="BG712">
        <v>11</v>
      </c>
      <c r="BH712" t="s">
        <v>93</v>
      </c>
    </row>
    <row r="713" spans="1:60">
      <c r="A713" t="s">
        <v>1605</v>
      </c>
      <c r="B713" t="s">
        <v>82</v>
      </c>
      <c r="C713" t="s">
        <v>983</v>
      </c>
      <c r="D713" t="s">
        <v>84</v>
      </c>
      <c r="E713" s="2">
        <f>HYPERLINK("capsilon://?command=openfolder&amp;siteaddress=FAM.docvelocity-na8.net&amp;folderid=FXAA5308E1-2D39-2A25-26FA-B1FD3C5D628E","FX22077779")</f>
        <v>0</v>
      </c>
      <c r="F713" t="s">
        <v>19</v>
      </c>
      <c r="G713" t="s">
        <v>19</v>
      </c>
      <c r="H713" t="s">
        <v>85</v>
      </c>
      <c r="I713" t="s">
        <v>1606</v>
      </c>
      <c r="J713">
        <v>0</v>
      </c>
      <c r="K713" t="s">
        <v>87</v>
      </c>
      <c r="L713" t="s">
        <v>88</v>
      </c>
      <c r="M713" t="s">
        <v>89</v>
      </c>
      <c r="N713">
        <v>2</v>
      </c>
      <c r="O713" s="1">
        <v>44775.381296296298</v>
      </c>
      <c r="P713" s="1">
        <v>44775.389907407407</v>
      </c>
      <c r="Q713">
        <v>389</v>
      </c>
      <c r="R713">
        <v>355</v>
      </c>
      <c r="S713" t="b">
        <v>0</v>
      </c>
      <c r="T713" t="s">
        <v>90</v>
      </c>
      <c r="U713" t="b">
        <v>0</v>
      </c>
      <c r="V713" t="s">
        <v>1557</v>
      </c>
      <c r="W713" s="1">
        <v>44775.388032407405</v>
      </c>
      <c r="X713">
        <v>257</v>
      </c>
      <c r="Y713">
        <v>37</v>
      </c>
      <c r="Z713">
        <v>0</v>
      </c>
      <c r="AA713">
        <v>37</v>
      </c>
      <c r="AB713">
        <v>0</v>
      </c>
      <c r="AC713">
        <v>30</v>
      </c>
      <c r="AD713">
        <v>-37</v>
      </c>
      <c r="AE713">
        <v>0</v>
      </c>
      <c r="AF713">
        <v>0</v>
      </c>
      <c r="AG713">
        <v>0</v>
      </c>
      <c r="AH713" t="s">
        <v>183</v>
      </c>
      <c r="AI713" s="1">
        <v>44775.389907407407</v>
      </c>
      <c r="AJ713">
        <v>98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-37</v>
      </c>
      <c r="AQ713">
        <v>0</v>
      </c>
      <c r="AR713">
        <v>0</v>
      </c>
      <c r="AS713">
        <v>0</v>
      </c>
      <c r="AT713" t="s">
        <v>90</v>
      </c>
      <c r="AU713" t="s">
        <v>90</v>
      </c>
      <c r="AV713" t="s">
        <v>90</v>
      </c>
      <c r="AW713" t="s">
        <v>90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  <c r="BF713" t="s">
        <v>1506</v>
      </c>
      <c r="BG713">
        <v>12</v>
      </c>
      <c r="BH713" t="s">
        <v>93</v>
      </c>
    </row>
    <row r="714" spans="1:60">
      <c r="A714" t="s">
        <v>1607</v>
      </c>
      <c r="B714" t="s">
        <v>82</v>
      </c>
      <c r="C714" t="s">
        <v>1608</v>
      </c>
      <c r="D714" t="s">
        <v>84</v>
      </c>
      <c r="E714" s="2">
        <f>HYPERLINK("capsilon://?command=openfolder&amp;siteaddress=FAM.docvelocity-na8.net&amp;folderid=FX43CAF636-25DB-707B-4993-04EA9B2A60E3","FX22082988")</f>
        <v>0</v>
      </c>
      <c r="F714" t="s">
        <v>19</v>
      </c>
      <c r="G714" t="s">
        <v>19</v>
      </c>
      <c r="H714" t="s">
        <v>85</v>
      </c>
      <c r="I714" t="s">
        <v>1609</v>
      </c>
      <c r="J714">
        <v>62</v>
      </c>
      <c r="K714" t="s">
        <v>87</v>
      </c>
      <c r="L714" t="s">
        <v>88</v>
      </c>
      <c r="M714" t="s">
        <v>89</v>
      </c>
      <c r="N714">
        <v>2</v>
      </c>
      <c r="O714" s="1">
        <v>44790.387372685182</v>
      </c>
      <c r="P714" s="1">
        <v>44790.415370370371</v>
      </c>
      <c r="Q714">
        <v>1992</v>
      </c>
      <c r="R714">
        <v>427</v>
      </c>
      <c r="S714" t="b">
        <v>0</v>
      </c>
      <c r="T714" t="s">
        <v>90</v>
      </c>
      <c r="U714" t="b">
        <v>0</v>
      </c>
      <c r="V714" t="s">
        <v>288</v>
      </c>
      <c r="W714" s="1">
        <v>44790.39166666667</v>
      </c>
      <c r="X714">
        <v>169</v>
      </c>
      <c r="Y714">
        <v>62</v>
      </c>
      <c r="Z714">
        <v>0</v>
      </c>
      <c r="AA714">
        <v>62</v>
      </c>
      <c r="AB714">
        <v>0</v>
      </c>
      <c r="AC714">
        <v>2</v>
      </c>
      <c r="AD714">
        <v>0</v>
      </c>
      <c r="AE714">
        <v>0</v>
      </c>
      <c r="AF714">
        <v>0</v>
      </c>
      <c r="AG714">
        <v>0</v>
      </c>
      <c r="AH714" t="s">
        <v>868</v>
      </c>
      <c r="AI714" s="1">
        <v>44790.415370370371</v>
      </c>
      <c r="AJ714">
        <v>258</v>
      </c>
      <c r="AK714">
        <v>2</v>
      </c>
      <c r="AL714">
        <v>0</v>
      </c>
      <c r="AM714">
        <v>2</v>
      </c>
      <c r="AN714">
        <v>0</v>
      </c>
      <c r="AO714">
        <v>2</v>
      </c>
      <c r="AP714">
        <v>-2</v>
      </c>
      <c r="AQ714">
        <v>0</v>
      </c>
      <c r="AR714">
        <v>0</v>
      </c>
      <c r="AS714">
        <v>0</v>
      </c>
      <c r="AT714" t="s">
        <v>90</v>
      </c>
      <c r="AU714" t="s">
        <v>90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  <c r="BF714" t="s">
        <v>1610</v>
      </c>
      <c r="BG714">
        <v>40</v>
      </c>
      <c r="BH714" t="s">
        <v>93</v>
      </c>
    </row>
    <row r="715" spans="1:60">
      <c r="A715" t="s">
        <v>1611</v>
      </c>
      <c r="B715" t="s">
        <v>82</v>
      </c>
      <c r="C715" t="s">
        <v>1608</v>
      </c>
      <c r="D715" t="s">
        <v>84</v>
      </c>
      <c r="E715" s="2">
        <f>HYPERLINK("capsilon://?command=openfolder&amp;siteaddress=FAM.docvelocity-na8.net&amp;folderid=FX43CAF636-25DB-707B-4993-04EA9B2A60E3","FX22082988")</f>
        <v>0</v>
      </c>
      <c r="F715" t="s">
        <v>19</v>
      </c>
      <c r="G715" t="s">
        <v>19</v>
      </c>
      <c r="H715" t="s">
        <v>85</v>
      </c>
      <c r="I715" t="s">
        <v>1612</v>
      </c>
      <c r="J715">
        <v>53</v>
      </c>
      <c r="K715" t="s">
        <v>87</v>
      </c>
      <c r="L715" t="s">
        <v>88</v>
      </c>
      <c r="M715" t="s">
        <v>89</v>
      </c>
      <c r="N715">
        <v>2</v>
      </c>
      <c r="O715" s="1">
        <v>44790.387465277781</v>
      </c>
      <c r="P715" s="1">
        <v>44790.417951388888</v>
      </c>
      <c r="Q715">
        <v>2324</v>
      </c>
      <c r="R715">
        <v>310</v>
      </c>
      <c r="S715" t="b">
        <v>0</v>
      </c>
      <c r="T715" t="s">
        <v>90</v>
      </c>
      <c r="U715" t="b">
        <v>0</v>
      </c>
      <c r="V715" t="s">
        <v>288</v>
      </c>
      <c r="W715" s="1">
        <v>44790.392696759256</v>
      </c>
      <c r="X715">
        <v>88</v>
      </c>
      <c r="Y715">
        <v>53</v>
      </c>
      <c r="Z715">
        <v>0</v>
      </c>
      <c r="AA715">
        <v>53</v>
      </c>
      <c r="AB715">
        <v>0</v>
      </c>
      <c r="AC715">
        <v>3</v>
      </c>
      <c r="AD715">
        <v>0</v>
      </c>
      <c r="AE715">
        <v>0</v>
      </c>
      <c r="AF715">
        <v>0</v>
      </c>
      <c r="AG715">
        <v>0</v>
      </c>
      <c r="AH715" t="s">
        <v>868</v>
      </c>
      <c r="AI715" s="1">
        <v>44790.417951388888</v>
      </c>
      <c r="AJ715">
        <v>222</v>
      </c>
      <c r="AK715">
        <v>3</v>
      </c>
      <c r="AL715">
        <v>0</v>
      </c>
      <c r="AM715">
        <v>3</v>
      </c>
      <c r="AN715">
        <v>0</v>
      </c>
      <c r="AO715">
        <v>2</v>
      </c>
      <c r="AP715">
        <v>-3</v>
      </c>
      <c r="AQ715">
        <v>0</v>
      </c>
      <c r="AR715">
        <v>0</v>
      </c>
      <c r="AS715">
        <v>0</v>
      </c>
      <c r="AT715" t="s">
        <v>90</v>
      </c>
      <c r="AU715" t="s">
        <v>90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  <c r="BF715" t="s">
        <v>1610</v>
      </c>
      <c r="BG715">
        <v>43</v>
      </c>
      <c r="BH715" t="s">
        <v>93</v>
      </c>
    </row>
    <row r="716" spans="1:60">
      <c r="A716" t="s">
        <v>1613</v>
      </c>
      <c r="B716" t="s">
        <v>82</v>
      </c>
      <c r="C716" t="s">
        <v>1608</v>
      </c>
      <c r="D716" t="s">
        <v>84</v>
      </c>
      <c r="E716" s="2">
        <f>HYPERLINK("capsilon://?command=openfolder&amp;siteaddress=FAM.docvelocity-na8.net&amp;folderid=FX43CAF636-25DB-707B-4993-04EA9B2A60E3","FX22082988")</f>
        <v>0</v>
      </c>
      <c r="F716" t="s">
        <v>19</v>
      </c>
      <c r="G716" t="s">
        <v>19</v>
      </c>
      <c r="H716" t="s">
        <v>85</v>
      </c>
      <c r="I716" t="s">
        <v>1614</v>
      </c>
      <c r="J716">
        <v>28</v>
      </c>
      <c r="K716" t="s">
        <v>87</v>
      </c>
      <c r="L716" t="s">
        <v>88</v>
      </c>
      <c r="M716" t="s">
        <v>89</v>
      </c>
      <c r="N716">
        <v>1</v>
      </c>
      <c r="O716" s="1">
        <v>44790.389120370368</v>
      </c>
      <c r="P716" s="1">
        <v>44790.393912037034</v>
      </c>
      <c r="Q716">
        <v>310</v>
      </c>
      <c r="R716">
        <v>104</v>
      </c>
      <c r="S716" t="b">
        <v>0</v>
      </c>
      <c r="T716" t="s">
        <v>90</v>
      </c>
      <c r="U716" t="b">
        <v>0</v>
      </c>
      <c r="V716" t="s">
        <v>288</v>
      </c>
      <c r="W716" s="1">
        <v>44790.393912037034</v>
      </c>
      <c r="X716">
        <v>104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28</v>
      </c>
      <c r="AE716">
        <v>21</v>
      </c>
      <c r="AF716">
        <v>0</v>
      </c>
      <c r="AG716">
        <v>4</v>
      </c>
      <c r="AH716" t="s">
        <v>90</v>
      </c>
      <c r="AI716" t="s">
        <v>90</v>
      </c>
      <c r="AJ716" t="s">
        <v>90</v>
      </c>
      <c r="AK716" t="s">
        <v>90</v>
      </c>
      <c r="AL716" t="s">
        <v>90</v>
      </c>
      <c r="AM716" t="s">
        <v>90</v>
      </c>
      <c r="AN716" t="s">
        <v>90</v>
      </c>
      <c r="AO716" t="s">
        <v>90</v>
      </c>
      <c r="AP716" t="s">
        <v>90</v>
      </c>
      <c r="AQ716" t="s">
        <v>90</v>
      </c>
      <c r="AR716" t="s">
        <v>90</v>
      </c>
      <c r="AS716" t="s">
        <v>90</v>
      </c>
      <c r="AT716" t="s">
        <v>90</v>
      </c>
      <c r="AU716" t="s">
        <v>90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  <c r="BF716" t="s">
        <v>1610</v>
      </c>
      <c r="BG716">
        <v>6</v>
      </c>
      <c r="BH716" t="s">
        <v>93</v>
      </c>
    </row>
    <row r="717" spans="1:60">
      <c r="A717" t="s">
        <v>1615</v>
      </c>
      <c r="B717" t="s">
        <v>82</v>
      </c>
      <c r="C717" t="s">
        <v>1608</v>
      </c>
      <c r="D717" t="s">
        <v>84</v>
      </c>
      <c r="E717" s="2">
        <f>HYPERLINK("capsilon://?command=openfolder&amp;siteaddress=FAM.docvelocity-na8.net&amp;folderid=FX43CAF636-25DB-707B-4993-04EA9B2A60E3","FX22082988")</f>
        <v>0</v>
      </c>
      <c r="F717" t="s">
        <v>19</v>
      </c>
      <c r="G717" t="s">
        <v>19</v>
      </c>
      <c r="H717" t="s">
        <v>85</v>
      </c>
      <c r="I717" t="s">
        <v>1616</v>
      </c>
      <c r="J717">
        <v>28</v>
      </c>
      <c r="K717" t="s">
        <v>87</v>
      </c>
      <c r="L717" t="s">
        <v>88</v>
      </c>
      <c r="M717" t="s">
        <v>89</v>
      </c>
      <c r="N717">
        <v>2</v>
      </c>
      <c r="O717" s="1">
        <v>44790.389826388891</v>
      </c>
      <c r="P717" s="1">
        <v>44790.418796296297</v>
      </c>
      <c r="Q717">
        <v>2352</v>
      </c>
      <c r="R717">
        <v>151</v>
      </c>
      <c r="S717" t="b">
        <v>0</v>
      </c>
      <c r="T717" t="s">
        <v>90</v>
      </c>
      <c r="U717" t="b">
        <v>0</v>
      </c>
      <c r="V717" t="s">
        <v>288</v>
      </c>
      <c r="W717" s="1">
        <v>44790.394837962966</v>
      </c>
      <c r="X717">
        <v>79</v>
      </c>
      <c r="Y717">
        <v>21</v>
      </c>
      <c r="Z717">
        <v>0</v>
      </c>
      <c r="AA717">
        <v>21</v>
      </c>
      <c r="AB717">
        <v>0</v>
      </c>
      <c r="AC717">
        <v>0</v>
      </c>
      <c r="AD717">
        <v>7</v>
      </c>
      <c r="AE717">
        <v>0</v>
      </c>
      <c r="AF717">
        <v>0</v>
      </c>
      <c r="AG717">
        <v>0</v>
      </c>
      <c r="AH717" t="s">
        <v>868</v>
      </c>
      <c r="AI717" s="1">
        <v>44790.418796296297</v>
      </c>
      <c r="AJ717">
        <v>72</v>
      </c>
      <c r="AK717">
        <v>1</v>
      </c>
      <c r="AL717">
        <v>0</v>
      </c>
      <c r="AM717">
        <v>1</v>
      </c>
      <c r="AN717">
        <v>0</v>
      </c>
      <c r="AO717">
        <v>0</v>
      </c>
      <c r="AP717">
        <v>6</v>
      </c>
      <c r="AQ717">
        <v>0</v>
      </c>
      <c r="AR717">
        <v>0</v>
      </c>
      <c r="AS717">
        <v>0</v>
      </c>
      <c r="AT717" t="s">
        <v>90</v>
      </c>
      <c r="AU717" t="s">
        <v>90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  <c r="BF717" t="s">
        <v>1610</v>
      </c>
      <c r="BG717">
        <v>41</v>
      </c>
      <c r="BH717" t="s">
        <v>93</v>
      </c>
    </row>
    <row r="718" spans="1:60">
      <c r="A718" t="s">
        <v>1617</v>
      </c>
      <c r="B718" t="s">
        <v>82</v>
      </c>
      <c r="C718" t="s">
        <v>1608</v>
      </c>
      <c r="D718" t="s">
        <v>84</v>
      </c>
      <c r="E718" s="2">
        <f>HYPERLINK("capsilon://?command=openfolder&amp;siteaddress=FAM.docvelocity-na8.net&amp;folderid=FX43CAF636-25DB-707B-4993-04EA9B2A60E3","FX22082988")</f>
        <v>0</v>
      </c>
      <c r="F718" t="s">
        <v>19</v>
      </c>
      <c r="G718" t="s">
        <v>19</v>
      </c>
      <c r="H718" t="s">
        <v>85</v>
      </c>
      <c r="I718" t="s">
        <v>1618</v>
      </c>
      <c r="J718">
        <v>28</v>
      </c>
      <c r="K718" t="s">
        <v>87</v>
      </c>
      <c r="L718" t="s">
        <v>88</v>
      </c>
      <c r="M718" t="s">
        <v>89</v>
      </c>
      <c r="N718">
        <v>2</v>
      </c>
      <c r="O718" s="1">
        <v>44790.389884259261</v>
      </c>
      <c r="P718" s="1">
        <v>44790.420023148145</v>
      </c>
      <c r="Q718">
        <v>2426</v>
      </c>
      <c r="R718">
        <v>178</v>
      </c>
      <c r="S718" t="b">
        <v>0</v>
      </c>
      <c r="T718" t="s">
        <v>90</v>
      </c>
      <c r="U718" t="b">
        <v>0</v>
      </c>
      <c r="V718" t="s">
        <v>288</v>
      </c>
      <c r="W718" s="1">
        <v>44790.395682870374</v>
      </c>
      <c r="X718">
        <v>72</v>
      </c>
      <c r="Y718">
        <v>21</v>
      </c>
      <c r="Z718">
        <v>0</v>
      </c>
      <c r="AA718">
        <v>21</v>
      </c>
      <c r="AB718">
        <v>0</v>
      </c>
      <c r="AC718">
        <v>2</v>
      </c>
      <c r="AD718">
        <v>7</v>
      </c>
      <c r="AE718">
        <v>0</v>
      </c>
      <c r="AF718">
        <v>0</v>
      </c>
      <c r="AG718">
        <v>0</v>
      </c>
      <c r="AH718" t="s">
        <v>868</v>
      </c>
      <c r="AI718" s="1">
        <v>44790.420023148145</v>
      </c>
      <c r="AJ718">
        <v>106</v>
      </c>
      <c r="AK718">
        <v>1</v>
      </c>
      <c r="AL718">
        <v>0</v>
      </c>
      <c r="AM718">
        <v>1</v>
      </c>
      <c r="AN718">
        <v>0</v>
      </c>
      <c r="AO718">
        <v>0</v>
      </c>
      <c r="AP718">
        <v>6</v>
      </c>
      <c r="AQ718">
        <v>0</v>
      </c>
      <c r="AR718">
        <v>0</v>
      </c>
      <c r="AS718">
        <v>0</v>
      </c>
      <c r="AT718" t="s">
        <v>90</v>
      </c>
      <c r="AU718" t="s">
        <v>90</v>
      </c>
      <c r="AV718" t="s">
        <v>90</v>
      </c>
      <c r="AW718" t="s">
        <v>90</v>
      </c>
      <c r="AX718" t="s">
        <v>90</v>
      </c>
      <c r="AY718" t="s">
        <v>90</v>
      </c>
      <c r="AZ718" t="s">
        <v>90</v>
      </c>
      <c r="BA718" t="s">
        <v>90</v>
      </c>
      <c r="BB718" t="s">
        <v>90</v>
      </c>
      <c r="BC718" t="s">
        <v>90</v>
      </c>
      <c r="BD718" t="s">
        <v>90</v>
      </c>
      <c r="BE718" t="s">
        <v>90</v>
      </c>
      <c r="BF718" t="s">
        <v>1610</v>
      </c>
      <c r="BG718">
        <v>43</v>
      </c>
      <c r="BH718" t="s">
        <v>93</v>
      </c>
    </row>
    <row r="719" spans="1:60">
      <c r="A719" t="s">
        <v>1619</v>
      </c>
      <c r="B719" t="s">
        <v>82</v>
      </c>
      <c r="C719" t="s">
        <v>1608</v>
      </c>
      <c r="D719" t="s">
        <v>84</v>
      </c>
      <c r="E719" s="2">
        <f>HYPERLINK("capsilon://?command=openfolder&amp;siteaddress=FAM.docvelocity-na8.net&amp;folderid=FX43CAF636-25DB-707B-4993-04EA9B2A60E3","FX22082988")</f>
        <v>0</v>
      </c>
      <c r="F719" t="s">
        <v>19</v>
      </c>
      <c r="G719" t="s">
        <v>19</v>
      </c>
      <c r="H719" t="s">
        <v>85</v>
      </c>
      <c r="I719" t="s">
        <v>1620</v>
      </c>
      <c r="J719">
        <v>83</v>
      </c>
      <c r="K719" t="s">
        <v>87</v>
      </c>
      <c r="L719" t="s">
        <v>88</v>
      </c>
      <c r="M719" t="s">
        <v>89</v>
      </c>
      <c r="N719">
        <v>2</v>
      </c>
      <c r="O719" s="1">
        <v>44790.390162037038</v>
      </c>
      <c r="P719" s="1">
        <v>44790.423854166664</v>
      </c>
      <c r="Q719">
        <v>2596</v>
      </c>
      <c r="R719">
        <v>315</v>
      </c>
      <c r="S719" t="b">
        <v>0</v>
      </c>
      <c r="T719" t="s">
        <v>90</v>
      </c>
      <c r="U719" t="b">
        <v>0</v>
      </c>
      <c r="V719" t="s">
        <v>288</v>
      </c>
      <c r="W719" s="1">
        <v>44790.399236111109</v>
      </c>
      <c r="X719">
        <v>146</v>
      </c>
      <c r="Y719">
        <v>83</v>
      </c>
      <c r="Z719">
        <v>0</v>
      </c>
      <c r="AA719">
        <v>83</v>
      </c>
      <c r="AB719">
        <v>0</v>
      </c>
      <c r="AC719">
        <v>5</v>
      </c>
      <c r="AD719">
        <v>0</v>
      </c>
      <c r="AE719">
        <v>0</v>
      </c>
      <c r="AF719">
        <v>0</v>
      </c>
      <c r="AG719">
        <v>0</v>
      </c>
      <c r="AH719" t="s">
        <v>868</v>
      </c>
      <c r="AI719" s="1">
        <v>44790.423854166664</v>
      </c>
      <c r="AJ719">
        <v>169</v>
      </c>
      <c r="AK719">
        <v>1</v>
      </c>
      <c r="AL719">
        <v>0</v>
      </c>
      <c r="AM719">
        <v>1</v>
      </c>
      <c r="AN719">
        <v>0</v>
      </c>
      <c r="AO719">
        <v>0</v>
      </c>
      <c r="AP719">
        <v>-1</v>
      </c>
      <c r="AQ719">
        <v>0</v>
      </c>
      <c r="AR719">
        <v>0</v>
      </c>
      <c r="AS719">
        <v>0</v>
      </c>
      <c r="AT719" t="s">
        <v>90</v>
      </c>
      <c r="AU719" t="s">
        <v>90</v>
      </c>
      <c r="AV719" t="s">
        <v>90</v>
      </c>
      <c r="AW719" t="s">
        <v>90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  <c r="BF719" t="s">
        <v>1610</v>
      </c>
      <c r="BG719">
        <v>48</v>
      </c>
      <c r="BH719" t="s">
        <v>93</v>
      </c>
    </row>
    <row r="720" spans="1:60">
      <c r="A720" t="s">
        <v>1621</v>
      </c>
      <c r="B720" t="s">
        <v>82</v>
      </c>
      <c r="C720" t="s">
        <v>1608</v>
      </c>
      <c r="D720" t="s">
        <v>84</v>
      </c>
      <c r="E720" s="2">
        <f>HYPERLINK("capsilon://?command=openfolder&amp;siteaddress=FAM.docvelocity-na8.net&amp;folderid=FX43CAF636-25DB-707B-4993-04EA9B2A60E3","FX22082988")</f>
        <v>0</v>
      </c>
      <c r="F720" t="s">
        <v>19</v>
      </c>
      <c r="G720" t="s">
        <v>19</v>
      </c>
      <c r="H720" t="s">
        <v>85</v>
      </c>
      <c r="I720" t="s">
        <v>1622</v>
      </c>
      <c r="J720">
        <v>83</v>
      </c>
      <c r="K720" t="s">
        <v>87</v>
      </c>
      <c r="L720" t="s">
        <v>88</v>
      </c>
      <c r="M720" t="s">
        <v>89</v>
      </c>
      <c r="N720">
        <v>2</v>
      </c>
      <c r="O720" s="1">
        <v>44790.391215277778</v>
      </c>
      <c r="P720" s="1">
        <v>44790.428078703706</v>
      </c>
      <c r="Q720">
        <v>2921</v>
      </c>
      <c r="R720">
        <v>264</v>
      </c>
      <c r="S720" t="b">
        <v>0</v>
      </c>
      <c r="T720" t="s">
        <v>90</v>
      </c>
      <c r="U720" t="b">
        <v>0</v>
      </c>
      <c r="V720" t="s">
        <v>288</v>
      </c>
      <c r="W720" s="1">
        <v>44790.40053240741</v>
      </c>
      <c r="X720">
        <v>111</v>
      </c>
      <c r="Y720">
        <v>83</v>
      </c>
      <c r="Z720">
        <v>0</v>
      </c>
      <c r="AA720">
        <v>83</v>
      </c>
      <c r="AB720">
        <v>0</v>
      </c>
      <c r="AC720">
        <v>5</v>
      </c>
      <c r="AD720">
        <v>0</v>
      </c>
      <c r="AE720">
        <v>0</v>
      </c>
      <c r="AF720">
        <v>0</v>
      </c>
      <c r="AG720">
        <v>0</v>
      </c>
      <c r="AH720" t="s">
        <v>868</v>
      </c>
      <c r="AI720" s="1">
        <v>44790.428078703706</v>
      </c>
      <c r="AJ720">
        <v>153</v>
      </c>
      <c r="AK720">
        <v>1</v>
      </c>
      <c r="AL720">
        <v>0</v>
      </c>
      <c r="AM720">
        <v>1</v>
      </c>
      <c r="AN720">
        <v>0</v>
      </c>
      <c r="AO720">
        <v>0</v>
      </c>
      <c r="AP720">
        <v>-1</v>
      </c>
      <c r="AQ720">
        <v>0</v>
      </c>
      <c r="AR720">
        <v>0</v>
      </c>
      <c r="AS720">
        <v>0</v>
      </c>
      <c r="AT720" t="s">
        <v>90</v>
      </c>
      <c r="AU720" t="s">
        <v>90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  <c r="BF720" t="s">
        <v>1610</v>
      </c>
      <c r="BG720">
        <v>53</v>
      </c>
      <c r="BH720" t="s">
        <v>93</v>
      </c>
    </row>
    <row r="721" spans="1:60">
      <c r="A721" t="s">
        <v>1623</v>
      </c>
      <c r="B721" t="s">
        <v>82</v>
      </c>
      <c r="C721" t="s">
        <v>1624</v>
      </c>
      <c r="D721" t="s">
        <v>84</v>
      </c>
      <c r="E721" s="2">
        <f>HYPERLINK("capsilon://?command=openfolder&amp;siteaddress=FAM.docvelocity-na8.net&amp;folderid=FXDB2B0FC5-4621-940E-C228-EBD702F08BD6","FX22083535")</f>
        <v>0</v>
      </c>
      <c r="F721" t="s">
        <v>19</v>
      </c>
      <c r="G721" t="s">
        <v>19</v>
      </c>
      <c r="H721" t="s">
        <v>85</v>
      </c>
      <c r="I721" t="s">
        <v>1625</v>
      </c>
      <c r="J721">
        <v>47</v>
      </c>
      <c r="K721" t="s">
        <v>87</v>
      </c>
      <c r="L721" t="s">
        <v>88</v>
      </c>
      <c r="M721" t="s">
        <v>89</v>
      </c>
      <c r="N721">
        <v>2</v>
      </c>
      <c r="O721" s="1">
        <v>44790.39471064815</v>
      </c>
      <c r="P721" s="1">
        <v>44790.43613425926</v>
      </c>
      <c r="Q721">
        <v>3073</v>
      </c>
      <c r="R721">
        <v>506</v>
      </c>
      <c r="S721" t="b">
        <v>0</v>
      </c>
      <c r="T721" t="s">
        <v>90</v>
      </c>
      <c r="U721" t="b">
        <v>0</v>
      </c>
      <c r="V721" t="s">
        <v>288</v>
      </c>
      <c r="W721" s="1">
        <v>44790.401701388888</v>
      </c>
      <c r="X721">
        <v>100</v>
      </c>
      <c r="Y721">
        <v>44</v>
      </c>
      <c r="Z721">
        <v>0</v>
      </c>
      <c r="AA721">
        <v>44</v>
      </c>
      <c r="AB721">
        <v>0</v>
      </c>
      <c r="AC721">
        <v>3</v>
      </c>
      <c r="AD721">
        <v>3</v>
      </c>
      <c r="AE721">
        <v>0</v>
      </c>
      <c r="AF721">
        <v>0</v>
      </c>
      <c r="AG721">
        <v>0</v>
      </c>
      <c r="AH721" t="s">
        <v>868</v>
      </c>
      <c r="AI721" s="1">
        <v>44790.43613425926</v>
      </c>
      <c r="AJ721">
        <v>379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0</v>
      </c>
      <c r="AQ721">
        <v>0</v>
      </c>
      <c r="AR721">
        <v>0</v>
      </c>
      <c r="AS721">
        <v>0</v>
      </c>
      <c r="AT721" t="s">
        <v>90</v>
      </c>
      <c r="AU721" t="s">
        <v>90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  <c r="BF721" t="s">
        <v>1610</v>
      </c>
      <c r="BG721">
        <v>59</v>
      </c>
      <c r="BH721" t="s">
        <v>93</v>
      </c>
    </row>
    <row r="722" spans="1:60">
      <c r="A722" t="s">
        <v>1626</v>
      </c>
      <c r="B722" t="s">
        <v>82</v>
      </c>
      <c r="C722" t="s">
        <v>1624</v>
      </c>
      <c r="D722" t="s">
        <v>84</v>
      </c>
      <c r="E722" s="2">
        <f>HYPERLINK("capsilon://?command=openfolder&amp;siteaddress=FAM.docvelocity-na8.net&amp;folderid=FXDB2B0FC5-4621-940E-C228-EBD702F08BD6","FX22083535")</f>
        <v>0</v>
      </c>
      <c r="F722" t="s">
        <v>19</v>
      </c>
      <c r="G722" t="s">
        <v>19</v>
      </c>
      <c r="H722" t="s">
        <v>85</v>
      </c>
      <c r="I722" t="s">
        <v>1627</v>
      </c>
      <c r="J722">
        <v>47</v>
      </c>
      <c r="K722" t="s">
        <v>87</v>
      </c>
      <c r="L722" t="s">
        <v>88</v>
      </c>
      <c r="M722" t="s">
        <v>89</v>
      </c>
      <c r="N722">
        <v>2</v>
      </c>
      <c r="O722" s="1">
        <v>44790.394803240742</v>
      </c>
      <c r="P722" s="1">
        <v>44790.438344907408</v>
      </c>
      <c r="Q722">
        <v>3494</v>
      </c>
      <c r="R722">
        <v>268</v>
      </c>
      <c r="S722" t="b">
        <v>0</v>
      </c>
      <c r="T722" t="s">
        <v>90</v>
      </c>
      <c r="U722" t="b">
        <v>0</v>
      </c>
      <c r="V722" t="s">
        <v>288</v>
      </c>
      <c r="W722" s="1">
        <v>44790.402615740742</v>
      </c>
      <c r="X722">
        <v>78</v>
      </c>
      <c r="Y722">
        <v>44</v>
      </c>
      <c r="Z722">
        <v>0</v>
      </c>
      <c r="AA722">
        <v>44</v>
      </c>
      <c r="AB722">
        <v>0</v>
      </c>
      <c r="AC722">
        <v>4</v>
      </c>
      <c r="AD722">
        <v>3</v>
      </c>
      <c r="AE722">
        <v>0</v>
      </c>
      <c r="AF722">
        <v>0</v>
      </c>
      <c r="AG722">
        <v>0</v>
      </c>
      <c r="AH722" t="s">
        <v>868</v>
      </c>
      <c r="AI722" s="1">
        <v>44790.438344907408</v>
      </c>
      <c r="AJ722">
        <v>190</v>
      </c>
      <c r="AK722">
        <v>3</v>
      </c>
      <c r="AL722">
        <v>0</v>
      </c>
      <c r="AM722">
        <v>3</v>
      </c>
      <c r="AN722">
        <v>0</v>
      </c>
      <c r="AO722">
        <v>2</v>
      </c>
      <c r="AP722">
        <v>0</v>
      </c>
      <c r="AQ722">
        <v>0</v>
      </c>
      <c r="AR722">
        <v>0</v>
      </c>
      <c r="AS722">
        <v>0</v>
      </c>
      <c r="AT722" t="s">
        <v>90</v>
      </c>
      <c r="AU722" t="s">
        <v>90</v>
      </c>
      <c r="AV722" t="s">
        <v>90</v>
      </c>
      <c r="AW722" t="s">
        <v>90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  <c r="BF722" t="s">
        <v>1610</v>
      </c>
      <c r="BG722">
        <v>62</v>
      </c>
      <c r="BH722" t="s">
        <v>93</v>
      </c>
    </row>
    <row r="723" spans="1:60">
      <c r="A723" t="s">
        <v>1628</v>
      </c>
      <c r="B723" t="s">
        <v>82</v>
      </c>
      <c r="C723" t="s">
        <v>1608</v>
      </c>
      <c r="D723" t="s">
        <v>84</v>
      </c>
      <c r="E723" s="2">
        <f>HYPERLINK("capsilon://?command=openfolder&amp;siteaddress=FAM.docvelocity-na8.net&amp;folderid=FX43CAF636-25DB-707B-4993-04EA9B2A60E3","FX22082988")</f>
        <v>0</v>
      </c>
      <c r="F723" t="s">
        <v>19</v>
      </c>
      <c r="G723" t="s">
        <v>19</v>
      </c>
      <c r="H723" t="s">
        <v>85</v>
      </c>
      <c r="I723" t="s">
        <v>1614</v>
      </c>
      <c r="J723">
        <v>112</v>
      </c>
      <c r="K723" t="s">
        <v>87</v>
      </c>
      <c r="L723" t="s">
        <v>88</v>
      </c>
      <c r="M723" t="s">
        <v>89</v>
      </c>
      <c r="N723">
        <v>2</v>
      </c>
      <c r="O723" s="1">
        <v>44790.395497685182</v>
      </c>
      <c r="P723" s="1">
        <v>44790.412372685183</v>
      </c>
      <c r="Q723">
        <v>851</v>
      </c>
      <c r="R723">
        <v>607</v>
      </c>
      <c r="S723" t="b">
        <v>0</v>
      </c>
      <c r="T723" t="s">
        <v>90</v>
      </c>
      <c r="U723" t="b">
        <v>1</v>
      </c>
      <c r="V723" t="s">
        <v>288</v>
      </c>
      <c r="W723" s="1">
        <v>44790.397534722222</v>
      </c>
      <c r="X723">
        <v>160</v>
      </c>
      <c r="Y723">
        <v>84</v>
      </c>
      <c r="Z723">
        <v>0</v>
      </c>
      <c r="AA723">
        <v>84</v>
      </c>
      <c r="AB723">
        <v>0</v>
      </c>
      <c r="AC723">
        <v>1</v>
      </c>
      <c r="AD723">
        <v>28</v>
      </c>
      <c r="AE723">
        <v>0</v>
      </c>
      <c r="AF723">
        <v>0</v>
      </c>
      <c r="AG723">
        <v>0</v>
      </c>
      <c r="AH723" t="s">
        <v>868</v>
      </c>
      <c r="AI723" s="1">
        <v>44790.412372685183</v>
      </c>
      <c r="AJ723">
        <v>447</v>
      </c>
      <c r="AK723">
        <v>3</v>
      </c>
      <c r="AL723">
        <v>0</v>
      </c>
      <c r="AM723">
        <v>3</v>
      </c>
      <c r="AN723">
        <v>0</v>
      </c>
      <c r="AO723">
        <v>2</v>
      </c>
      <c r="AP723">
        <v>25</v>
      </c>
      <c r="AQ723">
        <v>0</v>
      </c>
      <c r="AR723">
        <v>0</v>
      </c>
      <c r="AS723">
        <v>0</v>
      </c>
      <c r="AT723" t="s">
        <v>90</v>
      </c>
      <c r="AU723" t="s">
        <v>90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  <c r="BF723" t="s">
        <v>1610</v>
      </c>
      <c r="BG723">
        <v>24</v>
      </c>
      <c r="BH723" t="s">
        <v>93</v>
      </c>
    </row>
    <row r="724" spans="1:60">
      <c r="A724" t="s">
        <v>1629</v>
      </c>
      <c r="B724" t="s">
        <v>82</v>
      </c>
      <c r="C724" t="s">
        <v>940</v>
      </c>
      <c r="D724" t="s">
        <v>84</v>
      </c>
      <c r="E724" s="2">
        <f>HYPERLINK("capsilon://?command=openfolder&amp;siteaddress=FAM.docvelocity-na8.net&amp;folderid=FX64082A81-5B3B-699D-DD62-11F119802F42","FX22082282")</f>
        <v>0</v>
      </c>
      <c r="F724" t="s">
        <v>19</v>
      </c>
      <c r="G724" t="s">
        <v>19</v>
      </c>
      <c r="H724" t="s">
        <v>85</v>
      </c>
      <c r="I724" t="s">
        <v>1630</v>
      </c>
      <c r="J724">
        <v>66</v>
      </c>
      <c r="K724" t="s">
        <v>87</v>
      </c>
      <c r="L724" t="s">
        <v>88</v>
      </c>
      <c r="M724" t="s">
        <v>89</v>
      </c>
      <c r="N724">
        <v>2</v>
      </c>
      <c r="O724" s="1">
        <v>44790.396967592591</v>
      </c>
      <c r="P724" s="1">
        <v>44790.440370370372</v>
      </c>
      <c r="Q724">
        <v>2809</v>
      </c>
      <c r="R724">
        <v>941</v>
      </c>
      <c r="S724" t="b">
        <v>0</v>
      </c>
      <c r="T724" t="s">
        <v>90</v>
      </c>
      <c r="U724" t="b">
        <v>0</v>
      </c>
      <c r="V724" t="s">
        <v>288</v>
      </c>
      <c r="W724" s="1">
        <v>44790.413761574076</v>
      </c>
      <c r="X724">
        <v>712</v>
      </c>
      <c r="Y724">
        <v>54</v>
      </c>
      <c r="Z724">
        <v>0</v>
      </c>
      <c r="AA724">
        <v>54</v>
      </c>
      <c r="AB724">
        <v>0</v>
      </c>
      <c r="AC724">
        <v>32</v>
      </c>
      <c r="AD724">
        <v>12</v>
      </c>
      <c r="AE724">
        <v>0</v>
      </c>
      <c r="AF724">
        <v>0</v>
      </c>
      <c r="AG724">
        <v>0</v>
      </c>
      <c r="AH724" t="s">
        <v>868</v>
      </c>
      <c r="AI724" s="1">
        <v>44790.440370370372</v>
      </c>
      <c r="AJ724">
        <v>174</v>
      </c>
      <c r="AK724">
        <v>2</v>
      </c>
      <c r="AL724">
        <v>0</v>
      </c>
      <c r="AM724">
        <v>2</v>
      </c>
      <c r="AN724">
        <v>0</v>
      </c>
      <c r="AO724">
        <v>1</v>
      </c>
      <c r="AP724">
        <v>10</v>
      </c>
      <c r="AQ724">
        <v>0</v>
      </c>
      <c r="AR724">
        <v>0</v>
      </c>
      <c r="AS724">
        <v>0</v>
      </c>
      <c r="AT724" t="s">
        <v>90</v>
      </c>
      <c r="AU724" t="s">
        <v>90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  <c r="BF724" t="s">
        <v>1610</v>
      </c>
      <c r="BG724">
        <v>62</v>
      </c>
      <c r="BH724" t="s">
        <v>93</v>
      </c>
    </row>
    <row r="725" spans="1:60">
      <c r="A725" t="s">
        <v>1631</v>
      </c>
      <c r="B725" t="s">
        <v>82</v>
      </c>
      <c r="C725" t="s">
        <v>1624</v>
      </c>
      <c r="D725" t="s">
        <v>84</v>
      </c>
      <c r="E725" s="2">
        <f>HYPERLINK("capsilon://?command=openfolder&amp;siteaddress=FAM.docvelocity-na8.net&amp;folderid=FXDB2B0FC5-4621-940E-C228-EBD702F08BD6","FX22083535")</f>
        <v>0</v>
      </c>
      <c r="F725" t="s">
        <v>19</v>
      </c>
      <c r="G725" t="s">
        <v>19</v>
      </c>
      <c r="H725" t="s">
        <v>85</v>
      </c>
      <c r="I725" t="s">
        <v>1632</v>
      </c>
      <c r="J725">
        <v>28</v>
      </c>
      <c r="K725" t="s">
        <v>87</v>
      </c>
      <c r="L725" t="s">
        <v>88</v>
      </c>
      <c r="M725" t="s">
        <v>89</v>
      </c>
      <c r="N725">
        <v>1</v>
      </c>
      <c r="O725" s="1">
        <v>44790.397060185183</v>
      </c>
      <c r="P725" s="1">
        <v>44790.41443287037</v>
      </c>
      <c r="Q725">
        <v>1416</v>
      </c>
      <c r="R725">
        <v>85</v>
      </c>
      <c r="S725" t="b">
        <v>0</v>
      </c>
      <c r="T725" t="s">
        <v>90</v>
      </c>
      <c r="U725" t="b">
        <v>0</v>
      </c>
      <c r="V725" t="s">
        <v>288</v>
      </c>
      <c r="W725" s="1">
        <v>44790.41443287037</v>
      </c>
      <c r="X725">
        <v>57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28</v>
      </c>
      <c r="AE725">
        <v>21</v>
      </c>
      <c r="AF725">
        <v>0</v>
      </c>
      <c r="AG725">
        <v>2</v>
      </c>
      <c r="AH725" t="s">
        <v>90</v>
      </c>
      <c r="AI725" t="s">
        <v>90</v>
      </c>
      <c r="AJ725" t="s">
        <v>90</v>
      </c>
      <c r="AK725" t="s">
        <v>90</v>
      </c>
      <c r="AL725" t="s">
        <v>90</v>
      </c>
      <c r="AM725" t="s">
        <v>90</v>
      </c>
      <c r="AN725" t="s">
        <v>90</v>
      </c>
      <c r="AO725" t="s">
        <v>90</v>
      </c>
      <c r="AP725" t="s">
        <v>90</v>
      </c>
      <c r="AQ725" t="s">
        <v>90</v>
      </c>
      <c r="AR725" t="s">
        <v>90</v>
      </c>
      <c r="AS725" t="s">
        <v>90</v>
      </c>
      <c r="AT725" t="s">
        <v>90</v>
      </c>
      <c r="AU725" t="s">
        <v>90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  <c r="BF725" t="s">
        <v>1610</v>
      </c>
      <c r="BG725">
        <v>25</v>
      </c>
      <c r="BH725" t="s">
        <v>93</v>
      </c>
    </row>
    <row r="726" spans="1:60">
      <c r="A726" t="s">
        <v>1633</v>
      </c>
      <c r="B726" t="s">
        <v>82</v>
      </c>
      <c r="C726" t="s">
        <v>1624</v>
      </c>
      <c r="D726" t="s">
        <v>84</v>
      </c>
      <c r="E726" s="2">
        <f>HYPERLINK("capsilon://?command=openfolder&amp;siteaddress=FAM.docvelocity-na8.net&amp;folderid=FXDB2B0FC5-4621-940E-C228-EBD702F08BD6","FX22083535")</f>
        <v>0</v>
      </c>
      <c r="F726" t="s">
        <v>19</v>
      </c>
      <c r="G726" t="s">
        <v>19</v>
      </c>
      <c r="H726" t="s">
        <v>85</v>
      </c>
      <c r="I726" t="s">
        <v>1634</v>
      </c>
      <c r="J726">
        <v>28</v>
      </c>
      <c r="K726" t="s">
        <v>87</v>
      </c>
      <c r="L726" t="s">
        <v>88</v>
      </c>
      <c r="M726" t="s">
        <v>89</v>
      </c>
      <c r="N726">
        <v>2</v>
      </c>
      <c r="O726" s="1">
        <v>44790.397314814814</v>
      </c>
      <c r="P726" s="1">
        <v>44790.441562499997</v>
      </c>
      <c r="Q726">
        <v>3464</v>
      </c>
      <c r="R726">
        <v>359</v>
      </c>
      <c r="S726" t="b">
        <v>0</v>
      </c>
      <c r="T726" t="s">
        <v>90</v>
      </c>
      <c r="U726" t="b">
        <v>0</v>
      </c>
      <c r="V726" t="s">
        <v>703</v>
      </c>
      <c r="W726" s="1">
        <v>44790.410636574074</v>
      </c>
      <c r="X726">
        <v>257</v>
      </c>
      <c r="Y726">
        <v>21</v>
      </c>
      <c r="Z726">
        <v>0</v>
      </c>
      <c r="AA726">
        <v>21</v>
      </c>
      <c r="AB726">
        <v>0</v>
      </c>
      <c r="AC726">
        <v>5</v>
      </c>
      <c r="AD726">
        <v>7</v>
      </c>
      <c r="AE726">
        <v>0</v>
      </c>
      <c r="AF726">
        <v>0</v>
      </c>
      <c r="AG726">
        <v>0</v>
      </c>
      <c r="AH726" t="s">
        <v>868</v>
      </c>
      <c r="AI726" s="1">
        <v>44790.441562499997</v>
      </c>
      <c r="AJ726">
        <v>102</v>
      </c>
      <c r="AK726">
        <v>1</v>
      </c>
      <c r="AL726">
        <v>0</v>
      </c>
      <c r="AM726">
        <v>1</v>
      </c>
      <c r="AN726">
        <v>0</v>
      </c>
      <c r="AO726">
        <v>0</v>
      </c>
      <c r="AP726">
        <v>6</v>
      </c>
      <c r="AQ726">
        <v>0</v>
      </c>
      <c r="AR726">
        <v>0</v>
      </c>
      <c r="AS726">
        <v>0</v>
      </c>
      <c r="AT726" t="s">
        <v>90</v>
      </c>
      <c r="AU726" t="s">
        <v>90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  <c r="BF726" t="s">
        <v>1610</v>
      </c>
      <c r="BG726">
        <v>63</v>
      </c>
      <c r="BH726" t="s">
        <v>93</v>
      </c>
    </row>
    <row r="727" spans="1:60">
      <c r="A727" t="s">
        <v>1635</v>
      </c>
      <c r="B727" t="s">
        <v>82</v>
      </c>
      <c r="C727" t="s">
        <v>1624</v>
      </c>
      <c r="D727" t="s">
        <v>84</v>
      </c>
      <c r="E727" s="2">
        <f>HYPERLINK("capsilon://?command=openfolder&amp;siteaddress=FAM.docvelocity-na8.net&amp;folderid=FXDB2B0FC5-4621-940E-C228-EBD702F08BD6","FX22083535")</f>
        <v>0</v>
      </c>
      <c r="F727" t="s">
        <v>19</v>
      </c>
      <c r="G727" t="s">
        <v>19</v>
      </c>
      <c r="H727" t="s">
        <v>85</v>
      </c>
      <c r="I727" t="s">
        <v>1636</v>
      </c>
      <c r="J727">
        <v>28</v>
      </c>
      <c r="K727" t="s">
        <v>87</v>
      </c>
      <c r="L727" t="s">
        <v>88</v>
      </c>
      <c r="M727" t="s">
        <v>89</v>
      </c>
      <c r="N727">
        <v>2</v>
      </c>
      <c r="O727" s="1">
        <v>44790.397592592592</v>
      </c>
      <c r="P727" s="1">
        <v>44790.442627314813</v>
      </c>
      <c r="Q727">
        <v>3581</v>
      </c>
      <c r="R727">
        <v>310</v>
      </c>
      <c r="S727" t="b">
        <v>0</v>
      </c>
      <c r="T727" t="s">
        <v>90</v>
      </c>
      <c r="U727" t="b">
        <v>0</v>
      </c>
      <c r="V727" t="s">
        <v>703</v>
      </c>
      <c r="W727" s="1">
        <v>44790.413171296299</v>
      </c>
      <c r="X727">
        <v>219</v>
      </c>
      <c r="Y727">
        <v>21</v>
      </c>
      <c r="Z727">
        <v>0</v>
      </c>
      <c r="AA727">
        <v>21</v>
      </c>
      <c r="AB727">
        <v>0</v>
      </c>
      <c r="AC727">
        <v>0</v>
      </c>
      <c r="AD727">
        <v>7</v>
      </c>
      <c r="AE727">
        <v>0</v>
      </c>
      <c r="AF727">
        <v>0</v>
      </c>
      <c r="AG727">
        <v>0</v>
      </c>
      <c r="AH727" t="s">
        <v>868</v>
      </c>
      <c r="AI727" s="1">
        <v>44790.442627314813</v>
      </c>
      <c r="AJ727">
        <v>91</v>
      </c>
      <c r="AK727">
        <v>1</v>
      </c>
      <c r="AL727">
        <v>0</v>
      </c>
      <c r="AM727">
        <v>1</v>
      </c>
      <c r="AN727">
        <v>0</v>
      </c>
      <c r="AO727">
        <v>0</v>
      </c>
      <c r="AP727">
        <v>6</v>
      </c>
      <c r="AQ727">
        <v>0</v>
      </c>
      <c r="AR727">
        <v>0</v>
      </c>
      <c r="AS727">
        <v>0</v>
      </c>
      <c r="AT727" t="s">
        <v>90</v>
      </c>
      <c r="AU727" t="s">
        <v>90</v>
      </c>
      <c r="AV727" t="s">
        <v>90</v>
      </c>
      <c r="AW727" t="s">
        <v>90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  <c r="BF727" t="s">
        <v>1610</v>
      </c>
      <c r="BG727">
        <v>64</v>
      </c>
      <c r="BH727" t="s">
        <v>93</v>
      </c>
    </row>
    <row r="728" spans="1:60">
      <c r="A728" t="s">
        <v>1637</v>
      </c>
      <c r="B728" t="s">
        <v>82</v>
      </c>
      <c r="C728" t="s">
        <v>940</v>
      </c>
      <c r="D728" t="s">
        <v>84</v>
      </c>
      <c r="E728" s="2">
        <f>HYPERLINK("capsilon://?command=openfolder&amp;siteaddress=FAM.docvelocity-na8.net&amp;folderid=FX64082A81-5B3B-699D-DD62-11F119802F42","FX22082282")</f>
        <v>0</v>
      </c>
      <c r="F728" t="s">
        <v>19</v>
      </c>
      <c r="G728" t="s">
        <v>19</v>
      </c>
      <c r="H728" t="s">
        <v>85</v>
      </c>
      <c r="I728" t="s">
        <v>1638</v>
      </c>
      <c r="J728">
        <v>28</v>
      </c>
      <c r="K728" t="s">
        <v>87</v>
      </c>
      <c r="L728" t="s">
        <v>88</v>
      </c>
      <c r="M728" t="s">
        <v>89</v>
      </c>
      <c r="N728">
        <v>1</v>
      </c>
      <c r="O728" s="1">
        <v>44790.397870370369</v>
      </c>
      <c r="P728" s="1">
        <v>44790.415590277778</v>
      </c>
      <c r="Q728">
        <v>1416</v>
      </c>
      <c r="R728">
        <v>115</v>
      </c>
      <c r="S728" t="b">
        <v>0</v>
      </c>
      <c r="T728" t="s">
        <v>90</v>
      </c>
      <c r="U728" t="b">
        <v>0</v>
      </c>
      <c r="V728" t="s">
        <v>288</v>
      </c>
      <c r="W728" s="1">
        <v>44790.415590277778</v>
      </c>
      <c r="X728">
        <v>99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28</v>
      </c>
      <c r="AE728">
        <v>21</v>
      </c>
      <c r="AF728">
        <v>0</v>
      </c>
      <c r="AG728">
        <v>2</v>
      </c>
      <c r="AH728" t="s">
        <v>90</v>
      </c>
      <c r="AI728" t="s">
        <v>90</v>
      </c>
      <c r="AJ728" t="s">
        <v>90</v>
      </c>
      <c r="AK728" t="s">
        <v>90</v>
      </c>
      <c r="AL728" t="s">
        <v>90</v>
      </c>
      <c r="AM728" t="s">
        <v>90</v>
      </c>
      <c r="AN728" t="s">
        <v>90</v>
      </c>
      <c r="AO728" t="s">
        <v>90</v>
      </c>
      <c r="AP728" t="s">
        <v>90</v>
      </c>
      <c r="AQ728" t="s">
        <v>90</v>
      </c>
      <c r="AR728" t="s">
        <v>90</v>
      </c>
      <c r="AS728" t="s">
        <v>90</v>
      </c>
      <c r="AT728" t="s">
        <v>90</v>
      </c>
      <c r="AU728" t="s">
        <v>90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  <c r="BF728" t="s">
        <v>1610</v>
      </c>
      <c r="BG728">
        <v>25</v>
      </c>
      <c r="BH728" t="s">
        <v>93</v>
      </c>
    </row>
    <row r="729" spans="1:60">
      <c r="A729" t="s">
        <v>1639</v>
      </c>
      <c r="B729" t="s">
        <v>82</v>
      </c>
      <c r="C729" t="s">
        <v>1624</v>
      </c>
      <c r="D729" t="s">
        <v>84</v>
      </c>
      <c r="E729" s="2">
        <f>HYPERLINK("capsilon://?command=openfolder&amp;siteaddress=FAM.docvelocity-na8.net&amp;folderid=FXDB2B0FC5-4621-940E-C228-EBD702F08BD6","FX22083535")</f>
        <v>0</v>
      </c>
      <c r="F729" t="s">
        <v>19</v>
      </c>
      <c r="G729" t="s">
        <v>19</v>
      </c>
      <c r="H729" t="s">
        <v>85</v>
      </c>
      <c r="I729" t="s">
        <v>1632</v>
      </c>
      <c r="J729">
        <v>56</v>
      </c>
      <c r="K729" t="s">
        <v>87</v>
      </c>
      <c r="L729" t="s">
        <v>88</v>
      </c>
      <c r="M729" t="s">
        <v>89</v>
      </c>
      <c r="N729">
        <v>2</v>
      </c>
      <c r="O729" s="1">
        <v>44790.415706018517</v>
      </c>
      <c r="P729" s="1">
        <v>44790.421886574077</v>
      </c>
      <c r="Q729">
        <v>27</v>
      </c>
      <c r="R729">
        <v>507</v>
      </c>
      <c r="S729" t="b">
        <v>0</v>
      </c>
      <c r="T729" t="s">
        <v>90</v>
      </c>
      <c r="U729" t="b">
        <v>1</v>
      </c>
      <c r="V729" t="s">
        <v>703</v>
      </c>
      <c r="W729" s="1">
        <v>44790.419953703706</v>
      </c>
      <c r="X729">
        <v>347</v>
      </c>
      <c r="Y729">
        <v>42</v>
      </c>
      <c r="Z729">
        <v>0</v>
      </c>
      <c r="AA729">
        <v>42</v>
      </c>
      <c r="AB729">
        <v>0</v>
      </c>
      <c r="AC729">
        <v>1</v>
      </c>
      <c r="AD729">
        <v>14</v>
      </c>
      <c r="AE729">
        <v>0</v>
      </c>
      <c r="AF729">
        <v>0</v>
      </c>
      <c r="AG729">
        <v>0</v>
      </c>
      <c r="AH729" t="s">
        <v>868</v>
      </c>
      <c r="AI729" s="1">
        <v>44790.421886574077</v>
      </c>
      <c r="AJ729">
        <v>160</v>
      </c>
      <c r="AK729">
        <v>1</v>
      </c>
      <c r="AL729">
        <v>0</v>
      </c>
      <c r="AM729">
        <v>1</v>
      </c>
      <c r="AN729">
        <v>0</v>
      </c>
      <c r="AO729">
        <v>0</v>
      </c>
      <c r="AP729">
        <v>13</v>
      </c>
      <c r="AQ729">
        <v>0</v>
      </c>
      <c r="AR729">
        <v>0</v>
      </c>
      <c r="AS729">
        <v>0</v>
      </c>
      <c r="AT729" t="s">
        <v>90</v>
      </c>
      <c r="AU729" t="s">
        <v>90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  <c r="BF729" t="s">
        <v>1610</v>
      </c>
      <c r="BG729">
        <v>8</v>
      </c>
      <c r="BH729" t="s">
        <v>93</v>
      </c>
    </row>
    <row r="730" spans="1:60">
      <c r="A730" t="s">
        <v>1640</v>
      </c>
      <c r="B730" t="s">
        <v>82</v>
      </c>
      <c r="C730" t="s">
        <v>940</v>
      </c>
      <c r="D730" t="s">
        <v>84</v>
      </c>
      <c r="E730" s="2">
        <f>HYPERLINK("capsilon://?command=openfolder&amp;siteaddress=FAM.docvelocity-na8.net&amp;folderid=FX64082A81-5B3B-699D-DD62-11F119802F42","FX22082282")</f>
        <v>0</v>
      </c>
      <c r="F730" t="s">
        <v>19</v>
      </c>
      <c r="G730" t="s">
        <v>19</v>
      </c>
      <c r="H730" t="s">
        <v>85</v>
      </c>
      <c r="I730" t="s">
        <v>1638</v>
      </c>
      <c r="J730">
        <v>56</v>
      </c>
      <c r="K730" t="s">
        <v>87</v>
      </c>
      <c r="L730" t="s">
        <v>88</v>
      </c>
      <c r="M730" t="s">
        <v>89</v>
      </c>
      <c r="N730">
        <v>2</v>
      </c>
      <c r="O730" s="1">
        <v>44790.416817129626</v>
      </c>
      <c r="P730" s="1">
        <v>44790.426296296297</v>
      </c>
      <c r="Q730">
        <v>288</v>
      </c>
      <c r="R730">
        <v>531</v>
      </c>
      <c r="S730" t="b">
        <v>0</v>
      </c>
      <c r="T730" t="s">
        <v>90</v>
      </c>
      <c r="U730" t="b">
        <v>1</v>
      </c>
      <c r="V730" t="s">
        <v>288</v>
      </c>
      <c r="W730" s="1">
        <v>44790.422997685186</v>
      </c>
      <c r="X730">
        <v>321</v>
      </c>
      <c r="Y730">
        <v>42</v>
      </c>
      <c r="Z730">
        <v>0</v>
      </c>
      <c r="AA730">
        <v>42</v>
      </c>
      <c r="AB730">
        <v>0</v>
      </c>
      <c r="AC730">
        <v>19</v>
      </c>
      <c r="AD730">
        <v>14</v>
      </c>
      <c r="AE730">
        <v>0</v>
      </c>
      <c r="AF730">
        <v>0</v>
      </c>
      <c r="AG730">
        <v>0</v>
      </c>
      <c r="AH730" t="s">
        <v>868</v>
      </c>
      <c r="AI730" s="1">
        <v>44790.426296296297</v>
      </c>
      <c r="AJ730">
        <v>210</v>
      </c>
      <c r="AK730">
        <v>2</v>
      </c>
      <c r="AL730">
        <v>0</v>
      </c>
      <c r="AM730">
        <v>2</v>
      </c>
      <c r="AN730">
        <v>0</v>
      </c>
      <c r="AO730">
        <v>1</v>
      </c>
      <c r="AP730">
        <v>12</v>
      </c>
      <c r="AQ730">
        <v>0</v>
      </c>
      <c r="AR730">
        <v>0</v>
      </c>
      <c r="AS730">
        <v>0</v>
      </c>
      <c r="AT730" t="s">
        <v>90</v>
      </c>
      <c r="AU730" t="s">
        <v>90</v>
      </c>
      <c r="AV730" t="s">
        <v>90</v>
      </c>
      <c r="AW730" t="s">
        <v>90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  <c r="BF730" t="s">
        <v>1610</v>
      </c>
      <c r="BG730">
        <v>13</v>
      </c>
      <c r="BH730" t="s">
        <v>93</v>
      </c>
    </row>
    <row r="731" spans="1:60">
      <c r="A731" t="s">
        <v>1641</v>
      </c>
      <c r="B731" t="s">
        <v>82</v>
      </c>
      <c r="C731" t="s">
        <v>1642</v>
      </c>
      <c r="D731" t="s">
        <v>84</v>
      </c>
      <c r="E731" s="2">
        <f>HYPERLINK("capsilon://?command=openfolder&amp;siteaddress=FAM.docvelocity-na8.net&amp;folderid=FX3724EA27-C56E-6612-154C-6FC0877AD221","FX22084427")</f>
        <v>0</v>
      </c>
      <c r="F731" t="s">
        <v>19</v>
      </c>
      <c r="G731" t="s">
        <v>19</v>
      </c>
      <c r="H731" t="s">
        <v>85</v>
      </c>
      <c r="I731" t="s">
        <v>1643</v>
      </c>
      <c r="J731">
        <v>28</v>
      </c>
      <c r="K731" t="s">
        <v>87</v>
      </c>
      <c r="L731" t="s">
        <v>88</v>
      </c>
      <c r="M731" t="s">
        <v>89</v>
      </c>
      <c r="N731">
        <v>2</v>
      </c>
      <c r="O731" s="1">
        <v>44790.437060185184</v>
      </c>
      <c r="P731" s="1">
        <v>44790.44363425926</v>
      </c>
      <c r="Q731">
        <v>119</v>
      </c>
      <c r="R731">
        <v>449</v>
      </c>
      <c r="S731" t="b">
        <v>0</v>
      </c>
      <c r="T731" t="s">
        <v>90</v>
      </c>
      <c r="U731" t="b">
        <v>0</v>
      </c>
      <c r="V731" t="s">
        <v>703</v>
      </c>
      <c r="W731" s="1">
        <v>44790.442013888889</v>
      </c>
      <c r="X731">
        <v>359</v>
      </c>
      <c r="Y731">
        <v>21</v>
      </c>
      <c r="Z731">
        <v>0</v>
      </c>
      <c r="AA731">
        <v>21</v>
      </c>
      <c r="AB731">
        <v>0</v>
      </c>
      <c r="AC731">
        <v>0</v>
      </c>
      <c r="AD731">
        <v>7</v>
      </c>
      <c r="AE731">
        <v>0</v>
      </c>
      <c r="AF731">
        <v>0</v>
      </c>
      <c r="AG731">
        <v>0</v>
      </c>
      <c r="AH731" t="s">
        <v>868</v>
      </c>
      <c r="AI731" s="1">
        <v>44790.44363425926</v>
      </c>
      <c r="AJ731">
        <v>86</v>
      </c>
      <c r="AK731">
        <v>1</v>
      </c>
      <c r="AL731">
        <v>0</v>
      </c>
      <c r="AM731">
        <v>1</v>
      </c>
      <c r="AN731">
        <v>0</v>
      </c>
      <c r="AO731">
        <v>0</v>
      </c>
      <c r="AP731">
        <v>6</v>
      </c>
      <c r="AQ731">
        <v>0</v>
      </c>
      <c r="AR731">
        <v>0</v>
      </c>
      <c r="AS731">
        <v>0</v>
      </c>
      <c r="AT731" t="s">
        <v>90</v>
      </c>
      <c r="AU731" t="s">
        <v>90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  <c r="BF731" t="s">
        <v>1610</v>
      </c>
      <c r="BG731">
        <v>9</v>
      </c>
      <c r="BH731" t="s">
        <v>93</v>
      </c>
    </row>
    <row r="732" spans="1:60">
      <c r="A732" t="s">
        <v>1644</v>
      </c>
      <c r="B732" t="s">
        <v>82</v>
      </c>
      <c r="C732" t="s">
        <v>1642</v>
      </c>
      <c r="D732" t="s">
        <v>84</v>
      </c>
      <c r="E732" s="2">
        <f>HYPERLINK("capsilon://?command=openfolder&amp;siteaddress=FAM.docvelocity-na8.net&amp;folderid=FX3724EA27-C56E-6612-154C-6FC0877AD221","FX22084427")</f>
        <v>0</v>
      </c>
      <c r="F732" t="s">
        <v>19</v>
      </c>
      <c r="G732" t="s">
        <v>19</v>
      </c>
      <c r="H732" t="s">
        <v>85</v>
      </c>
      <c r="I732" t="s">
        <v>1645</v>
      </c>
      <c r="J732">
        <v>28</v>
      </c>
      <c r="K732" t="s">
        <v>87</v>
      </c>
      <c r="L732" t="s">
        <v>88</v>
      </c>
      <c r="M732" t="s">
        <v>89</v>
      </c>
      <c r="N732">
        <v>2</v>
      </c>
      <c r="O732" s="1">
        <v>44790.437175925923</v>
      </c>
      <c r="P732" s="1">
        <v>44790.447569444441</v>
      </c>
      <c r="Q732">
        <v>469</v>
      </c>
      <c r="R732">
        <v>429</v>
      </c>
      <c r="S732" t="b">
        <v>0</v>
      </c>
      <c r="T732" t="s">
        <v>90</v>
      </c>
      <c r="U732" t="b">
        <v>0</v>
      </c>
      <c r="V732" t="s">
        <v>703</v>
      </c>
      <c r="W732" s="1">
        <v>44790.445868055554</v>
      </c>
      <c r="X732">
        <v>332</v>
      </c>
      <c r="Y732">
        <v>21</v>
      </c>
      <c r="Z732">
        <v>0</v>
      </c>
      <c r="AA732">
        <v>21</v>
      </c>
      <c r="AB732">
        <v>0</v>
      </c>
      <c r="AC732">
        <v>1</v>
      </c>
      <c r="AD732">
        <v>7</v>
      </c>
      <c r="AE732">
        <v>0</v>
      </c>
      <c r="AF732">
        <v>0</v>
      </c>
      <c r="AG732">
        <v>0</v>
      </c>
      <c r="AH732" t="s">
        <v>868</v>
      </c>
      <c r="AI732" s="1">
        <v>44790.447569444441</v>
      </c>
      <c r="AJ732">
        <v>97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6</v>
      </c>
      <c r="AQ732">
        <v>0</v>
      </c>
      <c r="AR732">
        <v>0</v>
      </c>
      <c r="AS732">
        <v>0</v>
      </c>
      <c r="AT732" t="s">
        <v>90</v>
      </c>
      <c r="AU732" t="s">
        <v>90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  <c r="BF732" t="s">
        <v>1610</v>
      </c>
      <c r="BG732">
        <v>14</v>
      </c>
      <c r="BH732" t="s">
        <v>93</v>
      </c>
    </row>
    <row r="733" spans="1:60">
      <c r="A733" t="s">
        <v>1646</v>
      </c>
      <c r="B733" t="s">
        <v>82</v>
      </c>
      <c r="C733" t="s">
        <v>1642</v>
      </c>
      <c r="D733" t="s">
        <v>84</v>
      </c>
      <c r="E733" s="2">
        <f>HYPERLINK("capsilon://?command=openfolder&amp;siteaddress=FAM.docvelocity-na8.net&amp;folderid=FX3724EA27-C56E-6612-154C-6FC0877AD221","FX22084427")</f>
        <v>0</v>
      </c>
      <c r="F733" t="s">
        <v>19</v>
      </c>
      <c r="G733" t="s">
        <v>19</v>
      </c>
      <c r="H733" t="s">
        <v>85</v>
      </c>
      <c r="I733" t="s">
        <v>1647</v>
      </c>
      <c r="J733">
        <v>76</v>
      </c>
      <c r="K733" t="s">
        <v>87</v>
      </c>
      <c r="L733" t="s">
        <v>88</v>
      </c>
      <c r="M733" t="s">
        <v>89</v>
      </c>
      <c r="N733">
        <v>2</v>
      </c>
      <c r="O733" s="1">
        <v>44790.438240740739</v>
      </c>
      <c r="P733" s="1">
        <v>44790.460694444446</v>
      </c>
      <c r="Q733">
        <v>1163</v>
      </c>
      <c r="R733">
        <v>777</v>
      </c>
      <c r="S733" t="b">
        <v>0</v>
      </c>
      <c r="T733" t="s">
        <v>90</v>
      </c>
      <c r="U733" t="b">
        <v>0</v>
      </c>
      <c r="V733" t="s">
        <v>288</v>
      </c>
      <c r="W733" s="1">
        <v>44790.448900462965</v>
      </c>
      <c r="X733">
        <v>315</v>
      </c>
      <c r="Y733">
        <v>76</v>
      </c>
      <c r="Z733">
        <v>0</v>
      </c>
      <c r="AA733">
        <v>76</v>
      </c>
      <c r="AB733">
        <v>0</v>
      </c>
      <c r="AC733">
        <v>44</v>
      </c>
      <c r="AD733">
        <v>0</v>
      </c>
      <c r="AE733">
        <v>0</v>
      </c>
      <c r="AF733">
        <v>0</v>
      </c>
      <c r="AG733">
        <v>0</v>
      </c>
      <c r="AH733" t="s">
        <v>868</v>
      </c>
      <c r="AI733" s="1">
        <v>44790.460694444446</v>
      </c>
      <c r="AJ733">
        <v>462</v>
      </c>
      <c r="AK733">
        <v>7</v>
      </c>
      <c r="AL733">
        <v>0</v>
      </c>
      <c r="AM733">
        <v>7</v>
      </c>
      <c r="AN733">
        <v>0</v>
      </c>
      <c r="AO733">
        <v>6</v>
      </c>
      <c r="AP733">
        <v>-7</v>
      </c>
      <c r="AQ733">
        <v>0</v>
      </c>
      <c r="AR733">
        <v>0</v>
      </c>
      <c r="AS733">
        <v>0</v>
      </c>
      <c r="AT733" t="s">
        <v>90</v>
      </c>
      <c r="AU733" t="s">
        <v>90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  <c r="BF733" t="s">
        <v>1610</v>
      </c>
      <c r="BG733">
        <v>32</v>
      </c>
      <c r="BH733" t="s">
        <v>93</v>
      </c>
    </row>
    <row r="734" spans="1:60">
      <c r="A734" t="s">
        <v>1648</v>
      </c>
      <c r="B734" t="s">
        <v>82</v>
      </c>
      <c r="C734" t="s">
        <v>1642</v>
      </c>
      <c r="D734" t="s">
        <v>84</v>
      </c>
      <c r="E734" s="2">
        <f>HYPERLINK("capsilon://?command=openfolder&amp;siteaddress=FAM.docvelocity-na8.net&amp;folderid=FX3724EA27-C56E-6612-154C-6FC0877AD221","FX22084427")</f>
        <v>0</v>
      </c>
      <c r="F734" t="s">
        <v>19</v>
      </c>
      <c r="G734" t="s">
        <v>19</v>
      </c>
      <c r="H734" t="s">
        <v>85</v>
      </c>
      <c r="I734" t="s">
        <v>1649</v>
      </c>
      <c r="J734">
        <v>28</v>
      </c>
      <c r="K734" t="s">
        <v>87</v>
      </c>
      <c r="L734" t="s">
        <v>88</v>
      </c>
      <c r="M734" t="s">
        <v>89</v>
      </c>
      <c r="N734">
        <v>2</v>
      </c>
      <c r="O734" s="1">
        <v>44790.438298611109</v>
      </c>
      <c r="P734" s="1">
        <v>44790.461770833332</v>
      </c>
      <c r="Q734">
        <v>1671</v>
      </c>
      <c r="R734">
        <v>357</v>
      </c>
      <c r="S734" t="b">
        <v>0</v>
      </c>
      <c r="T734" t="s">
        <v>90</v>
      </c>
      <c r="U734" t="b">
        <v>0</v>
      </c>
      <c r="V734" t="s">
        <v>703</v>
      </c>
      <c r="W734" s="1">
        <v>44790.448946759258</v>
      </c>
      <c r="X734">
        <v>265</v>
      </c>
      <c r="Y734">
        <v>21</v>
      </c>
      <c r="Z734">
        <v>0</v>
      </c>
      <c r="AA734">
        <v>21</v>
      </c>
      <c r="AB734">
        <v>0</v>
      </c>
      <c r="AC734">
        <v>0</v>
      </c>
      <c r="AD734">
        <v>7</v>
      </c>
      <c r="AE734">
        <v>0</v>
      </c>
      <c r="AF734">
        <v>0</v>
      </c>
      <c r="AG734">
        <v>0</v>
      </c>
      <c r="AH734" t="s">
        <v>868</v>
      </c>
      <c r="AI734" s="1">
        <v>44790.461770833332</v>
      </c>
      <c r="AJ734">
        <v>92</v>
      </c>
      <c r="AK734">
        <v>1</v>
      </c>
      <c r="AL734">
        <v>0</v>
      </c>
      <c r="AM734">
        <v>1</v>
      </c>
      <c r="AN734">
        <v>0</v>
      </c>
      <c r="AO734">
        <v>0</v>
      </c>
      <c r="AP734">
        <v>6</v>
      </c>
      <c r="AQ734">
        <v>0</v>
      </c>
      <c r="AR734">
        <v>0</v>
      </c>
      <c r="AS734">
        <v>0</v>
      </c>
      <c r="AT734" t="s">
        <v>90</v>
      </c>
      <c r="AU734" t="s">
        <v>90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  <c r="BF734" t="s">
        <v>1610</v>
      </c>
      <c r="BG734">
        <v>33</v>
      </c>
      <c r="BH734" t="s">
        <v>93</v>
      </c>
    </row>
    <row r="735" spans="1:60">
      <c r="A735" t="s">
        <v>1650</v>
      </c>
      <c r="B735" t="s">
        <v>82</v>
      </c>
      <c r="C735" t="s">
        <v>1642</v>
      </c>
      <c r="D735" t="s">
        <v>84</v>
      </c>
      <c r="E735" s="2">
        <f>HYPERLINK("capsilon://?command=openfolder&amp;siteaddress=FAM.docvelocity-na8.net&amp;folderid=FX3724EA27-C56E-6612-154C-6FC0877AD221","FX22084427")</f>
        <v>0</v>
      </c>
      <c r="F735" t="s">
        <v>19</v>
      </c>
      <c r="G735" t="s">
        <v>19</v>
      </c>
      <c r="H735" t="s">
        <v>85</v>
      </c>
      <c r="I735" t="s">
        <v>1651</v>
      </c>
      <c r="J735">
        <v>76</v>
      </c>
      <c r="K735" t="s">
        <v>87</v>
      </c>
      <c r="L735" t="s">
        <v>88</v>
      </c>
      <c r="M735" t="s">
        <v>89</v>
      </c>
      <c r="N735">
        <v>2</v>
      </c>
      <c r="O735" s="1">
        <v>44790.438773148147</v>
      </c>
      <c r="P735" s="1">
        <v>44790.465173611112</v>
      </c>
      <c r="Q735">
        <v>1288</v>
      </c>
      <c r="R735">
        <v>993</v>
      </c>
      <c r="S735" t="b">
        <v>0</v>
      </c>
      <c r="T735" t="s">
        <v>90</v>
      </c>
      <c r="U735" t="b">
        <v>0</v>
      </c>
      <c r="V735" t="s">
        <v>703</v>
      </c>
      <c r="W735" s="1">
        <v>44790.459629629629</v>
      </c>
      <c r="X735">
        <v>682</v>
      </c>
      <c r="Y735">
        <v>52</v>
      </c>
      <c r="Z735">
        <v>0</v>
      </c>
      <c r="AA735">
        <v>52</v>
      </c>
      <c r="AB735">
        <v>0</v>
      </c>
      <c r="AC735">
        <v>24</v>
      </c>
      <c r="AD735">
        <v>24</v>
      </c>
      <c r="AE735">
        <v>0</v>
      </c>
      <c r="AF735">
        <v>0</v>
      </c>
      <c r="AG735">
        <v>0</v>
      </c>
      <c r="AH735" t="s">
        <v>868</v>
      </c>
      <c r="AI735" s="1">
        <v>44790.465173611112</v>
      </c>
      <c r="AJ735">
        <v>293</v>
      </c>
      <c r="AK735">
        <v>4</v>
      </c>
      <c r="AL735">
        <v>0</v>
      </c>
      <c r="AM735">
        <v>4</v>
      </c>
      <c r="AN735">
        <v>0</v>
      </c>
      <c r="AO735">
        <v>3</v>
      </c>
      <c r="AP735">
        <v>20</v>
      </c>
      <c r="AQ735">
        <v>0</v>
      </c>
      <c r="AR735">
        <v>0</v>
      </c>
      <c r="AS735">
        <v>0</v>
      </c>
      <c r="AT735" t="s">
        <v>90</v>
      </c>
      <c r="AU735" t="s">
        <v>90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  <c r="BF735" t="s">
        <v>1610</v>
      </c>
      <c r="BG735">
        <v>38</v>
      </c>
      <c r="BH735" t="s">
        <v>93</v>
      </c>
    </row>
    <row r="736" spans="1:60">
      <c r="A736" t="s">
        <v>1652</v>
      </c>
      <c r="B736" t="s">
        <v>82</v>
      </c>
      <c r="C736" t="s">
        <v>1642</v>
      </c>
      <c r="D736" t="s">
        <v>84</v>
      </c>
      <c r="E736" s="2">
        <f>HYPERLINK("capsilon://?command=openfolder&amp;siteaddress=FAM.docvelocity-na8.net&amp;folderid=FX3724EA27-C56E-6612-154C-6FC0877AD221","FX22084427")</f>
        <v>0</v>
      </c>
      <c r="F736" t="s">
        <v>19</v>
      </c>
      <c r="G736" t="s">
        <v>19</v>
      </c>
      <c r="H736" t="s">
        <v>85</v>
      </c>
      <c r="I736" t="s">
        <v>1653</v>
      </c>
      <c r="J736">
        <v>28</v>
      </c>
      <c r="K736" t="s">
        <v>87</v>
      </c>
      <c r="L736" t="s">
        <v>88</v>
      </c>
      <c r="M736" t="s">
        <v>89</v>
      </c>
      <c r="N736">
        <v>2</v>
      </c>
      <c r="O736" s="1">
        <v>44790.439699074072</v>
      </c>
      <c r="P736" s="1">
        <v>44790.466319444444</v>
      </c>
      <c r="Q736">
        <v>1963</v>
      </c>
      <c r="R736">
        <v>337</v>
      </c>
      <c r="S736" t="b">
        <v>0</v>
      </c>
      <c r="T736" t="s">
        <v>90</v>
      </c>
      <c r="U736" t="b">
        <v>0</v>
      </c>
      <c r="V736" t="s">
        <v>703</v>
      </c>
      <c r="W736" s="1">
        <v>44790.451724537037</v>
      </c>
      <c r="X736">
        <v>239</v>
      </c>
      <c r="Y736">
        <v>21</v>
      </c>
      <c r="Z736">
        <v>0</v>
      </c>
      <c r="AA736">
        <v>21</v>
      </c>
      <c r="AB736">
        <v>0</v>
      </c>
      <c r="AC736">
        <v>0</v>
      </c>
      <c r="AD736">
        <v>7</v>
      </c>
      <c r="AE736">
        <v>0</v>
      </c>
      <c r="AF736">
        <v>0</v>
      </c>
      <c r="AG736">
        <v>0</v>
      </c>
      <c r="AH736" t="s">
        <v>868</v>
      </c>
      <c r="AI736" s="1">
        <v>44790.466319444444</v>
      </c>
      <c r="AJ736">
        <v>98</v>
      </c>
      <c r="AK736">
        <v>1</v>
      </c>
      <c r="AL736">
        <v>0</v>
      </c>
      <c r="AM736">
        <v>1</v>
      </c>
      <c r="AN736">
        <v>0</v>
      </c>
      <c r="AO736">
        <v>0</v>
      </c>
      <c r="AP736">
        <v>6</v>
      </c>
      <c r="AQ736">
        <v>0</v>
      </c>
      <c r="AR736">
        <v>0</v>
      </c>
      <c r="AS736">
        <v>0</v>
      </c>
      <c r="AT736" t="s">
        <v>90</v>
      </c>
      <c r="AU736" t="s">
        <v>90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  <c r="BF736" t="s">
        <v>1610</v>
      </c>
      <c r="BG736">
        <v>38</v>
      </c>
      <c r="BH736" t="s">
        <v>93</v>
      </c>
    </row>
    <row r="737" spans="1:60">
      <c r="A737" t="s">
        <v>1654</v>
      </c>
      <c r="B737" t="s">
        <v>82</v>
      </c>
      <c r="C737" t="s">
        <v>1642</v>
      </c>
      <c r="D737" t="s">
        <v>84</v>
      </c>
      <c r="E737" s="2">
        <f>HYPERLINK("capsilon://?command=openfolder&amp;siteaddress=FAM.docvelocity-na8.net&amp;folderid=FX3724EA27-C56E-6612-154C-6FC0877AD221","FX22084427")</f>
        <v>0</v>
      </c>
      <c r="F737" t="s">
        <v>19</v>
      </c>
      <c r="G737" t="s">
        <v>19</v>
      </c>
      <c r="H737" t="s">
        <v>85</v>
      </c>
      <c r="I737" t="s">
        <v>1655</v>
      </c>
      <c r="J737">
        <v>28</v>
      </c>
      <c r="K737" t="s">
        <v>87</v>
      </c>
      <c r="L737" t="s">
        <v>88</v>
      </c>
      <c r="M737" t="s">
        <v>89</v>
      </c>
      <c r="N737">
        <v>2</v>
      </c>
      <c r="O737" s="1">
        <v>44790.439953703702</v>
      </c>
      <c r="P737" s="1">
        <v>44790.467685185184</v>
      </c>
      <c r="Q737">
        <v>2234</v>
      </c>
      <c r="R737">
        <v>162</v>
      </c>
      <c r="S737" t="b">
        <v>0</v>
      </c>
      <c r="T737" t="s">
        <v>90</v>
      </c>
      <c r="U737" t="b">
        <v>0</v>
      </c>
      <c r="V737" t="s">
        <v>288</v>
      </c>
      <c r="W737" s="1">
        <v>44790.453043981484</v>
      </c>
      <c r="X737">
        <v>44</v>
      </c>
      <c r="Y737">
        <v>21</v>
      </c>
      <c r="Z737">
        <v>0</v>
      </c>
      <c r="AA737">
        <v>21</v>
      </c>
      <c r="AB737">
        <v>0</v>
      </c>
      <c r="AC737">
        <v>0</v>
      </c>
      <c r="AD737">
        <v>7</v>
      </c>
      <c r="AE737">
        <v>0</v>
      </c>
      <c r="AF737">
        <v>0</v>
      </c>
      <c r="AG737">
        <v>0</v>
      </c>
      <c r="AH737" t="s">
        <v>868</v>
      </c>
      <c r="AI737" s="1">
        <v>44790.467685185184</v>
      </c>
      <c r="AJ737">
        <v>118</v>
      </c>
      <c r="AK737">
        <v>1</v>
      </c>
      <c r="AL737">
        <v>0</v>
      </c>
      <c r="AM737">
        <v>1</v>
      </c>
      <c r="AN737">
        <v>0</v>
      </c>
      <c r="AO737">
        <v>0</v>
      </c>
      <c r="AP737">
        <v>6</v>
      </c>
      <c r="AQ737">
        <v>0</v>
      </c>
      <c r="AR737">
        <v>0</v>
      </c>
      <c r="AS737">
        <v>0</v>
      </c>
      <c r="AT737" t="s">
        <v>90</v>
      </c>
      <c r="AU737" t="s">
        <v>90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  <c r="BF737" t="s">
        <v>1610</v>
      </c>
      <c r="BG737">
        <v>39</v>
      </c>
      <c r="BH737" t="s">
        <v>93</v>
      </c>
    </row>
    <row r="738" spans="1:60">
      <c r="A738" t="s">
        <v>1656</v>
      </c>
      <c r="B738" t="s">
        <v>82</v>
      </c>
      <c r="C738" t="s">
        <v>1642</v>
      </c>
      <c r="D738" t="s">
        <v>84</v>
      </c>
      <c r="E738" s="2">
        <f>HYPERLINK("capsilon://?command=openfolder&amp;siteaddress=FAM.docvelocity-na8.net&amp;folderid=FX3724EA27-C56E-6612-154C-6FC0877AD221","FX22084427")</f>
        <v>0</v>
      </c>
      <c r="F738" t="s">
        <v>19</v>
      </c>
      <c r="G738" t="s">
        <v>19</v>
      </c>
      <c r="H738" t="s">
        <v>85</v>
      </c>
      <c r="I738" t="s">
        <v>1657</v>
      </c>
      <c r="J738">
        <v>28</v>
      </c>
      <c r="K738" t="s">
        <v>87</v>
      </c>
      <c r="L738" t="s">
        <v>88</v>
      </c>
      <c r="M738" t="s">
        <v>89</v>
      </c>
      <c r="N738">
        <v>2</v>
      </c>
      <c r="O738" s="1">
        <v>44790.440324074072</v>
      </c>
      <c r="P738" s="1">
        <v>44790.468888888892</v>
      </c>
      <c r="Q738">
        <v>2324</v>
      </c>
      <c r="R738">
        <v>144</v>
      </c>
      <c r="S738" t="b">
        <v>0</v>
      </c>
      <c r="T738" t="s">
        <v>90</v>
      </c>
      <c r="U738" t="b">
        <v>0</v>
      </c>
      <c r="V738" t="s">
        <v>288</v>
      </c>
      <c r="W738" s="1">
        <v>44790.453518518516</v>
      </c>
      <c r="X738">
        <v>40</v>
      </c>
      <c r="Y738">
        <v>21</v>
      </c>
      <c r="Z738">
        <v>0</v>
      </c>
      <c r="AA738">
        <v>21</v>
      </c>
      <c r="AB738">
        <v>0</v>
      </c>
      <c r="AC738">
        <v>1</v>
      </c>
      <c r="AD738">
        <v>7</v>
      </c>
      <c r="AE738">
        <v>0</v>
      </c>
      <c r="AF738">
        <v>0</v>
      </c>
      <c r="AG738">
        <v>0</v>
      </c>
      <c r="AH738" t="s">
        <v>868</v>
      </c>
      <c r="AI738" s="1">
        <v>44790.468888888892</v>
      </c>
      <c r="AJ738">
        <v>104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6</v>
      </c>
      <c r="AQ738">
        <v>0</v>
      </c>
      <c r="AR738">
        <v>0</v>
      </c>
      <c r="AS738">
        <v>0</v>
      </c>
      <c r="AT738" t="s">
        <v>90</v>
      </c>
      <c r="AU738" t="s">
        <v>90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  <c r="BF738" t="s">
        <v>1610</v>
      </c>
      <c r="BG738">
        <v>41</v>
      </c>
      <c r="BH738" t="s">
        <v>93</v>
      </c>
    </row>
    <row r="739" spans="1:60">
      <c r="A739" t="s">
        <v>1658</v>
      </c>
      <c r="B739" t="s">
        <v>82</v>
      </c>
      <c r="C739" t="s">
        <v>815</v>
      </c>
      <c r="D739" t="s">
        <v>84</v>
      </c>
      <c r="E739" s="2">
        <f>HYPERLINK("capsilon://?command=openfolder&amp;siteaddress=FAM.docvelocity-na8.net&amp;folderid=FX85548E43-0F65-9EEA-6FAB-C330D672E0CB","FX22081742")</f>
        <v>0</v>
      </c>
      <c r="F739" t="s">
        <v>19</v>
      </c>
      <c r="G739" t="s">
        <v>19</v>
      </c>
      <c r="H739" t="s">
        <v>85</v>
      </c>
      <c r="I739" t="s">
        <v>1659</v>
      </c>
      <c r="J739">
        <v>30</v>
      </c>
      <c r="K739" t="s">
        <v>87</v>
      </c>
      <c r="L739" t="s">
        <v>88</v>
      </c>
      <c r="M739" t="s">
        <v>89</v>
      </c>
      <c r="N739">
        <v>2</v>
      </c>
      <c r="O739" s="1">
        <v>44790.440347222226</v>
      </c>
      <c r="P739" s="1">
        <v>44790.469710648147</v>
      </c>
      <c r="Q739">
        <v>2425</v>
      </c>
      <c r="R739">
        <v>112</v>
      </c>
      <c r="S739" t="b">
        <v>0</v>
      </c>
      <c r="T739" t="s">
        <v>90</v>
      </c>
      <c r="U739" t="b">
        <v>0</v>
      </c>
      <c r="V739" t="s">
        <v>288</v>
      </c>
      <c r="W739" s="1">
        <v>44790.454004629632</v>
      </c>
      <c r="X739">
        <v>42</v>
      </c>
      <c r="Y739">
        <v>10</v>
      </c>
      <c r="Z739">
        <v>0</v>
      </c>
      <c r="AA739">
        <v>10</v>
      </c>
      <c r="AB739">
        <v>0</v>
      </c>
      <c r="AC739">
        <v>1</v>
      </c>
      <c r="AD739">
        <v>20</v>
      </c>
      <c r="AE739">
        <v>0</v>
      </c>
      <c r="AF739">
        <v>0</v>
      </c>
      <c r="AG739">
        <v>0</v>
      </c>
      <c r="AH739" t="s">
        <v>868</v>
      </c>
      <c r="AI739" s="1">
        <v>44790.469710648147</v>
      </c>
      <c r="AJ739">
        <v>70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19</v>
      </c>
      <c r="AQ739">
        <v>0</v>
      </c>
      <c r="AR739">
        <v>0</v>
      </c>
      <c r="AS739">
        <v>0</v>
      </c>
      <c r="AT739" t="s">
        <v>90</v>
      </c>
      <c r="AU739" t="s">
        <v>90</v>
      </c>
      <c r="AV739" t="s">
        <v>90</v>
      </c>
      <c r="AW739" t="s">
        <v>90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  <c r="BF739" t="s">
        <v>1610</v>
      </c>
      <c r="BG739">
        <v>42</v>
      </c>
      <c r="BH739" t="s">
        <v>93</v>
      </c>
    </row>
    <row r="740" spans="1:60">
      <c r="A740" t="s">
        <v>1660</v>
      </c>
      <c r="B740" t="s">
        <v>82</v>
      </c>
      <c r="C740" t="s">
        <v>1642</v>
      </c>
      <c r="D740" t="s">
        <v>84</v>
      </c>
      <c r="E740" s="2">
        <f>HYPERLINK("capsilon://?command=openfolder&amp;siteaddress=FAM.docvelocity-na8.net&amp;folderid=FX3724EA27-C56E-6612-154C-6FC0877AD221","FX22084427")</f>
        <v>0</v>
      </c>
      <c r="F740" t="s">
        <v>19</v>
      </c>
      <c r="G740" t="s">
        <v>19</v>
      </c>
      <c r="H740" t="s">
        <v>85</v>
      </c>
      <c r="I740" t="s">
        <v>1661</v>
      </c>
      <c r="J740">
        <v>76</v>
      </c>
      <c r="K740" t="s">
        <v>87</v>
      </c>
      <c r="L740" t="s">
        <v>88</v>
      </c>
      <c r="M740" t="s">
        <v>89</v>
      </c>
      <c r="N740">
        <v>2</v>
      </c>
      <c r="O740" s="1">
        <v>44790.440567129626</v>
      </c>
      <c r="P740" s="1">
        <v>44790.474293981482</v>
      </c>
      <c r="Q740">
        <v>2326</v>
      </c>
      <c r="R740">
        <v>588</v>
      </c>
      <c r="S740" t="b">
        <v>0</v>
      </c>
      <c r="T740" t="s">
        <v>90</v>
      </c>
      <c r="U740" t="b">
        <v>0</v>
      </c>
      <c r="V740" t="s">
        <v>288</v>
      </c>
      <c r="W740" s="1">
        <v>44790.457268518519</v>
      </c>
      <c r="X740">
        <v>281</v>
      </c>
      <c r="Y740">
        <v>76</v>
      </c>
      <c r="Z740">
        <v>0</v>
      </c>
      <c r="AA740">
        <v>76</v>
      </c>
      <c r="AB740">
        <v>0</v>
      </c>
      <c r="AC740">
        <v>44</v>
      </c>
      <c r="AD740">
        <v>0</v>
      </c>
      <c r="AE740">
        <v>0</v>
      </c>
      <c r="AF740">
        <v>0</v>
      </c>
      <c r="AG740">
        <v>0</v>
      </c>
      <c r="AH740" t="s">
        <v>868</v>
      </c>
      <c r="AI740" s="1">
        <v>44790.474293981482</v>
      </c>
      <c r="AJ740">
        <v>292</v>
      </c>
      <c r="AK740">
        <v>7</v>
      </c>
      <c r="AL740">
        <v>0</v>
      </c>
      <c r="AM740">
        <v>7</v>
      </c>
      <c r="AN740">
        <v>0</v>
      </c>
      <c r="AO740">
        <v>6</v>
      </c>
      <c r="AP740">
        <v>-7</v>
      </c>
      <c r="AQ740">
        <v>0</v>
      </c>
      <c r="AR740">
        <v>0</v>
      </c>
      <c r="AS740">
        <v>0</v>
      </c>
      <c r="AT740" t="s">
        <v>90</v>
      </c>
      <c r="AU740" t="s">
        <v>90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  <c r="BF740" t="s">
        <v>1610</v>
      </c>
      <c r="BG740">
        <v>48</v>
      </c>
      <c r="BH740" t="s">
        <v>93</v>
      </c>
    </row>
    <row r="741" spans="1:60">
      <c r="A741" t="s">
        <v>1662</v>
      </c>
      <c r="B741" t="s">
        <v>82</v>
      </c>
      <c r="C741" t="s">
        <v>1642</v>
      </c>
      <c r="D741" t="s">
        <v>84</v>
      </c>
      <c r="E741" s="2">
        <f>HYPERLINK("capsilon://?command=openfolder&amp;siteaddress=FAM.docvelocity-na8.net&amp;folderid=FX3724EA27-C56E-6612-154C-6FC0877AD221","FX22084427")</f>
        <v>0</v>
      </c>
      <c r="F741" t="s">
        <v>19</v>
      </c>
      <c r="G741" t="s">
        <v>19</v>
      </c>
      <c r="H741" t="s">
        <v>85</v>
      </c>
      <c r="I741" t="s">
        <v>1663</v>
      </c>
      <c r="J741">
        <v>76</v>
      </c>
      <c r="K741" t="s">
        <v>87</v>
      </c>
      <c r="L741" t="s">
        <v>88</v>
      </c>
      <c r="M741" t="s">
        <v>89</v>
      </c>
      <c r="N741">
        <v>2</v>
      </c>
      <c r="O741" s="1">
        <v>44790.44121527778</v>
      </c>
      <c r="P741" s="1">
        <v>44790.557962962965</v>
      </c>
      <c r="Q741">
        <v>9078</v>
      </c>
      <c r="R741">
        <v>1009</v>
      </c>
      <c r="S741" t="b">
        <v>0</v>
      </c>
      <c r="T741" t="s">
        <v>90</v>
      </c>
      <c r="U741" t="b">
        <v>0</v>
      </c>
      <c r="V741" t="s">
        <v>288</v>
      </c>
      <c r="W741" s="1">
        <v>44790.464004629626</v>
      </c>
      <c r="X741">
        <v>289</v>
      </c>
      <c r="Y741">
        <v>76</v>
      </c>
      <c r="Z741">
        <v>0</v>
      </c>
      <c r="AA741">
        <v>76</v>
      </c>
      <c r="AB741">
        <v>0</v>
      </c>
      <c r="AC741">
        <v>45</v>
      </c>
      <c r="AD741">
        <v>0</v>
      </c>
      <c r="AE741">
        <v>0</v>
      </c>
      <c r="AF741">
        <v>0</v>
      </c>
      <c r="AG741">
        <v>0</v>
      </c>
      <c r="AH741" t="s">
        <v>749</v>
      </c>
      <c r="AI741" s="1">
        <v>44790.557962962965</v>
      </c>
      <c r="AJ741">
        <v>635</v>
      </c>
      <c r="AK741">
        <v>2</v>
      </c>
      <c r="AL741">
        <v>0</v>
      </c>
      <c r="AM741">
        <v>2</v>
      </c>
      <c r="AN741">
        <v>0</v>
      </c>
      <c r="AO741">
        <v>2</v>
      </c>
      <c r="AP741">
        <v>-2</v>
      </c>
      <c r="AQ741">
        <v>0</v>
      </c>
      <c r="AR741">
        <v>0</v>
      </c>
      <c r="AS741">
        <v>0</v>
      </c>
      <c r="AT741" t="s">
        <v>90</v>
      </c>
      <c r="AU741" t="s">
        <v>90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  <c r="BF741" t="s">
        <v>1610</v>
      </c>
      <c r="BG741">
        <v>168</v>
      </c>
      <c r="BH741" t="s">
        <v>93</v>
      </c>
    </row>
    <row r="742" spans="1:60">
      <c r="A742" t="s">
        <v>1664</v>
      </c>
      <c r="B742" t="s">
        <v>82</v>
      </c>
      <c r="C742" t="s">
        <v>1642</v>
      </c>
      <c r="D742" t="s">
        <v>84</v>
      </c>
      <c r="E742" s="2">
        <f>HYPERLINK("capsilon://?command=openfolder&amp;siteaddress=FAM.docvelocity-na8.net&amp;folderid=FX3724EA27-C56E-6612-154C-6FC0877AD221","FX22084427")</f>
        <v>0</v>
      </c>
      <c r="F742" t="s">
        <v>19</v>
      </c>
      <c r="G742" t="s">
        <v>19</v>
      </c>
      <c r="H742" t="s">
        <v>85</v>
      </c>
      <c r="I742" t="s">
        <v>1665</v>
      </c>
      <c r="J742">
        <v>81</v>
      </c>
      <c r="K742" t="s">
        <v>87</v>
      </c>
      <c r="L742" t="s">
        <v>88</v>
      </c>
      <c r="M742" t="s">
        <v>89</v>
      </c>
      <c r="N742">
        <v>2</v>
      </c>
      <c r="O742" s="1">
        <v>44790.443287037036</v>
      </c>
      <c r="P742" s="1">
        <v>44790.561666666668</v>
      </c>
      <c r="Q742">
        <v>9658</v>
      </c>
      <c r="R742">
        <v>570</v>
      </c>
      <c r="S742" t="b">
        <v>0</v>
      </c>
      <c r="T742" t="s">
        <v>90</v>
      </c>
      <c r="U742" t="b">
        <v>0</v>
      </c>
      <c r="V742" t="s">
        <v>288</v>
      </c>
      <c r="W742" s="1">
        <v>44790.466805555552</v>
      </c>
      <c r="X742">
        <v>241</v>
      </c>
      <c r="Y742">
        <v>81</v>
      </c>
      <c r="Z742">
        <v>0</v>
      </c>
      <c r="AA742">
        <v>81</v>
      </c>
      <c r="AB742">
        <v>0</v>
      </c>
      <c r="AC742">
        <v>45</v>
      </c>
      <c r="AD742">
        <v>0</v>
      </c>
      <c r="AE742">
        <v>0</v>
      </c>
      <c r="AF742">
        <v>0</v>
      </c>
      <c r="AG742">
        <v>0</v>
      </c>
      <c r="AH742" t="s">
        <v>749</v>
      </c>
      <c r="AI742" s="1">
        <v>44790.561666666668</v>
      </c>
      <c r="AJ742">
        <v>319</v>
      </c>
      <c r="AK742">
        <v>1</v>
      </c>
      <c r="AL742">
        <v>0</v>
      </c>
      <c r="AM742">
        <v>1</v>
      </c>
      <c r="AN742">
        <v>0</v>
      </c>
      <c r="AO742">
        <v>1</v>
      </c>
      <c r="AP742">
        <v>-1</v>
      </c>
      <c r="AQ742">
        <v>0</v>
      </c>
      <c r="AR742">
        <v>0</v>
      </c>
      <c r="AS742">
        <v>0</v>
      </c>
      <c r="AT742" t="s">
        <v>90</v>
      </c>
      <c r="AU742" t="s">
        <v>90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  <c r="BF742" t="s">
        <v>1610</v>
      </c>
      <c r="BG742">
        <v>170</v>
      </c>
      <c r="BH742" t="s">
        <v>93</v>
      </c>
    </row>
    <row r="743" spans="1:60">
      <c r="A743" t="s">
        <v>1666</v>
      </c>
      <c r="B743" t="s">
        <v>82</v>
      </c>
      <c r="C743" t="s">
        <v>815</v>
      </c>
      <c r="D743" t="s">
        <v>84</v>
      </c>
      <c r="E743" s="2">
        <f>HYPERLINK("capsilon://?command=openfolder&amp;siteaddress=FAM.docvelocity-na8.net&amp;folderid=FX85548E43-0F65-9EEA-6FAB-C330D672E0CB","FX22081742")</f>
        <v>0</v>
      </c>
      <c r="F743" t="s">
        <v>19</v>
      </c>
      <c r="G743" t="s">
        <v>19</v>
      </c>
      <c r="H743" t="s">
        <v>85</v>
      </c>
      <c r="I743" t="s">
        <v>1667</v>
      </c>
      <c r="J743">
        <v>21</v>
      </c>
      <c r="K743" t="s">
        <v>87</v>
      </c>
      <c r="L743" t="s">
        <v>88</v>
      </c>
      <c r="M743" t="s">
        <v>89</v>
      </c>
      <c r="N743">
        <v>2</v>
      </c>
      <c r="O743" s="1">
        <v>44790.443622685183</v>
      </c>
      <c r="P743" s="1">
        <v>44790.562314814815</v>
      </c>
      <c r="Q743">
        <v>10183</v>
      </c>
      <c r="R743">
        <v>72</v>
      </c>
      <c r="S743" t="b">
        <v>0</v>
      </c>
      <c r="T743" t="s">
        <v>90</v>
      </c>
      <c r="U743" t="b">
        <v>0</v>
      </c>
      <c r="V743" t="s">
        <v>288</v>
      </c>
      <c r="W743" s="1">
        <v>44790.467013888891</v>
      </c>
      <c r="X743">
        <v>17</v>
      </c>
      <c r="Y743">
        <v>0</v>
      </c>
      <c r="Z743">
        <v>0</v>
      </c>
      <c r="AA743">
        <v>0</v>
      </c>
      <c r="AB743">
        <v>10</v>
      </c>
      <c r="AC743">
        <v>0</v>
      </c>
      <c r="AD743">
        <v>21</v>
      </c>
      <c r="AE743">
        <v>0</v>
      </c>
      <c r="AF743">
        <v>0</v>
      </c>
      <c r="AG743">
        <v>0</v>
      </c>
      <c r="AH743" t="s">
        <v>749</v>
      </c>
      <c r="AI743" s="1">
        <v>44790.562314814815</v>
      </c>
      <c r="AJ743">
        <v>55</v>
      </c>
      <c r="AK743">
        <v>0</v>
      </c>
      <c r="AL743">
        <v>0</v>
      </c>
      <c r="AM743">
        <v>0</v>
      </c>
      <c r="AN743">
        <v>10</v>
      </c>
      <c r="AO743">
        <v>0</v>
      </c>
      <c r="AP743">
        <v>21</v>
      </c>
      <c r="AQ743">
        <v>0</v>
      </c>
      <c r="AR743">
        <v>0</v>
      </c>
      <c r="AS743">
        <v>0</v>
      </c>
      <c r="AT743" t="s">
        <v>90</v>
      </c>
      <c r="AU743" t="s">
        <v>90</v>
      </c>
      <c r="AV743" t="s">
        <v>90</v>
      </c>
      <c r="AW743" t="s">
        <v>90</v>
      </c>
      <c r="AX743" t="s">
        <v>90</v>
      </c>
      <c r="AY743" t="s">
        <v>90</v>
      </c>
      <c r="AZ743" t="s">
        <v>90</v>
      </c>
      <c r="BA743" t="s">
        <v>90</v>
      </c>
      <c r="BB743" t="s">
        <v>90</v>
      </c>
      <c r="BC743" t="s">
        <v>90</v>
      </c>
      <c r="BD743" t="s">
        <v>90</v>
      </c>
      <c r="BE743" t="s">
        <v>90</v>
      </c>
      <c r="BF743" t="s">
        <v>1610</v>
      </c>
      <c r="BG743">
        <v>170</v>
      </c>
      <c r="BH743" t="s">
        <v>93</v>
      </c>
    </row>
    <row r="744" spans="1:60">
      <c r="A744" t="s">
        <v>1668</v>
      </c>
      <c r="B744" t="s">
        <v>82</v>
      </c>
      <c r="C744" t="s">
        <v>1669</v>
      </c>
      <c r="D744" t="s">
        <v>84</v>
      </c>
      <c r="E744" s="2">
        <f>HYPERLINK("capsilon://?command=openfolder&amp;siteaddress=FAM.docvelocity-na8.net&amp;folderid=FX2D742561-67E0-27B1-CB3E-3A3CAB2E8C64","FX22084035")</f>
        <v>0</v>
      </c>
      <c r="F744" t="s">
        <v>19</v>
      </c>
      <c r="G744" t="s">
        <v>19</v>
      </c>
      <c r="H744" t="s">
        <v>85</v>
      </c>
      <c r="I744" t="s">
        <v>1670</v>
      </c>
      <c r="J744">
        <v>28</v>
      </c>
      <c r="K744" t="s">
        <v>87</v>
      </c>
      <c r="L744" t="s">
        <v>88</v>
      </c>
      <c r="M744" t="s">
        <v>89</v>
      </c>
      <c r="N744">
        <v>2</v>
      </c>
      <c r="O744" s="1">
        <v>44790.473749999997</v>
      </c>
      <c r="P744" s="1">
        <v>44790.564664351848</v>
      </c>
      <c r="Q744">
        <v>7451</v>
      </c>
      <c r="R744">
        <v>404</v>
      </c>
      <c r="S744" t="b">
        <v>0</v>
      </c>
      <c r="T744" t="s">
        <v>90</v>
      </c>
      <c r="U744" t="b">
        <v>0</v>
      </c>
      <c r="V744" t="s">
        <v>571</v>
      </c>
      <c r="W744" s="1">
        <v>44790.483761574076</v>
      </c>
      <c r="X744">
        <v>195</v>
      </c>
      <c r="Y744">
        <v>21</v>
      </c>
      <c r="Z744">
        <v>0</v>
      </c>
      <c r="AA744">
        <v>21</v>
      </c>
      <c r="AB744">
        <v>0</v>
      </c>
      <c r="AC744">
        <v>1</v>
      </c>
      <c r="AD744">
        <v>7</v>
      </c>
      <c r="AE744">
        <v>0</v>
      </c>
      <c r="AF744">
        <v>0</v>
      </c>
      <c r="AG744">
        <v>0</v>
      </c>
      <c r="AH744" t="s">
        <v>749</v>
      </c>
      <c r="AI744" s="1">
        <v>44790.564664351848</v>
      </c>
      <c r="AJ744">
        <v>202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7</v>
      </c>
      <c r="AQ744">
        <v>0</v>
      </c>
      <c r="AR744">
        <v>0</v>
      </c>
      <c r="AS744">
        <v>0</v>
      </c>
      <c r="AT744" t="s">
        <v>90</v>
      </c>
      <c r="AU744" t="s">
        <v>90</v>
      </c>
      <c r="AV744" t="s">
        <v>90</v>
      </c>
      <c r="AW744" t="s">
        <v>90</v>
      </c>
      <c r="AX744" t="s">
        <v>90</v>
      </c>
      <c r="AY744" t="s">
        <v>90</v>
      </c>
      <c r="AZ744" t="s">
        <v>90</v>
      </c>
      <c r="BA744" t="s">
        <v>90</v>
      </c>
      <c r="BB744" t="s">
        <v>90</v>
      </c>
      <c r="BC744" t="s">
        <v>90</v>
      </c>
      <c r="BD744" t="s">
        <v>90</v>
      </c>
      <c r="BE744" t="s">
        <v>90</v>
      </c>
      <c r="BF744" t="s">
        <v>1610</v>
      </c>
      <c r="BG744">
        <v>130</v>
      </c>
      <c r="BH744" t="s">
        <v>93</v>
      </c>
    </row>
    <row r="745" spans="1:60">
      <c r="A745" t="s">
        <v>1671</v>
      </c>
      <c r="B745" t="s">
        <v>82</v>
      </c>
      <c r="C745" t="s">
        <v>1669</v>
      </c>
      <c r="D745" t="s">
        <v>84</v>
      </c>
      <c r="E745" s="2">
        <f>HYPERLINK("capsilon://?command=openfolder&amp;siteaddress=FAM.docvelocity-na8.net&amp;folderid=FX2D742561-67E0-27B1-CB3E-3A3CAB2E8C64","FX22084035")</f>
        <v>0</v>
      </c>
      <c r="F745" t="s">
        <v>19</v>
      </c>
      <c r="G745" t="s">
        <v>19</v>
      </c>
      <c r="H745" t="s">
        <v>85</v>
      </c>
      <c r="I745" t="s">
        <v>1672</v>
      </c>
      <c r="J745">
        <v>90</v>
      </c>
      <c r="K745" t="s">
        <v>87</v>
      </c>
      <c r="L745" t="s">
        <v>88</v>
      </c>
      <c r="M745" t="s">
        <v>89</v>
      </c>
      <c r="N745">
        <v>2</v>
      </c>
      <c r="O745" s="1">
        <v>44790.473958333336</v>
      </c>
      <c r="P745" s="1">
        <v>44790.566481481481</v>
      </c>
      <c r="Q745">
        <v>7534</v>
      </c>
      <c r="R745">
        <v>460</v>
      </c>
      <c r="S745" t="b">
        <v>0</v>
      </c>
      <c r="T745" t="s">
        <v>90</v>
      </c>
      <c r="U745" t="b">
        <v>0</v>
      </c>
      <c r="V745" t="s">
        <v>91</v>
      </c>
      <c r="W745" s="1">
        <v>44790.485671296294</v>
      </c>
      <c r="X745">
        <v>304</v>
      </c>
      <c r="Y745">
        <v>48</v>
      </c>
      <c r="Z745">
        <v>0</v>
      </c>
      <c r="AA745">
        <v>48</v>
      </c>
      <c r="AB745">
        <v>0</v>
      </c>
      <c r="AC745">
        <v>5</v>
      </c>
      <c r="AD745">
        <v>42</v>
      </c>
      <c r="AE745">
        <v>0</v>
      </c>
      <c r="AF745">
        <v>0</v>
      </c>
      <c r="AG745">
        <v>0</v>
      </c>
      <c r="AH745" t="s">
        <v>749</v>
      </c>
      <c r="AI745" s="1">
        <v>44790.566481481481</v>
      </c>
      <c r="AJ745">
        <v>156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42</v>
      </c>
      <c r="AQ745">
        <v>0</v>
      </c>
      <c r="AR745">
        <v>0</v>
      </c>
      <c r="AS745">
        <v>0</v>
      </c>
      <c r="AT745" t="s">
        <v>90</v>
      </c>
      <c r="AU745" t="s">
        <v>90</v>
      </c>
      <c r="AV745" t="s">
        <v>90</v>
      </c>
      <c r="AW745" t="s">
        <v>90</v>
      </c>
      <c r="AX745" t="s">
        <v>90</v>
      </c>
      <c r="AY745" t="s">
        <v>90</v>
      </c>
      <c r="AZ745" t="s">
        <v>90</v>
      </c>
      <c r="BA745" t="s">
        <v>90</v>
      </c>
      <c r="BB745" t="s">
        <v>90</v>
      </c>
      <c r="BC745" t="s">
        <v>90</v>
      </c>
      <c r="BD745" t="s">
        <v>90</v>
      </c>
      <c r="BE745" t="s">
        <v>90</v>
      </c>
      <c r="BF745" t="s">
        <v>1610</v>
      </c>
      <c r="BG745">
        <v>133</v>
      </c>
      <c r="BH745" t="s">
        <v>93</v>
      </c>
    </row>
    <row r="746" spans="1:60">
      <c r="A746" t="s">
        <v>1673</v>
      </c>
      <c r="B746" t="s">
        <v>82</v>
      </c>
      <c r="C746" t="s">
        <v>1674</v>
      </c>
      <c r="D746" t="s">
        <v>84</v>
      </c>
      <c r="E746" s="2">
        <f>HYPERLINK("capsilon://?command=openfolder&amp;siteaddress=FAM.docvelocity-na8.net&amp;folderid=FX8E5B5E35-1689-3568-8EC7-1D746D9E19DE","FX22084466")</f>
        <v>0</v>
      </c>
      <c r="F746" t="s">
        <v>19</v>
      </c>
      <c r="G746" t="s">
        <v>19</v>
      </c>
      <c r="H746" t="s">
        <v>85</v>
      </c>
      <c r="I746" t="s">
        <v>1675</v>
      </c>
      <c r="J746">
        <v>199</v>
      </c>
      <c r="K746" t="s">
        <v>87</v>
      </c>
      <c r="L746" t="s">
        <v>88</v>
      </c>
      <c r="M746" t="s">
        <v>89</v>
      </c>
      <c r="N746">
        <v>1</v>
      </c>
      <c r="O746" s="1">
        <v>44790.477280092593</v>
      </c>
      <c r="P746" s="1">
        <v>44790.490798611114</v>
      </c>
      <c r="Q746">
        <v>701</v>
      </c>
      <c r="R746">
        <v>467</v>
      </c>
      <c r="S746" t="b">
        <v>0</v>
      </c>
      <c r="T746" t="s">
        <v>90</v>
      </c>
      <c r="U746" t="b">
        <v>0</v>
      </c>
      <c r="V746" t="s">
        <v>91</v>
      </c>
      <c r="W746" s="1">
        <v>44790.490798611114</v>
      </c>
      <c r="X746">
        <v>442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199</v>
      </c>
      <c r="AE746">
        <v>192</v>
      </c>
      <c r="AF746">
        <v>0</v>
      </c>
      <c r="AG746">
        <v>5</v>
      </c>
      <c r="AH746" t="s">
        <v>90</v>
      </c>
      <c r="AI746" t="s">
        <v>90</v>
      </c>
      <c r="AJ746" t="s">
        <v>90</v>
      </c>
      <c r="AK746" t="s">
        <v>90</v>
      </c>
      <c r="AL746" t="s">
        <v>90</v>
      </c>
      <c r="AM746" t="s">
        <v>90</v>
      </c>
      <c r="AN746" t="s">
        <v>90</v>
      </c>
      <c r="AO746" t="s">
        <v>90</v>
      </c>
      <c r="AP746" t="s">
        <v>90</v>
      </c>
      <c r="AQ746" t="s">
        <v>90</v>
      </c>
      <c r="AR746" t="s">
        <v>90</v>
      </c>
      <c r="AS746" t="s">
        <v>90</v>
      </c>
      <c r="AT746" t="s">
        <v>90</v>
      </c>
      <c r="AU746" t="s">
        <v>90</v>
      </c>
      <c r="AV746" t="s">
        <v>90</v>
      </c>
      <c r="AW746" t="s">
        <v>90</v>
      </c>
      <c r="AX746" t="s">
        <v>90</v>
      </c>
      <c r="AY746" t="s">
        <v>90</v>
      </c>
      <c r="AZ746" t="s">
        <v>90</v>
      </c>
      <c r="BA746" t="s">
        <v>90</v>
      </c>
      <c r="BB746" t="s">
        <v>90</v>
      </c>
      <c r="BC746" t="s">
        <v>90</v>
      </c>
      <c r="BD746" t="s">
        <v>90</v>
      </c>
      <c r="BE746" t="s">
        <v>90</v>
      </c>
      <c r="BF746" t="s">
        <v>1610</v>
      </c>
      <c r="BG746">
        <v>19</v>
      </c>
      <c r="BH746" t="s">
        <v>93</v>
      </c>
    </row>
    <row r="747" spans="1:60">
      <c r="A747" t="s">
        <v>1676</v>
      </c>
      <c r="B747" t="s">
        <v>82</v>
      </c>
      <c r="C747" t="s">
        <v>1674</v>
      </c>
      <c r="D747" t="s">
        <v>84</v>
      </c>
      <c r="E747" s="2">
        <f>HYPERLINK("capsilon://?command=openfolder&amp;siteaddress=FAM.docvelocity-na8.net&amp;folderid=FX8E5B5E35-1689-3568-8EC7-1D746D9E19DE","FX22084466")</f>
        <v>0</v>
      </c>
      <c r="F747" t="s">
        <v>19</v>
      </c>
      <c r="G747" t="s">
        <v>19</v>
      </c>
      <c r="H747" t="s">
        <v>85</v>
      </c>
      <c r="I747" t="s">
        <v>1675</v>
      </c>
      <c r="J747">
        <v>275</v>
      </c>
      <c r="K747" t="s">
        <v>87</v>
      </c>
      <c r="L747" t="s">
        <v>88</v>
      </c>
      <c r="M747" t="s">
        <v>89</v>
      </c>
      <c r="N747">
        <v>2</v>
      </c>
      <c r="O747" s="1">
        <v>44790.492280092592</v>
      </c>
      <c r="P747" s="1">
        <v>44790.528344907405</v>
      </c>
      <c r="Q747">
        <v>2026</v>
      </c>
      <c r="R747">
        <v>1090</v>
      </c>
      <c r="S747" t="b">
        <v>0</v>
      </c>
      <c r="T747" t="s">
        <v>90</v>
      </c>
      <c r="U747" t="b">
        <v>1</v>
      </c>
      <c r="V747" t="s">
        <v>91</v>
      </c>
      <c r="W747" s="1">
        <v>44790.499236111114</v>
      </c>
      <c r="X747">
        <v>601</v>
      </c>
      <c r="Y747">
        <v>216</v>
      </c>
      <c r="Z747">
        <v>0</v>
      </c>
      <c r="AA747">
        <v>216</v>
      </c>
      <c r="AB747">
        <v>0</v>
      </c>
      <c r="AC747">
        <v>7</v>
      </c>
      <c r="AD747">
        <v>59</v>
      </c>
      <c r="AE747">
        <v>0</v>
      </c>
      <c r="AF747">
        <v>0</v>
      </c>
      <c r="AG747">
        <v>0</v>
      </c>
      <c r="AH747" t="s">
        <v>108</v>
      </c>
      <c r="AI747" s="1">
        <v>44790.528344907405</v>
      </c>
      <c r="AJ747">
        <v>489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59</v>
      </c>
      <c r="AQ747">
        <v>0</v>
      </c>
      <c r="AR747">
        <v>0</v>
      </c>
      <c r="AS747">
        <v>0</v>
      </c>
      <c r="AT747" t="s">
        <v>90</v>
      </c>
      <c r="AU747" t="s">
        <v>90</v>
      </c>
      <c r="AV747" t="s">
        <v>90</v>
      </c>
      <c r="AW747" t="s">
        <v>90</v>
      </c>
      <c r="AX747" t="s">
        <v>90</v>
      </c>
      <c r="AY747" t="s">
        <v>90</v>
      </c>
      <c r="AZ747" t="s">
        <v>90</v>
      </c>
      <c r="BA747" t="s">
        <v>90</v>
      </c>
      <c r="BB747" t="s">
        <v>90</v>
      </c>
      <c r="BC747" t="s">
        <v>90</v>
      </c>
      <c r="BD747" t="s">
        <v>90</v>
      </c>
      <c r="BE747" t="s">
        <v>90</v>
      </c>
      <c r="BF747" t="s">
        <v>1610</v>
      </c>
      <c r="BG747">
        <v>51</v>
      </c>
      <c r="BH747" t="s">
        <v>93</v>
      </c>
    </row>
    <row r="748" spans="1:60">
      <c r="A748" t="s">
        <v>1677</v>
      </c>
      <c r="B748" t="s">
        <v>82</v>
      </c>
      <c r="C748" t="s">
        <v>1678</v>
      </c>
      <c r="D748" t="s">
        <v>84</v>
      </c>
      <c r="E748" s="2">
        <f>HYPERLINK("capsilon://?command=openfolder&amp;siteaddress=FAM.docvelocity-na8.net&amp;folderid=FXA328F377-F467-68ED-28BE-B839DECE614A","FX22084152")</f>
        <v>0</v>
      </c>
      <c r="F748" t="s">
        <v>19</v>
      </c>
      <c r="G748" t="s">
        <v>19</v>
      </c>
      <c r="H748" t="s">
        <v>85</v>
      </c>
      <c r="I748" t="s">
        <v>1679</v>
      </c>
      <c r="J748">
        <v>152</v>
      </c>
      <c r="K748" t="s">
        <v>87</v>
      </c>
      <c r="L748" t="s">
        <v>88</v>
      </c>
      <c r="M748" t="s">
        <v>89</v>
      </c>
      <c r="N748">
        <v>2</v>
      </c>
      <c r="O748" s="1">
        <v>44790.530312499999</v>
      </c>
      <c r="P748" s="1">
        <v>44790.570439814815</v>
      </c>
      <c r="Q748">
        <v>2497</v>
      </c>
      <c r="R748">
        <v>970</v>
      </c>
      <c r="S748" t="b">
        <v>0</v>
      </c>
      <c r="T748" t="s">
        <v>90</v>
      </c>
      <c r="U748" t="b">
        <v>0</v>
      </c>
      <c r="V748" t="s">
        <v>91</v>
      </c>
      <c r="W748" s="1">
        <v>44790.540081018517</v>
      </c>
      <c r="X748">
        <v>629</v>
      </c>
      <c r="Y748">
        <v>138</v>
      </c>
      <c r="Z748">
        <v>0</v>
      </c>
      <c r="AA748">
        <v>138</v>
      </c>
      <c r="AB748">
        <v>0</v>
      </c>
      <c r="AC748">
        <v>2</v>
      </c>
      <c r="AD748">
        <v>14</v>
      </c>
      <c r="AE748">
        <v>0</v>
      </c>
      <c r="AF748">
        <v>0</v>
      </c>
      <c r="AG748">
        <v>0</v>
      </c>
      <c r="AH748" t="s">
        <v>749</v>
      </c>
      <c r="AI748" s="1">
        <v>44790.570439814815</v>
      </c>
      <c r="AJ748">
        <v>341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14</v>
      </c>
      <c r="AQ748">
        <v>0</v>
      </c>
      <c r="AR748">
        <v>0</v>
      </c>
      <c r="AS748">
        <v>0</v>
      </c>
      <c r="AT748" t="s">
        <v>90</v>
      </c>
      <c r="AU748" t="s">
        <v>90</v>
      </c>
      <c r="AV748" t="s">
        <v>90</v>
      </c>
      <c r="AW748" t="s">
        <v>90</v>
      </c>
      <c r="AX748" t="s">
        <v>90</v>
      </c>
      <c r="AY748" t="s">
        <v>90</v>
      </c>
      <c r="AZ748" t="s">
        <v>90</v>
      </c>
      <c r="BA748" t="s">
        <v>90</v>
      </c>
      <c r="BB748" t="s">
        <v>90</v>
      </c>
      <c r="BC748" t="s">
        <v>90</v>
      </c>
      <c r="BD748" t="s">
        <v>90</v>
      </c>
      <c r="BE748" t="s">
        <v>90</v>
      </c>
      <c r="BF748" t="s">
        <v>1610</v>
      </c>
      <c r="BG748">
        <v>57</v>
      </c>
      <c r="BH748" t="s">
        <v>93</v>
      </c>
    </row>
    <row r="749" spans="1:60">
      <c r="A749" t="s">
        <v>1680</v>
      </c>
      <c r="B749" t="s">
        <v>82</v>
      </c>
      <c r="C749" t="s">
        <v>1681</v>
      </c>
      <c r="D749" t="s">
        <v>84</v>
      </c>
      <c r="E749" s="2">
        <f>HYPERLINK("capsilon://?command=openfolder&amp;siteaddress=FAM.docvelocity-na8.net&amp;folderid=FX60074957-7076-321F-B982-C91176754165","FX22084776")</f>
        <v>0</v>
      </c>
      <c r="F749" t="s">
        <v>19</v>
      </c>
      <c r="G749" t="s">
        <v>19</v>
      </c>
      <c r="H749" t="s">
        <v>85</v>
      </c>
      <c r="I749" t="s">
        <v>1682</v>
      </c>
      <c r="J749">
        <v>278</v>
      </c>
      <c r="K749" t="s">
        <v>87</v>
      </c>
      <c r="L749" t="s">
        <v>88</v>
      </c>
      <c r="M749" t="s">
        <v>89</v>
      </c>
      <c r="N749">
        <v>2</v>
      </c>
      <c r="O749" s="1">
        <v>44790.551215277781</v>
      </c>
      <c r="P749" s="1">
        <v>44790.578182870369</v>
      </c>
      <c r="Q749">
        <v>755</v>
      </c>
      <c r="R749">
        <v>1575</v>
      </c>
      <c r="S749" t="b">
        <v>0</v>
      </c>
      <c r="T749" t="s">
        <v>90</v>
      </c>
      <c r="U749" t="b">
        <v>0</v>
      </c>
      <c r="V749" t="s">
        <v>95</v>
      </c>
      <c r="W749" s="1">
        <v>44790.55872685185</v>
      </c>
      <c r="X749">
        <v>613</v>
      </c>
      <c r="Y749">
        <v>228</v>
      </c>
      <c r="Z749">
        <v>0</v>
      </c>
      <c r="AA749">
        <v>228</v>
      </c>
      <c r="AB749">
        <v>0</v>
      </c>
      <c r="AC749">
        <v>47</v>
      </c>
      <c r="AD749">
        <v>50</v>
      </c>
      <c r="AE749">
        <v>0</v>
      </c>
      <c r="AF749">
        <v>0</v>
      </c>
      <c r="AG749">
        <v>0</v>
      </c>
      <c r="AH749" t="s">
        <v>108</v>
      </c>
      <c r="AI749" s="1">
        <v>44790.578182870369</v>
      </c>
      <c r="AJ749">
        <v>962</v>
      </c>
      <c r="AK749">
        <v>2</v>
      </c>
      <c r="AL749">
        <v>0</v>
      </c>
      <c r="AM749">
        <v>2</v>
      </c>
      <c r="AN749">
        <v>0</v>
      </c>
      <c r="AO749">
        <v>2</v>
      </c>
      <c r="AP749">
        <v>48</v>
      </c>
      <c r="AQ749">
        <v>0</v>
      </c>
      <c r="AR749">
        <v>0</v>
      </c>
      <c r="AS749">
        <v>0</v>
      </c>
      <c r="AT749" t="s">
        <v>90</v>
      </c>
      <c r="AU749" t="s">
        <v>90</v>
      </c>
      <c r="AV749" t="s">
        <v>90</v>
      </c>
      <c r="AW749" t="s">
        <v>90</v>
      </c>
      <c r="AX749" t="s">
        <v>90</v>
      </c>
      <c r="AY749" t="s">
        <v>90</v>
      </c>
      <c r="AZ749" t="s">
        <v>90</v>
      </c>
      <c r="BA749" t="s">
        <v>90</v>
      </c>
      <c r="BB749" t="s">
        <v>90</v>
      </c>
      <c r="BC749" t="s">
        <v>90</v>
      </c>
      <c r="BD749" t="s">
        <v>90</v>
      </c>
      <c r="BE749" t="s">
        <v>90</v>
      </c>
      <c r="BF749" t="s">
        <v>1610</v>
      </c>
      <c r="BG749">
        <v>38</v>
      </c>
      <c r="BH749" t="s">
        <v>93</v>
      </c>
    </row>
    <row r="750" spans="1:60">
      <c r="A750" t="s">
        <v>1683</v>
      </c>
      <c r="B750" t="s">
        <v>82</v>
      </c>
      <c r="C750" t="s">
        <v>1684</v>
      </c>
      <c r="D750" t="s">
        <v>84</v>
      </c>
      <c r="E750" s="2">
        <f>HYPERLINK("capsilon://?command=openfolder&amp;siteaddress=FAM.docvelocity-na8.net&amp;folderid=FX58FD9A5F-6349-CD82-A94D-48FFAB7E0813","FX22084724")</f>
        <v>0</v>
      </c>
      <c r="F750" t="s">
        <v>19</v>
      </c>
      <c r="G750" t="s">
        <v>19</v>
      </c>
      <c r="H750" t="s">
        <v>85</v>
      </c>
      <c r="I750" t="s">
        <v>1685</v>
      </c>
      <c r="J750">
        <v>410</v>
      </c>
      <c r="K750" t="s">
        <v>87</v>
      </c>
      <c r="L750" t="s">
        <v>88</v>
      </c>
      <c r="M750" t="s">
        <v>89</v>
      </c>
      <c r="N750">
        <v>1</v>
      </c>
      <c r="O750" s="1">
        <v>44790.559814814813</v>
      </c>
      <c r="P750" s="1">
        <v>44790.568368055552</v>
      </c>
      <c r="Q750">
        <v>33</v>
      </c>
      <c r="R750">
        <v>706</v>
      </c>
      <c r="S750" t="b">
        <v>0</v>
      </c>
      <c r="T750" t="s">
        <v>90</v>
      </c>
      <c r="U750" t="b">
        <v>0</v>
      </c>
      <c r="V750" t="s">
        <v>95</v>
      </c>
      <c r="W750" s="1">
        <v>44790.568368055552</v>
      </c>
      <c r="X750">
        <v>706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410</v>
      </c>
      <c r="AE750">
        <v>391</v>
      </c>
      <c r="AF750">
        <v>0</v>
      </c>
      <c r="AG750">
        <v>14</v>
      </c>
      <c r="AH750" t="s">
        <v>90</v>
      </c>
      <c r="AI750" t="s">
        <v>90</v>
      </c>
      <c r="AJ750" t="s">
        <v>90</v>
      </c>
      <c r="AK750" t="s">
        <v>90</v>
      </c>
      <c r="AL750" t="s">
        <v>90</v>
      </c>
      <c r="AM750" t="s">
        <v>90</v>
      </c>
      <c r="AN750" t="s">
        <v>90</v>
      </c>
      <c r="AO750" t="s">
        <v>90</v>
      </c>
      <c r="AP750" t="s">
        <v>90</v>
      </c>
      <c r="AQ750" t="s">
        <v>90</v>
      </c>
      <c r="AR750" t="s">
        <v>90</v>
      </c>
      <c r="AS750" t="s">
        <v>90</v>
      </c>
      <c r="AT750" t="s">
        <v>90</v>
      </c>
      <c r="AU750" t="s">
        <v>90</v>
      </c>
      <c r="AV750" t="s">
        <v>90</v>
      </c>
      <c r="AW750" t="s">
        <v>90</v>
      </c>
      <c r="AX750" t="s">
        <v>90</v>
      </c>
      <c r="AY750" t="s">
        <v>90</v>
      </c>
      <c r="AZ750" t="s">
        <v>90</v>
      </c>
      <c r="BA750" t="s">
        <v>90</v>
      </c>
      <c r="BB750" t="s">
        <v>90</v>
      </c>
      <c r="BC750" t="s">
        <v>90</v>
      </c>
      <c r="BD750" t="s">
        <v>90</v>
      </c>
      <c r="BE750" t="s">
        <v>90</v>
      </c>
      <c r="BF750" t="s">
        <v>1610</v>
      </c>
      <c r="BG750">
        <v>12</v>
      </c>
      <c r="BH750" t="s">
        <v>93</v>
      </c>
    </row>
    <row r="751" spans="1:60">
      <c r="A751" t="s">
        <v>1686</v>
      </c>
      <c r="B751" t="s">
        <v>82</v>
      </c>
      <c r="C751" t="s">
        <v>1684</v>
      </c>
      <c r="D751" t="s">
        <v>84</v>
      </c>
      <c r="E751" s="2">
        <f>HYPERLINK("capsilon://?command=openfolder&amp;siteaddress=FAM.docvelocity-na8.net&amp;folderid=FX58FD9A5F-6349-CD82-A94D-48FFAB7E0813","FX22084724")</f>
        <v>0</v>
      </c>
      <c r="F751" t="s">
        <v>19</v>
      </c>
      <c r="G751" t="s">
        <v>19</v>
      </c>
      <c r="H751" t="s">
        <v>85</v>
      </c>
      <c r="I751" t="s">
        <v>1685</v>
      </c>
      <c r="J751">
        <v>667</v>
      </c>
      <c r="K751" t="s">
        <v>87</v>
      </c>
      <c r="L751" t="s">
        <v>88</v>
      </c>
      <c r="M751" t="s">
        <v>89</v>
      </c>
      <c r="N751">
        <v>2</v>
      </c>
      <c r="O751" s="1">
        <v>44790.570162037038</v>
      </c>
      <c r="P751" s="1">
        <v>44790.679745370369</v>
      </c>
      <c r="Q751">
        <v>6609</v>
      </c>
      <c r="R751">
        <v>2859</v>
      </c>
      <c r="S751" t="b">
        <v>0</v>
      </c>
      <c r="T751" t="s">
        <v>90</v>
      </c>
      <c r="U751" t="b">
        <v>1</v>
      </c>
      <c r="V751" t="s">
        <v>95</v>
      </c>
      <c r="W751" s="1">
        <v>44790.583969907406</v>
      </c>
      <c r="X751">
        <v>1192</v>
      </c>
      <c r="Y751">
        <v>572</v>
      </c>
      <c r="Z751">
        <v>0</v>
      </c>
      <c r="AA751">
        <v>572</v>
      </c>
      <c r="AB751">
        <v>21</v>
      </c>
      <c r="AC751">
        <v>62</v>
      </c>
      <c r="AD751">
        <v>95</v>
      </c>
      <c r="AE751">
        <v>0</v>
      </c>
      <c r="AF751">
        <v>0</v>
      </c>
      <c r="AG751">
        <v>0</v>
      </c>
      <c r="AH751" t="s">
        <v>749</v>
      </c>
      <c r="AI751" s="1">
        <v>44790.679745370369</v>
      </c>
      <c r="AJ751">
        <v>108</v>
      </c>
      <c r="AK751">
        <v>0</v>
      </c>
      <c r="AL751">
        <v>0</v>
      </c>
      <c r="AM751">
        <v>0</v>
      </c>
      <c r="AN751">
        <v>21</v>
      </c>
      <c r="AO751">
        <v>0</v>
      </c>
      <c r="AP751">
        <v>95</v>
      </c>
      <c r="AQ751">
        <v>0</v>
      </c>
      <c r="AR751">
        <v>0</v>
      </c>
      <c r="AS751">
        <v>0</v>
      </c>
      <c r="AT751" t="s">
        <v>90</v>
      </c>
      <c r="AU751" t="s">
        <v>90</v>
      </c>
      <c r="AV751" t="s">
        <v>90</v>
      </c>
      <c r="AW751" t="s">
        <v>90</v>
      </c>
      <c r="AX751" t="s">
        <v>90</v>
      </c>
      <c r="AY751" t="s">
        <v>90</v>
      </c>
      <c r="AZ751" t="s">
        <v>90</v>
      </c>
      <c r="BA751" t="s">
        <v>90</v>
      </c>
      <c r="BB751" t="s">
        <v>90</v>
      </c>
      <c r="BC751" t="s">
        <v>90</v>
      </c>
      <c r="BD751" t="s">
        <v>90</v>
      </c>
      <c r="BE751" t="s">
        <v>90</v>
      </c>
      <c r="BF751" t="s">
        <v>1610</v>
      </c>
      <c r="BG751">
        <v>157</v>
      </c>
      <c r="BH751" t="s">
        <v>93</v>
      </c>
    </row>
    <row r="752" spans="1:60">
      <c r="A752" t="s">
        <v>1687</v>
      </c>
      <c r="B752" t="s">
        <v>82</v>
      </c>
      <c r="C752" t="s">
        <v>1688</v>
      </c>
      <c r="D752" t="s">
        <v>84</v>
      </c>
      <c r="E752" s="2">
        <f>HYPERLINK("capsilon://?command=openfolder&amp;siteaddress=FAM.docvelocity-na8.net&amp;folderid=FX80B5DCDD-B489-54DF-377C-3A026DC4928A","FX22084438")</f>
        <v>0</v>
      </c>
      <c r="F752" t="s">
        <v>19</v>
      </c>
      <c r="G752" t="s">
        <v>19</v>
      </c>
      <c r="H752" t="s">
        <v>85</v>
      </c>
      <c r="I752" t="s">
        <v>1689</v>
      </c>
      <c r="J752">
        <v>246</v>
      </c>
      <c r="K752" t="s">
        <v>87</v>
      </c>
      <c r="L752" t="s">
        <v>88</v>
      </c>
      <c r="M752" t="s">
        <v>89</v>
      </c>
      <c r="N752">
        <v>1</v>
      </c>
      <c r="O752" s="1">
        <v>44790.574895833335</v>
      </c>
      <c r="P752" s="1">
        <v>44790.583449074074</v>
      </c>
      <c r="Q752">
        <v>369</v>
      </c>
      <c r="R752">
        <v>370</v>
      </c>
      <c r="S752" t="b">
        <v>0</v>
      </c>
      <c r="T752" t="s">
        <v>90</v>
      </c>
      <c r="U752" t="b">
        <v>0</v>
      </c>
      <c r="V752" t="s">
        <v>91</v>
      </c>
      <c r="W752" s="1">
        <v>44790.583449074074</v>
      </c>
      <c r="X752">
        <v>370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246</v>
      </c>
      <c r="AE752">
        <v>239</v>
      </c>
      <c r="AF752">
        <v>0</v>
      </c>
      <c r="AG752">
        <v>5</v>
      </c>
      <c r="AH752" t="s">
        <v>90</v>
      </c>
      <c r="AI752" t="s">
        <v>90</v>
      </c>
      <c r="AJ752" t="s">
        <v>90</v>
      </c>
      <c r="AK752" t="s">
        <v>90</v>
      </c>
      <c r="AL752" t="s">
        <v>90</v>
      </c>
      <c r="AM752" t="s">
        <v>90</v>
      </c>
      <c r="AN752" t="s">
        <v>90</v>
      </c>
      <c r="AO752" t="s">
        <v>90</v>
      </c>
      <c r="AP752" t="s">
        <v>90</v>
      </c>
      <c r="AQ752" t="s">
        <v>90</v>
      </c>
      <c r="AR752" t="s">
        <v>90</v>
      </c>
      <c r="AS752" t="s">
        <v>90</v>
      </c>
      <c r="AT752" t="s">
        <v>90</v>
      </c>
      <c r="AU752" t="s">
        <v>90</v>
      </c>
      <c r="AV752" t="s">
        <v>90</v>
      </c>
      <c r="AW752" t="s">
        <v>90</v>
      </c>
      <c r="AX752" t="s">
        <v>90</v>
      </c>
      <c r="AY752" t="s">
        <v>90</v>
      </c>
      <c r="AZ752" t="s">
        <v>90</v>
      </c>
      <c r="BA752" t="s">
        <v>90</v>
      </c>
      <c r="BB752" t="s">
        <v>90</v>
      </c>
      <c r="BC752" t="s">
        <v>90</v>
      </c>
      <c r="BD752" t="s">
        <v>90</v>
      </c>
      <c r="BE752" t="s">
        <v>90</v>
      </c>
      <c r="BF752" t="s">
        <v>1610</v>
      </c>
      <c r="BG752">
        <v>12</v>
      </c>
      <c r="BH752" t="s">
        <v>93</v>
      </c>
    </row>
    <row r="753" spans="1:60">
      <c r="A753" t="s">
        <v>1690</v>
      </c>
      <c r="B753" t="s">
        <v>82</v>
      </c>
      <c r="C753" t="s">
        <v>1688</v>
      </c>
      <c r="D753" t="s">
        <v>84</v>
      </c>
      <c r="E753" s="2">
        <f>HYPERLINK("capsilon://?command=openfolder&amp;siteaddress=FAM.docvelocity-na8.net&amp;folderid=FX80B5DCDD-B489-54DF-377C-3A026DC4928A","FX22084438")</f>
        <v>0</v>
      </c>
      <c r="F753" t="s">
        <v>19</v>
      </c>
      <c r="G753" t="s">
        <v>19</v>
      </c>
      <c r="H753" t="s">
        <v>85</v>
      </c>
      <c r="I753" t="s">
        <v>1689</v>
      </c>
      <c r="J753">
        <v>322</v>
      </c>
      <c r="K753" t="s">
        <v>87</v>
      </c>
      <c r="L753" t="s">
        <v>88</v>
      </c>
      <c r="M753" t="s">
        <v>89</v>
      </c>
      <c r="N753">
        <v>2</v>
      </c>
      <c r="O753" s="1">
        <v>44790.584722222222</v>
      </c>
      <c r="P753" s="1">
        <v>44790.695787037039</v>
      </c>
      <c r="Q753">
        <v>5868</v>
      </c>
      <c r="R753">
        <v>3728</v>
      </c>
      <c r="S753" t="b">
        <v>0</v>
      </c>
      <c r="T753" t="s">
        <v>90</v>
      </c>
      <c r="U753" t="b">
        <v>1</v>
      </c>
      <c r="V753" t="s">
        <v>571</v>
      </c>
      <c r="W753" s="1">
        <v>44790.621689814812</v>
      </c>
      <c r="X753">
        <v>2550</v>
      </c>
      <c r="Y753">
        <v>245</v>
      </c>
      <c r="Z753">
        <v>0</v>
      </c>
      <c r="AA753">
        <v>245</v>
      </c>
      <c r="AB753">
        <v>0</v>
      </c>
      <c r="AC753">
        <v>71</v>
      </c>
      <c r="AD753">
        <v>77</v>
      </c>
      <c r="AE753">
        <v>0</v>
      </c>
      <c r="AF753">
        <v>0</v>
      </c>
      <c r="AG753">
        <v>0</v>
      </c>
      <c r="AH753" t="s">
        <v>108</v>
      </c>
      <c r="AI753" s="1">
        <v>44790.695787037039</v>
      </c>
      <c r="AJ753">
        <v>1159</v>
      </c>
      <c r="AK753">
        <v>2</v>
      </c>
      <c r="AL753">
        <v>0</v>
      </c>
      <c r="AM753">
        <v>2</v>
      </c>
      <c r="AN753">
        <v>0</v>
      </c>
      <c r="AO753">
        <v>2</v>
      </c>
      <c r="AP753">
        <v>75</v>
      </c>
      <c r="AQ753">
        <v>0</v>
      </c>
      <c r="AR753">
        <v>0</v>
      </c>
      <c r="AS753">
        <v>0</v>
      </c>
      <c r="AT753" t="s">
        <v>90</v>
      </c>
      <c r="AU753" t="s">
        <v>90</v>
      </c>
      <c r="AV753" t="s">
        <v>90</v>
      </c>
      <c r="AW753" t="s">
        <v>90</v>
      </c>
      <c r="AX753" t="s">
        <v>90</v>
      </c>
      <c r="AY753" t="s">
        <v>90</v>
      </c>
      <c r="AZ753" t="s">
        <v>90</v>
      </c>
      <c r="BA753" t="s">
        <v>90</v>
      </c>
      <c r="BB753" t="s">
        <v>90</v>
      </c>
      <c r="BC753" t="s">
        <v>90</v>
      </c>
      <c r="BD753" t="s">
        <v>90</v>
      </c>
      <c r="BE753" t="s">
        <v>90</v>
      </c>
      <c r="BF753" t="s">
        <v>1610</v>
      </c>
      <c r="BG753">
        <v>159</v>
      </c>
      <c r="BH753" t="s">
        <v>93</v>
      </c>
    </row>
    <row r="754" spans="1:60">
      <c r="A754" t="s">
        <v>1691</v>
      </c>
      <c r="B754" t="s">
        <v>82</v>
      </c>
      <c r="C754" t="s">
        <v>1692</v>
      </c>
      <c r="D754" t="s">
        <v>84</v>
      </c>
      <c r="E754" s="2">
        <f>HYPERLINK("capsilon://?command=openfolder&amp;siteaddress=FAM.docvelocity-na8.net&amp;folderid=FX6270D21C-98AB-1213-F03F-116CB3AA7486","FX22083577")</f>
        <v>0</v>
      </c>
      <c r="F754" t="s">
        <v>19</v>
      </c>
      <c r="G754" t="s">
        <v>19</v>
      </c>
      <c r="H754" t="s">
        <v>85</v>
      </c>
      <c r="I754" t="s">
        <v>1693</v>
      </c>
      <c r="J754">
        <v>132</v>
      </c>
      <c r="K754" t="s">
        <v>87</v>
      </c>
      <c r="L754" t="s">
        <v>88</v>
      </c>
      <c r="M754" t="s">
        <v>89</v>
      </c>
      <c r="N754">
        <v>1</v>
      </c>
      <c r="O754" s="1">
        <v>44790.5862037037</v>
      </c>
      <c r="P754" s="1">
        <v>44790.607476851852</v>
      </c>
      <c r="Q754">
        <v>1603</v>
      </c>
      <c r="R754">
        <v>235</v>
      </c>
      <c r="S754" t="b">
        <v>0</v>
      </c>
      <c r="T754" t="s">
        <v>90</v>
      </c>
      <c r="U754" t="b">
        <v>0</v>
      </c>
      <c r="V754" t="s">
        <v>91</v>
      </c>
      <c r="W754" s="1">
        <v>44790.607476851852</v>
      </c>
      <c r="X754">
        <v>235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132</v>
      </c>
      <c r="AE754">
        <v>125</v>
      </c>
      <c r="AF754">
        <v>0</v>
      </c>
      <c r="AG754">
        <v>4</v>
      </c>
      <c r="AH754" t="s">
        <v>90</v>
      </c>
      <c r="AI754" t="s">
        <v>90</v>
      </c>
      <c r="AJ754" t="s">
        <v>90</v>
      </c>
      <c r="AK754" t="s">
        <v>90</v>
      </c>
      <c r="AL754" t="s">
        <v>90</v>
      </c>
      <c r="AM754" t="s">
        <v>90</v>
      </c>
      <c r="AN754" t="s">
        <v>90</v>
      </c>
      <c r="AO754" t="s">
        <v>90</v>
      </c>
      <c r="AP754" t="s">
        <v>90</v>
      </c>
      <c r="AQ754" t="s">
        <v>90</v>
      </c>
      <c r="AR754" t="s">
        <v>90</v>
      </c>
      <c r="AS754" t="s">
        <v>90</v>
      </c>
      <c r="AT754" t="s">
        <v>90</v>
      </c>
      <c r="AU754" t="s">
        <v>90</v>
      </c>
      <c r="AV754" t="s">
        <v>90</v>
      </c>
      <c r="AW754" t="s">
        <v>90</v>
      </c>
      <c r="AX754" t="s">
        <v>90</v>
      </c>
      <c r="AY754" t="s">
        <v>90</v>
      </c>
      <c r="AZ754" t="s">
        <v>90</v>
      </c>
      <c r="BA754" t="s">
        <v>90</v>
      </c>
      <c r="BB754" t="s">
        <v>90</v>
      </c>
      <c r="BC754" t="s">
        <v>90</v>
      </c>
      <c r="BD754" t="s">
        <v>90</v>
      </c>
      <c r="BE754" t="s">
        <v>90</v>
      </c>
      <c r="BF754" t="s">
        <v>1610</v>
      </c>
      <c r="BG754">
        <v>30</v>
      </c>
      <c r="BH754" t="s">
        <v>93</v>
      </c>
    </row>
    <row r="755" spans="1:60">
      <c r="A755" t="s">
        <v>1694</v>
      </c>
      <c r="B755" t="s">
        <v>82</v>
      </c>
      <c r="C755" t="s">
        <v>1695</v>
      </c>
      <c r="D755" t="s">
        <v>84</v>
      </c>
      <c r="E755" s="2">
        <f>HYPERLINK("capsilon://?command=openfolder&amp;siteaddress=FAM.docvelocity-na8.net&amp;folderid=FXAA21039C-77E8-7690-A1DE-99D2E2F6FABD","FX22084257")</f>
        <v>0</v>
      </c>
      <c r="F755" t="s">
        <v>19</v>
      </c>
      <c r="G755" t="s">
        <v>19</v>
      </c>
      <c r="H755" t="s">
        <v>85</v>
      </c>
      <c r="I755" t="s">
        <v>1696</v>
      </c>
      <c r="J755">
        <v>399</v>
      </c>
      <c r="K755" t="s">
        <v>87</v>
      </c>
      <c r="L755" t="s">
        <v>88</v>
      </c>
      <c r="M755" t="s">
        <v>89</v>
      </c>
      <c r="N755">
        <v>1</v>
      </c>
      <c r="O755" s="1">
        <v>44790.587916666664</v>
      </c>
      <c r="P755" s="1">
        <v>44790.611331018517</v>
      </c>
      <c r="Q755">
        <v>1673</v>
      </c>
      <c r="R755">
        <v>350</v>
      </c>
      <c r="S755" t="b">
        <v>0</v>
      </c>
      <c r="T755" t="s">
        <v>90</v>
      </c>
      <c r="U755" t="b">
        <v>0</v>
      </c>
      <c r="V755" t="s">
        <v>91</v>
      </c>
      <c r="W755" s="1">
        <v>44790.611331018517</v>
      </c>
      <c r="X755">
        <v>332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399</v>
      </c>
      <c r="AE755">
        <v>382</v>
      </c>
      <c r="AF755">
        <v>0</v>
      </c>
      <c r="AG755">
        <v>9</v>
      </c>
      <c r="AH755" t="s">
        <v>90</v>
      </c>
      <c r="AI755" t="s">
        <v>90</v>
      </c>
      <c r="AJ755" t="s">
        <v>90</v>
      </c>
      <c r="AK755" t="s">
        <v>90</v>
      </c>
      <c r="AL755" t="s">
        <v>90</v>
      </c>
      <c r="AM755" t="s">
        <v>90</v>
      </c>
      <c r="AN755" t="s">
        <v>90</v>
      </c>
      <c r="AO755" t="s">
        <v>90</v>
      </c>
      <c r="AP755" t="s">
        <v>90</v>
      </c>
      <c r="AQ755" t="s">
        <v>90</v>
      </c>
      <c r="AR755" t="s">
        <v>90</v>
      </c>
      <c r="AS755" t="s">
        <v>90</v>
      </c>
      <c r="AT755" t="s">
        <v>90</v>
      </c>
      <c r="AU755" t="s">
        <v>90</v>
      </c>
      <c r="AV755" t="s">
        <v>90</v>
      </c>
      <c r="AW755" t="s">
        <v>90</v>
      </c>
      <c r="AX755" t="s">
        <v>90</v>
      </c>
      <c r="AY755" t="s">
        <v>90</v>
      </c>
      <c r="AZ755" t="s">
        <v>90</v>
      </c>
      <c r="BA755" t="s">
        <v>90</v>
      </c>
      <c r="BB755" t="s">
        <v>90</v>
      </c>
      <c r="BC755" t="s">
        <v>90</v>
      </c>
      <c r="BD755" t="s">
        <v>90</v>
      </c>
      <c r="BE755" t="s">
        <v>90</v>
      </c>
      <c r="BF755" t="s">
        <v>1610</v>
      </c>
      <c r="BG755">
        <v>33</v>
      </c>
      <c r="BH755" t="s">
        <v>93</v>
      </c>
    </row>
    <row r="756" spans="1:60">
      <c r="A756" t="s">
        <v>1697</v>
      </c>
      <c r="B756" t="s">
        <v>82</v>
      </c>
      <c r="C756" t="s">
        <v>1642</v>
      </c>
      <c r="D756" t="s">
        <v>84</v>
      </c>
      <c r="E756" s="2">
        <f>HYPERLINK("capsilon://?command=openfolder&amp;siteaddress=FAM.docvelocity-na8.net&amp;folderid=FX3724EA27-C56E-6612-154C-6FC0877AD221","FX22084427")</f>
        <v>0</v>
      </c>
      <c r="F756" t="s">
        <v>19</v>
      </c>
      <c r="G756" t="s">
        <v>19</v>
      </c>
      <c r="H756" t="s">
        <v>85</v>
      </c>
      <c r="I756" t="s">
        <v>1698</v>
      </c>
      <c r="J756">
        <v>30</v>
      </c>
      <c r="K756" t="s">
        <v>87</v>
      </c>
      <c r="L756" t="s">
        <v>88</v>
      </c>
      <c r="M756" t="s">
        <v>89</v>
      </c>
      <c r="N756">
        <v>2</v>
      </c>
      <c r="O756" s="1">
        <v>44790.594849537039</v>
      </c>
      <c r="P756" s="1">
        <v>44790.677615740744</v>
      </c>
      <c r="Q756">
        <v>7008</v>
      </c>
      <c r="R756">
        <v>143</v>
      </c>
      <c r="S756" t="b">
        <v>0</v>
      </c>
      <c r="T756" t="s">
        <v>90</v>
      </c>
      <c r="U756" t="b">
        <v>0</v>
      </c>
      <c r="V756" t="s">
        <v>95</v>
      </c>
      <c r="W756" s="1">
        <v>44790.606030092589</v>
      </c>
      <c r="X756">
        <v>57</v>
      </c>
      <c r="Y756">
        <v>10</v>
      </c>
      <c r="Z756">
        <v>0</v>
      </c>
      <c r="AA756">
        <v>10</v>
      </c>
      <c r="AB756">
        <v>0</v>
      </c>
      <c r="AC756">
        <v>1</v>
      </c>
      <c r="AD756">
        <v>20</v>
      </c>
      <c r="AE756">
        <v>0</v>
      </c>
      <c r="AF756">
        <v>0</v>
      </c>
      <c r="AG756">
        <v>0</v>
      </c>
      <c r="AH756" t="s">
        <v>173</v>
      </c>
      <c r="AI756" s="1">
        <v>44790.677615740744</v>
      </c>
      <c r="AJ756">
        <v>86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20</v>
      </c>
      <c r="AQ756">
        <v>0</v>
      </c>
      <c r="AR756">
        <v>0</v>
      </c>
      <c r="AS756">
        <v>0</v>
      </c>
      <c r="AT756" t="s">
        <v>90</v>
      </c>
      <c r="AU756" t="s">
        <v>90</v>
      </c>
      <c r="AV756" t="s">
        <v>90</v>
      </c>
      <c r="AW756" t="s">
        <v>90</v>
      </c>
      <c r="AX756" t="s">
        <v>90</v>
      </c>
      <c r="AY756" t="s">
        <v>90</v>
      </c>
      <c r="AZ756" t="s">
        <v>90</v>
      </c>
      <c r="BA756" t="s">
        <v>90</v>
      </c>
      <c r="BB756" t="s">
        <v>90</v>
      </c>
      <c r="BC756" t="s">
        <v>90</v>
      </c>
      <c r="BD756" t="s">
        <v>90</v>
      </c>
      <c r="BE756" t="s">
        <v>90</v>
      </c>
      <c r="BF756" t="s">
        <v>1610</v>
      </c>
      <c r="BG756">
        <v>119</v>
      </c>
      <c r="BH756" t="s">
        <v>93</v>
      </c>
    </row>
    <row r="757" spans="1:60">
      <c r="A757" t="s">
        <v>1699</v>
      </c>
      <c r="B757" t="s">
        <v>82</v>
      </c>
      <c r="C757" t="s">
        <v>1700</v>
      </c>
      <c r="D757" t="s">
        <v>84</v>
      </c>
      <c r="E757" s="2">
        <f>HYPERLINK("capsilon://?command=openfolder&amp;siteaddress=FAM.docvelocity-na8.net&amp;folderid=FX1A805D99-02A8-7D9E-B37C-B828822918C8","FX22084502")</f>
        <v>0</v>
      </c>
      <c r="F757" t="s">
        <v>19</v>
      </c>
      <c r="G757" t="s">
        <v>19</v>
      </c>
      <c r="H757" t="s">
        <v>85</v>
      </c>
      <c r="I757" t="s">
        <v>1701</v>
      </c>
      <c r="J757">
        <v>341</v>
      </c>
      <c r="K757" t="s">
        <v>87</v>
      </c>
      <c r="L757" t="s">
        <v>88</v>
      </c>
      <c r="M757" t="s">
        <v>89</v>
      </c>
      <c r="N757">
        <v>1</v>
      </c>
      <c r="O757" s="1">
        <v>44790.598634259259</v>
      </c>
      <c r="P757" s="1">
        <v>44790.610821759263</v>
      </c>
      <c r="Q757">
        <v>639</v>
      </c>
      <c r="R757">
        <v>414</v>
      </c>
      <c r="S757" t="b">
        <v>0</v>
      </c>
      <c r="T757" t="s">
        <v>90</v>
      </c>
      <c r="U757" t="b">
        <v>0</v>
      </c>
      <c r="V757" t="s">
        <v>95</v>
      </c>
      <c r="W757" s="1">
        <v>44790.610821759263</v>
      </c>
      <c r="X757">
        <v>414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341</v>
      </c>
      <c r="AE757">
        <v>333</v>
      </c>
      <c r="AF757">
        <v>0</v>
      </c>
      <c r="AG757">
        <v>6</v>
      </c>
      <c r="AH757" t="s">
        <v>90</v>
      </c>
      <c r="AI757" t="s">
        <v>90</v>
      </c>
      <c r="AJ757" t="s">
        <v>90</v>
      </c>
      <c r="AK757" t="s">
        <v>90</v>
      </c>
      <c r="AL757" t="s">
        <v>90</v>
      </c>
      <c r="AM757" t="s">
        <v>90</v>
      </c>
      <c r="AN757" t="s">
        <v>90</v>
      </c>
      <c r="AO757" t="s">
        <v>90</v>
      </c>
      <c r="AP757" t="s">
        <v>90</v>
      </c>
      <c r="AQ757" t="s">
        <v>90</v>
      </c>
      <c r="AR757" t="s">
        <v>90</v>
      </c>
      <c r="AS757" t="s">
        <v>90</v>
      </c>
      <c r="AT757" t="s">
        <v>90</v>
      </c>
      <c r="AU757" t="s">
        <v>90</v>
      </c>
      <c r="AV757" t="s">
        <v>90</v>
      </c>
      <c r="AW757" t="s">
        <v>90</v>
      </c>
      <c r="AX757" t="s">
        <v>90</v>
      </c>
      <c r="AY757" t="s">
        <v>90</v>
      </c>
      <c r="AZ757" t="s">
        <v>90</v>
      </c>
      <c r="BA757" t="s">
        <v>90</v>
      </c>
      <c r="BB757" t="s">
        <v>90</v>
      </c>
      <c r="BC757" t="s">
        <v>90</v>
      </c>
      <c r="BD757" t="s">
        <v>90</v>
      </c>
      <c r="BE757" t="s">
        <v>90</v>
      </c>
      <c r="BF757" t="s">
        <v>1610</v>
      </c>
      <c r="BG757">
        <v>17</v>
      </c>
      <c r="BH757" t="s">
        <v>93</v>
      </c>
    </row>
    <row r="758" spans="1:60">
      <c r="A758" t="s">
        <v>1702</v>
      </c>
      <c r="B758" t="s">
        <v>82</v>
      </c>
      <c r="C758" t="s">
        <v>1703</v>
      </c>
      <c r="D758" t="s">
        <v>84</v>
      </c>
      <c r="E758" s="2">
        <f>HYPERLINK("capsilon://?command=openfolder&amp;siteaddress=FAM.docvelocity-na8.net&amp;folderid=FX49D1EC36-1978-AB0D-92E8-CCB4BB986360","FX22084689")</f>
        <v>0</v>
      </c>
      <c r="F758" t="s">
        <v>19</v>
      </c>
      <c r="G758" t="s">
        <v>19</v>
      </c>
      <c r="H758" t="s">
        <v>85</v>
      </c>
      <c r="I758" t="s">
        <v>1704</v>
      </c>
      <c r="J758">
        <v>30</v>
      </c>
      <c r="K758" t="s">
        <v>87</v>
      </c>
      <c r="L758" t="s">
        <v>88</v>
      </c>
      <c r="M758" t="s">
        <v>89</v>
      </c>
      <c r="N758">
        <v>2</v>
      </c>
      <c r="O758" s="1">
        <v>44790.602673611109</v>
      </c>
      <c r="P758" s="1">
        <v>44790.679108796299</v>
      </c>
      <c r="Q758">
        <v>6322</v>
      </c>
      <c r="R758">
        <v>282</v>
      </c>
      <c r="S758" t="b">
        <v>0</v>
      </c>
      <c r="T758" t="s">
        <v>90</v>
      </c>
      <c r="U758" t="b">
        <v>0</v>
      </c>
      <c r="V758" t="s">
        <v>91</v>
      </c>
      <c r="W758" s="1">
        <v>44790.613125000003</v>
      </c>
      <c r="X758">
        <v>154</v>
      </c>
      <c r="Y758">
        <v>10</v>
      </c>
      <c r="Z758">
        <v>0</v>
      </c>
      <c r="AA758">
        <v>10</v>
      </c>
      <c r="AB758">
        <v>0</v>
      </c>
      <c r="AC758">
        <v>1</v>
      </c>
      <c r="AD758">
        <v>20</v>
      </c>
      <c r="AE758">
        <v>0</v>
      </c>
      <c r="AF758">
        <v>0</v>
      </c>
      <c r="AG758">
        <v>0</v>
      </c>
      <c r="AH758" t="s">
        <v>173</v>
      </c>
      <c r="AI758" s="1">
        <v>44790.679108796299</v>
      </c>
      <c r="AJ758">
        <v>128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20</v>
      </c>
      <c r="AQ758">
        <v>0</v>
      </c>
      <c r="AR758">
        <v>0</v>
      </c>
      <c r="AS758">
        <v>0</v>
      </c>
      <c r="AT758" t="s">
        <v>90</v>
      </c>
      <c r="AU758" t="s">
        <v>90</v>
      </c>
      <c r="AV758" t="s">
        <v>90</v>
      </c>
      <c r="AW758" t="s">
        <v>90</v>
      </c>
      <c r="AX758" t="s">
        <v>90</v>
      </c>
      <c r="AY758" t="s">
        <v>90</v>
      </c>
      <c r="AZ758" t="s">
        <v>90</v>
      </c>
      <c r="BA758" t="s">
        <v>90</v>
      </c>
      <c r="BB758" t="s">
        <v>90</v>
      </c>
      <c r="BC758" t="s">
        <v>90</v>
      </c>
      <c r="BD758" t="s">
        <v>90</v>
      </c>
      <c r="BE758" t="s">
        <v>90</v>
      </c>
      <c r="BF758" t="s">
        <v>1610</v>
      </c>
      <c r="BG758">
        <v>110</v>
      </c>
      <c r="BH758" t="s">
        <v>93</v>
      </c>
    </row>
    <row r="759" spans="1:60">
      <c r="A759" t="s">
        <v>1705</v>
      </c>
      <c r="B759" t="s">
        <v>82</v>
      </c>
      <c r="C759" t="s">
        <v>1320</v>
      </c>
      <c r="D759" t="s">
        <v>84</v>
      </c>
      <c r="E759" s="2">
        <f>HYPERLINK("capsilon://?command=openfolder&amp;siteaddress=FAM.docvelocity-na8.net&amp;folderid=FXE1198F5F-4BDE-4075-57BD-BC426F5012B4","FX22083604")</f>
        <v>0</v>
      </c>
      <c r="F759" t="s">
        <v>19</v>
      </c>
      <c r="G759" t="s">
        <v>19</v>
      </c>
      <c r="H759" t="s">
        <v>85</v>
      </c>
      <c r="I759" t="s">
        <v>1706</v>
      </c>
      <c r="J759">
        <v>67</v>
      </c>
      <c r="K759" t="s">
        <v>87</v>
      </c>
      <c r="L759" t="s">
        <v>88</v>
      </c>
      <c r="M759" t="s">
        <v>89</v>
      </c>
      <c r="N759">
        <v>2</v>
      </c>
      <c r="O759" s="1">
        <v>44790.60533564815</v>
      </c>
      <c r="P759" s="1">
        <v>44790.754328703704</v>
      </c>
      <c r="Q759">
        <v>12150</v>
      </c>
      <c r="R759">
        <v>723</v>
      </c>
      <c r="S759" t="b">
        <v>0</v>
      </c>
      <c r="T759" t="s">
        <v>90</v>
      </c>
      <c r="U759" t="b">
        <v>0</v>
      </c>
      <c r="V759" t="s">
        <v>91</v>
      </c>
      <c r="W759" s="1">
        <v>44790.645648148151</v>
      </c>
      <c r="X759">
        <v>245</v>
      </c>
      <c r="Y759">
        <v>52</v>
      </c>
      <c r="Z759">
        <v>0</v>
      </c>
      <c r="AA759">
        <v>52</v>
      </c>
      <c r="AB759">
        <v>0</v>
      </c>
      <c r="AC759">
        <v>23</v>
      </c>
      <c r="AD759">
        <v>15</v>
      </c>
      <c r="AE759">
        <v>0</v>
      </c>
      <c r="AF759">
        <v>0</v>
      </c>
      <c r="AG759">
        <v>0</v>
      </c>
      <c r="AH759" t="s">
        <v>173</v>
      </c>
      <c r="AI759" s="1">
        <v>44790.754328703704</v>
      </c>
      <c r="AJ759">
        <v>478</v>
      </c>
      <c r="AK759">
        <v>5</v>
      </c>
      <c r="AL759">
        <v>0</v>
      </c>
      <c r="AM759">
        <v>5</v>
      </c>
      <c r="AN759">
        <v>0</v>
      </c>
      <c r="AO759">
        <v>8</v>
      </c>
      <c r="AP759">
        <v>10</v>
      </c>
      <c r="AQ759">
        <v>0</v>
      </c>
      <c r="AR759">
        <v>0</v>
      </c>
      <c r="AS759">
        <v>0</v>
      </c>
      <c r="AT759" t="s">
        <v>90</v>
      </c>
      <c r="AU759" t="s">
        <v>90</v>
      </c>
      <c r="AV759" t="s">
        <v>90</v>
      </c>
      <c r="AW759" t="s">
        <v>90</v>
      </c>
      <c r="AX759" t="s">
        <v>90</v>
      </c>
      <c r="AY759" t="s">
        <v>90</v>
      </c>
      <c r="AZ759" t="s">
        <v>90</v>
      </c>
      <c r="BA759" t="s">
        <v>90</v>
      </c>
      <c r="BB759" t="s">
        <v>90</v>
      </c>
      <c r="BC759" t="s">
        <v>90</v>
      </c>
      <c r="BD759" t="s">
        <v>90</v>
      </c>
      <c r="BE759" t="s">
        <v>90</v>
      </c>
      <c r="BF759" t="s">
        <v>1610</v>
      </c>
      <c r="BG759">
        <v>214</v>
      </c>
      <c r="BH759" t="s">
        <v>93</v>
      </c>
    </row>
    <row r="760" spans="1:60">
      <c r="A760" t="s">
        <v>1707</v>
      </c>
      <c r="B760" t="s">
        <v>82</v>
      </c>
      <c r="C760" t="s">
        <v>1703</v>
      </c>
      <c r="D760" t="s">
        <v>84</v>
      </c>
      <c r="E760" s="2">
        <f>HYPERLINK("capsilon://?command=openfolder&amp;siteaddress=FAM.docvelocity-na8.net&amp;folderid=FX49D1EC36-1978-AB0D-92E8-CCB4BB986360","FX22084689")</f>
        <v>0</v>
      </c>
      <c r="F760" t="s">
        <v>19</v>
      </c>
      <c r="G760" t="s">
        <v>19</v>
      </c>
      <c r="H760" t="s">
        <v>85</v>
      </c>
      <c r="I760" t="s">
        <v>1708</v>
      </c>
      <c r="J760">
        <v>412</v>
      </c>
      <c r="K760" t="s">
        <v>87</v>
      </c>
      <c r="L760" t="s">
        <v>88</v>
      </c>
      <c r="M760" t="s">
        <v>89</v>
      </c>
      <c r="N760">
        <v>1</v>
      </c>
      <c r="O760" s="1">
        <v>44790.607789351852</v>
      </c>
      <c r="P760" s="1">
        <v>44790.65792824074</v>
      </c>
      <c r="Q760">
        <v>3986</v>
      </c>
      <c r="R760">
        <v>346</v>
      </c>
      <c r="S760" t="b">
        <v>0</v>
      </c>
      <c r="T760" t="s">
        <v>90</v>
      </c>
      <c r="U760" t="b">
        <v>0</v>
      </c>
      <c r="V760" t="s">
        <v>95</v>
      </c>
      <c r="W760" s="1">
        <v>44790.65792824074</v>
      </c>
      <c r="X760">
        <v>346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412</v>
      </c>
      <c r="AE760">
        <v>405</v>
      </c>
      <c r="AF760">
        <v>0</v>
      </c>
      <c r="AG760">
        <v>9</v>
      </c>
      <c r="AH760" t="s">
        <v>90</v>
      </c>
      <c r="AI760" t="s">
        <v>90</v>
      </c>
      <c r="AJ760" t="s">
        <v>90</v>
      </c>
      <c r="AK760" t="s">
        <v>90</v>
      </c>
      <c r="AL760" t="s">
        <v>90</v>
      </c>
      <c r="AM760" t="s">
        <v>90</v>
      </c>
      <c r="AN760" t="s">
        <v>90</v>
      </c>
      <c r="AO760" t="s">
        <v>90</v>
      </c>
      <c r="AP760" t="s">
        <v>90</v>
      </c>
      <c r="AQ760" t="s">
        <v>90</v>
      </c>
      <c r="AR760" t="s">
        <v>90</v>
      </c>
      <c r="AS760" t="s">
        <v>90</v>
      </c>
      <c r="AT760" t="s">
        <v>90</v>
      </c>
      <c r="AU760" t="s">
        <v>90</v>
      </c>
      <c r="AV760" t="s">
        <v>90</v>
      </c>
      <c r="AW760" t="s">
        <v>90</v>
      </c>
      <c r="AX760" t="s">
        <v>90</v>
      </c>
      <c r="AY760" t="s">
        <v>90</v>
      </c>
      <c r="AZ760" t="s">
        <v>90</v>
      </c>
      <c r="BA760" t="s">
        <v>90</v>
      </c>
      <c r="BB760" t="s">
        <v>90</v>
      </c>
      <c r="BC760" t="s">
        <v>90</v>
      </c>
      <c r="BD760" t="s">
        <v>90</v>
      </c>
      <c r="BE760" t="s">
        <v>90</v>
      </c>
      <c r="BF760" t="s">
        <v>1610</v>
      </c>
      <c r="BG760">
        <v>72</v>
      </c>
      <c r="BH760" t="s">
        <v>93</v>
      </c>
    </row>
    <row r="761" spans="1:60">
      <c r="A761" t="s">
        <v>1709</v>
      </c>
      <c r="B761" t="s">
        <v>82</v>
      </c>
      <c r="C761" t="s">
        <v>1710</v>
      </c>
      <c r="D761" t="s">
        <v>84</v>
      </c>
      <c r="E761" s="2">
        <f>HYPERLINK("capsilon://?command=openfolder&amp;siteaddress=FAM.docvelocity-na8.net&amp;folderid=FXDD17288E-AC13-45C9-F0C8-6DD959EC1518","FX22082591")</f>
        <v>0</v>
      </c>
      <c r="F761" t="s">
        <v>19</v>
      </c>
      <c r="G761" t="s">
        <v>19</v>
      </c>
      <c r="H761" t="s">
        <v>85</v>
      </c>
      <c r="I761" t="s">
        <v>1711</v>
      </c>
      <c r="J761">
        <v>244</v>
      </c>
      <c r="K761" t="s">
        <v>87</v>
      </c>
      <c r="L761" t="s">
        <v>88</v>
      </c>
      <c r="M761" t="s">
        <v>89</v>
      </c>
      <c r="N761">
        <v>1</v>
      </c>
      <c r="O761" s="1">
        <v>44790.60833333333</v>
      </c>
      <c r="P761" s="1">
        <v>44790.659849537034</v>
      </c>
      <c r="Q761">
        <v>4285</v>
      </c>
      <c r="R761">
        <v>166</v>
      </c>
      <c r="S761" t="b">
        <v>0</v>
      </c>
      <c r="T761" t="s">
        <v>90</v>
      </c>
      <c r="U761" t="b">
        <v>0</v>
      </c>
      <c r="V761" t="s">
        <v>95</v>
      </c>
      <c r="W761" s="1">
        <v>44790.659849537034</v>
      </c>
      <c r="X761">
        <v>166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244</v>
      </c>
      <c r="AE761">
        <v>237</v>
      </c>
      <c r="AF761">
        <v>0</v>
      </c>
      <c r="AG761">
        <v>3</v>
      </c>
      <c r="AH761" t="s">
        <v>90</v>
      </c>
      <c r="AI761" t="s">
        <v>90</v>
      </c>
      <c r="AJ761" t="s">
        <v>90</v>
      </c>
      <c r="AK761" t="s">
        <v>90</v>
      </c>
      <c r="AL761" t="s">
        <v>90</v>
      </c>
      <c r="AM761" t="s">
        <v>90</v>
      </c>
      <c r="AN761" t="s">
        <v>90</v>
      </c>
      <c r="AO761" t="s">
        <v>90</v>
      </c>
      <c r="AP761" t="s">
        <v>90</v>
      </c>
      <c r="AQ761" t="s">
        <v>90</v>
      </c>
      <c r="AR761" t="s">
        <v>90</v>
      </c>
      <c r="AS761" t="s">
        <v>90</v>
      </c>
      <c r="AT761" t="s">
        <v>90</v>
      </c>
      <c r="AU761" t="s">
        <v>90</v>
      </c>
      <c r="AV761" t="s">
        <v>90</v>
      </c>
      <c r="AW761" t="s">
        <v>90</v>
      </c>
      <c r="AX761" t="s">
        <v>90</v>
      </c>
      <c r="AY761" t="s">
        <v>90</v>
      </c>
      <c r="AZ761" t="s">
        <v>90</v>
      </c>
      <c r="BA761" t="s">
        <v>90</v>
      </c>
      <c r="BB761" t="s">
        <v>90</v>
      </c>
      <c r="BC761" t="s">
        <v>90</v>
      </c>
      <c r="BD761" t="s">
        <v>90</v>
      </c>
      <c r="BE761" t="s">
        <v>90</v>
      </c>
      <c r="BF761" t="s">
        <v>1610</v>
      </c>
      <c r="BG761">
        <v>74</v>
      </c>
      <c r="BH761" t="s">
        <v>93</v>
      </c>
    </row>
    <row r="762" spans="1:60">
      <c r="A762" t="s">
        <v>1712</v>
      </c>
      <c r="B762" t="s">
        <v>82</v>
      </c>
      <c r="C762" t="s">
        <v>1692</v>
      </c>
      <c r="D762" t="s">
        <v>84</v>
      </c>
      <c r="E762" s="2">
        <f>HYPERLINK("capsilon://?command=openfolder&amp;siteaddress=FAM.docvelocity-na8.net&amp;folderid=FX6270D21C-98AB-1213-F03F-116CB3AA7486","FX22083577")</f>
        <v>0</v>
      </c>
      <c r="F762" t="s">
        <v>19</v>
      </c>
      <c r="G762" t="s">
        <v>19</v>
      </c>
      <c r="H762" t="s">
        <v>85</v>
      </c>
      <c r="I762" t="s">
        <v>1693</v>
      </c>
      <c r="J762">
        <v>184</v>
      </c>
      <c r="K762" t="s">
        <v>87</v>
      </c>
      <c r="L762" t="s">
        <v>88</v>
      </c>
      <c r="M762" t="s">
        <v>89</v>
      </c>
      <c r="N762">
        <v>2</v>
      </c>
      <c r="O762" s="1">
        <v>44790.608831018515</v>
      </c>
      <c r="P762" s="1">
        <v>44790.676458333335</v>
      </c>
      <c r="Q762">
        <v>4951</v>
      </c>
      <c r="R762">
        <v>892</v>
      </c>
      <c r="S762" t="b">
        <v>0</v>
      </c>
      <c r="T762" t="s">
        <v>90</v>
      </c>
      <c r="U762" t="b">
        <v>1</v>
      </c>
      <c r="V762" t="s">
        <v>95</v>
      </c>
      <c r="W762" s="1">
        <v>44790.614189814813</v>
      </c>
      <c r="X762">
        <v>290</v>
      </c>
      <c r="Y762">
        <v>128</v>
      </c>
      <c r="Z762">
        <v>0</v>
      </c>
      <c r="AA762">
        <v>128</v>
      </c>
      <c r="AB762">
        <v>0</v>
      </c>
      <c r="AC762">
        <v>4</v>
      </c>
      <c r="AD762">
        <v>56</v>
      </c>
      <c r="AE762">
        <v>0</v>
      </c>
      <c r="AF762">
        <v>0</v>
      </c>
      <c r="AG762">
        <v>0</v>
      </c>
      <c r="AH762" t="s">
        <v>173</v>
      </c>
      <c r="AI762" s="1">
        <v>44790.676458333335</v>
      </c>
      <c r="AJ762">
        <v>602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56</v>
      </c>
      <c r="AQ762">
        <v>0</v>
      </c>
      <c r="AR762">
        <v>0</v>
      </c>
      <c r="AS762">
        <v>0</v>
      </c>
      <c r="AT762" t="s">
        <v>90</v>
      </c>
      <c r="AU762" t="s">
        <v>90</v>
      </c>
      <c r="AV762" t="s">
        <v>90</v>
      </c>
      <c r="AW762" t="s">
        <v>90</v>
      </c>
      <c r="AX762" t="s">
        <v>90</v>
      </c>
      <c r="AY762" t="s">
        <v>90</v>
      </c>
      <c r="AZ762" t="s">
        <v>90</v>
      </c>
      <c r="BA762" t="s">
        <v>90</v>
      </c>
      <c r="BB762" t="s">
        <v>90</v>
      </c>
      <c r="BC762" t="s">
        <v>90</v>
      </c>
      <c r="BD762" t="s">
        <v>90</v>
      </c>
      <c r="BE762" t="s">
        <v>90</v>
      </c>
      <c r="BF762" t="s">
        <v>1610</v>
      </c>
      <c r="BG762">
        <v>97</v>
      </c>
      <c r="BH762" t="s">
        <v>93</v>
      </c>
    </row>
    <row r="763" spans="1:60">
      <c r="A763" t="s">
        <v>1713</v>
      </c>
      <c r="B763" t="s">
        <v>82</v>
      </c>
      <c r="C763" t="s">
        <v>1714</v>
      </c>
      <c r="D763" t="s">
        <v>84</v>
      </c>
      <c r="E763" s="2">
        <f>HYPERLINK("capsilon://?command=openfolder&amp;siteaddress=FAM.docvelocity-na8.net&amp;folderid=FX62C7C160-2B45-177B-02A5-35EF805B20E3","FX22084507")</f>
        <v>0</v>
      </c>
      <c r="F763" t="s">
        <v>19</v>
      </c>
      <c r="G763" t="s">
        <v>19</v>
      </c>
      <c r="H763" t="s">
        <v>85</v>
      </c>
      <c r="I763" t="s">
        <v>1715</v>
      </c>
      <c r="J763">
        <v>175</v>
      </c>
      <c r="K763" t="s">
        <v>87</v>
      </c>
      <c r="L763" t="s">
        <v>88</v>
      </c>
      <c r="M763" t="s">
        <v>89</v>
      </c>
      <c r="N763">
        <v>1</v>
      </c>
      <c r="O763" s="1">
        <v>44790.610347222224</v>
      </c>
      <c r="P763" s="1">
        <v>44790.66269675926</v>
      </c>
      <c r="Q763">
        <v>4207</v>
      </c>
      <c r="R763">
        <v>316</v>
      </c>
      <c r="S763" t="b">
        <v>0</v>
      </c>
      <c r="T763" t="s">
        <v>90</v>
      </c>
      <c r="U763" t="b">
        <v>0</v>
      </c>
      <c r="V763" t="s">
        <v>91</v>
      </c>
      <c r="W763" s="1">
        <v>44790.66269675926</v>
      </c>
      <c r="X763">
        <v>316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175</v>
      </c>
      <c r="AE763">
        <v>167</v>
      </c>
      <c r="AF763">
        <v>0</v>
      </c>
      <c r="AG763">
        <v>4</v>
      </c>
      <c r="AH763" t="s">
        <v>90</v>
      </c>
      <c r="AI763" t="s">
        <v>90</v>
      </c>
      <c r="AJ763" t="s">
        <v>90</v>
      </c>
      <c r="AK763" t="s">
        <v>90</v>
      </c>
      <c r="AL763" t="s">
        <v>90</v>
      </c>
      <c r="AM763" t="s">
        <v>90</v>
      </c>
      <c r="AN763" t="s">
        <v>90</v>
      </c>
      <c r="AO763" t="s">
        <v>90</v>
      </c>
      <c r="AP763" t="s">
        <v>90</v>
      </c>
      <c r="AQ763" t="s">
        <v>90</v>
      </c>
      <c r="AR763" t="s">
        <v>90</v>
      </c>
      <c r="AS763" t="s">
        <v>90</v>
      </c>
      <c r="AT763" t="s">
        <v>90</v>
      </c>
      <c r="AU763" t="s">
        <v>90</v>
      </c>
      <c r="AV763" t="s">
        <v>90</v>
      </c>
      <c r="AW763" t="s">
        <v>90</v>
      </c>
      <c r="AX763" t="s">
        <v>90</v>
      </c>
      <c r="AY763" t="s">
        <v>90</v>
      </c>
      <c r="AZ763" t="s">
        <v>90</v>
      </c>
      <c r="BA763" t="s">
        <v>90</v>
      </c>
      <c r="BB763" t="s">
        <v>90</v>
      </c>
      <c r="BC763" t="s">
        <v>90</v>
      </c>
      <c r="BD763" t="s">
        <v>90</v>
      </c>
      <c r="BE763" t="s">
        <v>90</v>
      </c>
      <c r="BF763" t="s">
        <v>1610</v>
      </c>
      <c r="BG763">
        <v>75</v>
      </c>
      <c r="BH763" t="s">
        <v>93</v>
      </c>
    </row>
    <row r="764" spans="1:60">
      <c r="A764" t="s">
        <v>1716</v>
      </c>
      <c r="B764" t="s">
        <v>82</v>
      </c>
      <c r="C764" t="s">
        <v>1529</v>
      </c>
      <c r="D764" t="s">
        <v>84</v>
      </c>
      <c r="E764" s="2">
        <f>HYPERLINK("capsilon://?command=openfolder&amp;siteaddress=FAM.docvelocity-na8.net&amp;folderid=FXBFDC5B82-EFC1-4AA8-BE90-0D9F9AF6A0AE","FX22083991")</f>
        <v>0</v>
      </c>
      <c r="F764" t="s">
        <v>19</v>
      </c>
      <c r="G764" t="s">
        <v>19</v>
      </c>
      <c r="H764" t="s">
        <v>85</v>
      </c>
      <c r="I764" t="s">
        <v>1717</v>
      </c>
      <c r="J764">
        <v>67</v>
      </c>
      <c r="K764" t="s">
        <v>87</v>
      </c>
      <c r="L764" t="s">
        <v>88</v>
      </c>
      <c r="M764" t="s">
        <v>89</v>
      </c>
      <c r="N764">
        <v>2</v>
      </c>
      <c r="O764" s="1">
        <v>44790.612337962964</v>
      </c>
      <c r="P764" s="1">
        <v>44790.760798611111</v>
      </c>
      <c r="Q764">
        <v>12685</v>
      </c>
      <c r="R764">
        <v>142</v>
      </c>
      <c r="S764" t="b">
        <v>0</v>
      </c>
      <c r="T764" t="s">
        <v>90</v>
      </c>
      <c r="U764" t="b">
        <v>0</v>
      </c>
      <c r="V764" t="s">
        <v>91</v>
      </c>
      <c r="W764" s="1">
        <v>44790.687777777777</v>
      </c>
      <c r="X764">
        <v>94</v>
      </c>
      <c r="Y764">
        <v>0</v>
      </c>
      <c r="Z764">
        <v>0</v>
      </c>
      <c r="AA764">
        <v>0</v>
      </c>
      <c r="AB764">
        <v>52</v>
      </c>
      <c r="AC764">
        <v>0</v>
      </c>
      <c r="AD764">
        <v>67</v>
      </c>
      <c r="AE764">
        <v>0</v>
      </c>
      <c r="AF764">
        <v>0</v>
      </c>
      <c r="AG764">
        <v>0</v>
      </c>
      <c r="AH764" t="s">
        <v>173</v>
      </c>
      <c r="AI764" s="1">
        <v>44790.760798611111</v>
      </c>
      <c r="AJ764">
        <v>32</v>
      </c>
      <c r="AK764">
        <v>0</v>
      </c>
      <c r="AL764">
        <v>0</v>
      </c>
      <c r="AM764">
        <v>0</v>
      </c>
      <c r="AN764">
        <v>52</v>
      </c>
      <c r="AO764">
        <v>0</v>
      </c>
      <c r="AP764">
        <v>67</v>
      </c>
      <c r="AQ764">
        <v>0</v>
      </c>
      <c r="AR764">
        <v>0</v>
      </c>
      <c r="AS764">
        <v>0</v>
      </c>
      <c r="AT764" t="s">
        <v>90</v>
      </c>
      <c r="AU764" t="s">
        <v>90</v>
      </c>
      <c r="AV764" t="s">
        <v>90</v>
      </c>
      <c r="AW764" t="s">
        <v>90</v>
      </c>
      <c r="AX764" t="s">
        <v>90</v>
      </c>
      <c r="AY764" t="s">
        <v>90</v>
      </c>
      <c r="AZ764" t="s">
        <v>90</v>
      </c>
      <c r="BA764" t="s">
        <v>90</v>
      </c>
      <c r="BB764" t="s">
        <v>90</v>
      </c>
      <c r="BC764" t="s">
        <v>90</v>
      </c>
      <c r="BD764" t="s">
        <v>90</v>
      </c>
      <c r="BE764" t="s">
        <v>90</v>
      </c>
      <c r="BF764" t="s">
        <v>1610</v>
      </c>
      <c r="BG764">
        <v>213</v>
      </c>
      <c r="BH764" t="s">
        <v>93</v>
      </c>
    </row>
    <row r="765" spans="1:60">
      <c r="A765" t="s">
        <v>1718</v>
      </c>
      <c r="B765" t="s">
        <v>82</v>
      </c>
      <c r="C765" t="s">
        <v>1700</v>
      </c>
      <c r="D765" t="s">
        <v>84</v>
      </c>
      <c r="E765" s="2">
        <f>HYPERLINK("capsilon://?command=openfolder&amp;siteaddress=FAM.docvelocity-na8.net&amp;folderid=FX1A805D99-02A8-7D9E-B37C-B828822918C8","FX22084502")</f>
        <v>0</v>
      </c>
      <c r="F765" t="s">
        <v>19</v>
      </c>
      <c r="G765" t="s">
        <v>19</v>
      </c>
      <c r="H765" t="s">
        <v>85</v>
      </c>
      <c r="I765" t="s">
        <v>1701</v>
      </c>
      <c r="J765">
        <v>416</v>
      </c>
      <c r="K765" t="s">
        <v>87</v>
      </c>
      <c r="L765" t="s">
        <v>88</v>
      </c>
      <c r="M765" t="s">
        <v>89</v>
      </c>
      <c r="N765">
        <v>2</v>
      </c>
      <c r="O765" s="1">
        <v>44790.612372685187</v>
      </c>
      <c r="P765" s="1">
        <v>44790.706331018519</v>
      </c>
      <c r="Q765">
        <v>3526</v>
      </c>
      <c r="R765">
        <v>4592</v>
      </c>
      <c r="S765" t="b">
        <v>0</v>
      </c>
      <c r="T765" t="s">
        <v>90</v>
      </c>
      <c r="U765" t="b">
        <v>1</v>
      </c>
      <c r="V765" t="s">
        <v>91</v>
      </c>
      <c r="W765" s="1">
        <v>44790.659039351849</v>
      </c>
      <c r="X765">
        <v>1793</v>
      </c>
      <c r="Y765">
        <v>342</v>
      </c>
      <c r="Z765">
        <v>0</v>
      </c>
      <c r="AA765">
        <v>342</v>
      </c>
      <c r="AB765">
        <v>0</v>
      </c>
      <c r="AC765">
        <v>19</v>
      </c>
      <c r="AD765">
        <v>74</v>
      </c>
      <c r="AE765">
        <v>0</v>
      </c>
      <c r="AF765">
        <v>0</v>
      </c>
      <c r="AG765">
        <v>0</v>
      </c>
      <c r="AH765" t="s">
        <v>108</v>
      </c>
      <c r="AI765" s="1">
        <v>44790.706331018519</v>
      </c>
      <c r="AJ765">
        <v>910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73</v>
      </c>
      <c r="AQ765">
        <v>0</v>
      </c>
      <c r="AR765">
        <v>0</v>
      </c>
      <c r="AS765">
        <v>0</v>
      </c>
      <c r="AT765" t="s">
        <v>90</v>
      </c>
      <c r="AU765" t="s">
        <v>90</v>
      </c>
      <c r="AV765" t="s">
        <v>90</v>
      </c>
      <c r="AW765" t="s">
        <v>90</v>
      </c>
      <c r="AX765" t="s">
        <v>90</v>
      </c>
      <c r="AY765" t="s">
        <v>90</v>
      </c>
      <c r="AZ765" t="s">
        <v>90</v>
      </c>
      <c r="BA765" t="s">
        <v>90</v>
      </c>
      <c r="BB765" t="s">
        <v>90</v>
      </c>
      <c r="BC765" t="s">
        <v>90</v>
      </c>
      <c r="BD765" t="s">
        <v>90</v>
      </c>
      <c r="BE765" t="s">
        <v>90</v>
      </c>
      <c r="BF765" t="s">
        <v>1610</v>
      </c>
      <c r="BG765">
        <v>135</v>
      </c>
      <c r="BH765" t="s">
        <v>93</v>
      </c>
    </row>
    <row r="766" spans="1:60">
      <c r="A766" t="s">
        <v>1719</v>
      </c>
      <c r="B766" t="s">
        <v>82</v>
      </c>
      <c r="C766" t="s">
        <v>1695</v>
      </c>
      <c r="D766" t="s">
        <v>84</v>
      </c>
      <c r="E766" s="2">
        <f>HYPERLINK("capsilon://?command=openfolder&amp;siteaddress=FAM.docvelocity-na8.net&amp;folderid=FXAA21039C-77E8-7690-A1DE-99D2E2F6FABD","FX22084257")</f>
        <v>0</v>
      </c>
      <c r="F766" t="s">
        <v>19</v>
      </c>
      <c r="G766" t="s">
        <v>19</v>
      </c>
      <c r="H766" t="s">
        <v>85</v>
      </c>
      <c r="I766" t="s">
        <v>1696</v>
      </c>
      <c r="J766">
        <v>528</v>
      </c>
      <c r="K766" t="s">
        <v>87</v>
      </c>
      <c r="L766" t="s">
        <v>88</v>
      </c>
      <c r="M766" t="s">
        <v>89</v>
      </c>
      <c r="N766">
        <v>2</v>
      </c>
      <c r="O766" s="1">
        <v>44790.613703703704</v>
      </c>
      <c r="P766" s="1">
        <v>44790.736620370371</v>
      </c>
      <c r="Q766">
        <v>4561</v>
      </c>
      <c r="R766">
        <v>6059</v>
      </c>
      <c r="S766" t="b">
        <v>0</v>
      </c>
      <c r="T766" t="s">
        <v>90</v>
      </c>
      <c r="U766" t="b">
        <v>1</v>
      </c>
      <c r="V766" t="s">
        <v>571</v>
      </c>
      <c r="W766" s="1">
        <v>44790.696956018517</v>
      </c>
      <c r="X766">
        <v>3402</v>
      </c>
      <c r="Y766">
        <v>443</v>
      </c>
      <c r="Z766">
        <v>0</v>
      </c>
      <c r="AA766">
        <v>443</v>
      </c>
      <c r="AB766">
        <v>42</v>
      </c>
      <c r="AC766">
        <v>122</v>
      </c>
      <c r="AD766">
        <v>85</v>
      </c>
      <c r="AE766">
        <v>0</v>
      </c>
      <c r="AF766">
        <v>0</v>
      </c>
      <c r="AG766">
        <v>0</v>
      </c>
      <c r="AH766" t="s">
        <v>108</v>
      </c>
      <c r="AI766" s="1">
        <v>44790.736620370371</v>
      </c>
      <c r="AJ766">
        <v>2617</v>
      </c>
      <c r="AK766">
        <v>11</v>
      </c>
      <c r="AL766">
        <v>0</v>
      </c>
      <c r="AM766">
        <v>11</v>
      </c>
      <c r="AN766">
        <v>42</v>
      </c>
      <c r="AO766">
        <v>11</v>
      </c>
      <c r="AP766">
        <v>74</v>
      </c>
      <c r="AQ766">
        <v>0</v>
      </c>
      <c r="AR766">
        <v>0</v>
      </c>
      <c r="AS766">
        <v>0</v>
      </c>
      <c r="AT766" t="s">
        <v>90</v>
      </c>
      <c r="AU766" t="s">
        <v>90</v>
      </c>
      <c r="AV766" t="s">
        <v>90</v>
      </c>
      <c r="AW766" t="s">
        <v>90</v>
      </c>
      <c r="AX766" t="s">
        <v>90</v>
      </c>
      <c r="AY766" t="s">
        <v>90</v>
      </c>
      <c r="AZ766" t="s">
        <v>90</v>
      </c>
      <c r="BA766" t="s">
        <v>90</v>
      </c>
      <c r="BB766" t="s">
        <v>90</v>
      </c>
      <c r="BC766" t="s">
        <v>90</v>
      </c>
      <c r="BD766" t="s">
        <v>90</v>
      </c>
      <c r="BE766" t="s">
        <v>90</v>
      </c>
      <c r="BF766" t="s">
        <v>1610</v>
      </c>
      <c r="BG766">
        <v>177</v>
      </c>
      <c r="BH766" t="s">
        <v>93</v>
      </c>
    </row>
    <row r="767" spans="1:60">
      <c r="A767" t="s">
        <v>1720</v>
      </c>
      <c r="B767" t="s">
        <v>82</v>
      </c>
      <c r="C767" t="s">
        <v>1559</v>
      </c>
      <c r="D767" t="s">
        <v>84</v>
      </c>
      <c r="E767" s="2">
        <f>HYPERLINK("capsilon://?command=openfolder&amp;siteaddress=FAM.docvelocity-na8.net&amp;folderid=FX9802B0B5-E11A-2FC3-C38F-E7643A6540C6","FX22082855")</f>
        <v>0</v>
      </c>
      <c r="F767" t="s">
        <v>19</v>
      </c>
      <c r="G767" t="s">
        <v>19</v>
      </c>
      <c r="H767" t="s">
        <v>85</v>
      </c>
      <c r="I767" t="s">
        <v>1721</v>
      </c>
      <c r="J767">
        <v>331</v>
      </c>
      <c r="K767" t="s">
        <v>87</v>
      </c>
      <c r="L767" t="s">
        <v>88</v>
      </c>
      <c r="M767" t="s">
        <v>89</v>
      </c>
      <c r="N767">
        <v>2</v>
      </c>
      <c r="O767" s="1">
        <v>44790.629351851851</v>
      </c>
      <c r="P767" s="1">
        <v>44790.772731481484</v>
      </c>
      <c r="Q767">
        <v>9752</v>
      </c>
      <c r="R767">
        <v>2636</v>
      </c>
      <c r="S767" t="b">
        <v>0</v>
      </c>
      <c r="T767" t="s">
        <v>90</v>
      </c>
      <c r="U767" t="b">
        <v>0</v>
      </c>
      <c r="V767" t="s">
        <v>95</v>
      </c>
      <c r="W767" s="1">
        <v>44790.702164351853</v>
      </c>
      <c r="X767">
        <v>1606</v>
      </c>
      <c r="Y767">
        <v>274</v>
      </c>
      <c r="Z767">
        <v>0</v>
      </c>
      <c r="AA767">
        <v>274</v>
      </c>
      <c r="AB767">
        <v>0</v>
      </c>
      <c r="AC767">
        <v>22</v>
      </c>
      <c r="AD767">
        <v>57</v>
      </c>
      <c r="AE767">
        <v>0</v>
      </c>
      <c r="AF767">
        <v>0</v>
      </c>
      <c r="AG767">
        <v>0</v>
      </c>
      <c r="AH767" t="s">
        <v>173</v>
      </c>
      <c r="AI767" s="1">
        <v>44790.772731481484</v>
      </c>
      <c r="AJ767">
        <v>1030</v>
      </c>
      <c r="AK767">
        <v>2</v>
      </c>
      <c r="AL767">
        <v>0</v>
      </c>
      <c r="AM767">
        <v>2</v>
      </c>
      <c r="AN767">
        <v>0</v>
      </c>
      <c r="AO767">
        <v>2</v>
      </c>
      <c r="AP767">
        <v>55</v>
      </c>
      <c r="AQ767">
        <v>0</v>
      </c>
      <c r="AR767">
        <v>0</v>
      </c>
      <c r="AS767">
        <v>0</v>
      </c>
      <c r="AT767" t="s">
        <v>90</v>
      </c>
      <c r="AU767" t="s">
        <v>90</v>
      </c>
      <c r="AV767" t="s">
        <v>90</v>
      </c>
      <c r="AW767" t="s">
        <v>90</v>
      </c>
      <c r="AX767" t="s">
        <v>90</v>
      </c>
      <c r="AY767" t="s">
        <v>90</v>
      </c>
      <c r="AZ767" t="s">
        <v>90</v>
      </c>
      <c r="BA767" t="s">
        <v>90</v>
      </c>
      <c r="BB767" t="s">
        <v>90</v>
      </c>
      <c r="BC767" t="s">
        <v>90</v>
      </c>
      <c r="BD767" t="s">
        <v>90</v>
      </c>
      <c r="BE767" t="s">
        <v>90</v>
      </c>
      <c r="BF767" t="s">
        <v>1610</v>
      </c>
      <c r="BG767">
        <v>206</v>
      </c>
      <c r="BH767" t="s">
        <v>93</v>
      </c>
    </row>
    <row r="768" spans="1:60">
      <c r="A768" t="s">
        <v>1722</v>
      </c>
      <c r="B768" t="s">
        <v>82</v>
      </c>
      <c r="C768" t="s">
        <v>1723</v>
      </c>
      <c r="D768" t="s">
        <v>84</v>
      </c>
      <c r="E768" s="2">
        <f>HYPERLINK("capsilon://?command=openfolder&amp;siteaddress=FAM.docvelocity-na8.net&amp;folderid=FX97FEF1CA-435B-D2BD-0CF7-CE7A40B25E32","FX22084460")</f>
        <v>0</v>
      </c>
      <c r="F768" t="s">
        <v>19</v>
      </c>
      <c r="G768" t="s">
        <v>19</v>
      </c>
      <c r="H768" t="s">
        <v>85</v>
      </c>
      <c r="I768" t="s">
        <v>1724</v>
      </c>
      <c r="J768">
        <v>30</v>
      </c>
      <c r="K768" t="s">
        <v>87</v>
      </c>
      <c r="L768" t="s">
        <v>88</v>
      </c>
      <c r="M768" t="s">
        <v>89</v>
      </c>
      <c r="N768">
        <v>2</v>
      </c>
      <c r="O768" s="1">
        <v>44790.644814814812</v>
      </c>
      <c r="P768" s="1">
        <v>44790.767094907409</v>
      </c>
      <c r="Q768">
        <v>10442</v>
      </c>
      <c r="R768">
        <v>123</v>
      </c>
      <c r="S768" t="b">
        <v>0</v>
      </c>
      <c r="T768" t="s">
        <v>90</v>
      </c>
      <c r="U768" t="b">
        <v>0</v>
      </c>
      <c r="V768" t="s">
        <v>91</v>
      </c>
      <c r="W768" s="1">
        <v>44790.688321759262</v>
      </c>
      <c r="X768">
        <v>46</v>
      </c>
      <c r="Y768">
        <v>10</v>
      </c>
      <c r="Z768">
        <v>0</v>
      </c>
      <c r="AA768">
        <v>10</v>
      </c>
      <c r="AB768">
        <v>0</v>
      </c>
      <c r="AC768">
        <v>1</v>
      </c>
      <c r="AD768">
        <v>20</v>
      </c>
      <c r="AE768">
        <v>0</v>
      </c>
      <c r="AF768">
        <v>0</v>
      </c>
      <c r="AG768">
        <v>0</v>
      </c>
      <c r="AH768" t="s">
        <v>108</v>
      </c>
      <c r="AI768" s="1">
        <v>44790.767094907409</v>
      </c>
      <c r="AJ768">
        <v>71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20</v>
      </c>
      <c r="AQ768">
        <v>0</v>
      </c>
      <c r="AR768">
        <v>0</v>
      </c>
      <c r="AS768">
        <v>0</v>
      </c>
      <c r="AT768" t="s">
        <v>90</v>
      </c>
      <c r="AU768" t="s">
        <v>90</v>
      </c>
      <c r="AV768" t="s">
        <v>90</v>
      </c>
      <c r="AW768" t="s">
        <v>90</v>
      </c>
      <c r="AX768" t="s">
        <v>90</v>
      </c>
      <c r="AY768" t="s">
        <v>90</v>
      </c>
      <c r="AZ768" t="s">
        <v>90</v>
      </c>
      <c r="BA768" t="s">
        <v>90</v>
      </c>
      <c r="BB768" t="s">
        <v>90</v>
      </c>
      <c r="BC768" t="s">
        <v>90</v>
      </c>
      <c r="BD768" t="s">
        <v>90</v>
      </c>
      <c r="BE768" t="s">
        <v>90</v>
      </c>
      <c r="BF768" t="s">
        <v>1610</v>
      </c>
      <c r="BG768">
        <v>176</v>
      </c>
      <c r="BH768" t="s">
        <v>93</v>
      </c>
    </row>
    <row r="769" spans="1:60">
      <c r="A769" t="s">
        <v>1725</v>
      </c>
      <c r="B769" t="s">
        <v>82</v>
      </c>
      <c r="C769" t="s">
        <v>1726</v>
      </c>
      <c r="D769" t="s">
        <v>84</v>
      </c>
      <c r="E769" s="2">
        <f>HYPERLINK("capsilon://?command=openfolder&amp;siteaddress=FAM.docvelocity-na8.net&amp;folderid=FXBB35BC90-4155-0A6A-512D-AED22DCC0659","FX22073607")</f>
        <v>0</v>
      </c>
      <c r="F769" t="s">
        <v>19</v>
      </c>
      <c r="G769" t="s">
        <v>19</v>
      </c>
      <c r="H769" t="s">
        <v>85</v>
      </c>
      <c r="I769" t="s">
        <v>1727</v>
      </c>
      <c r="J769">
        <v>44</v>
      </c>
      <c r="K769" t="s">
        <v>87</v>
      </c>
      <c r="L769" t="s">
        <v>88</v>
      </c>
      <c r="M769" t="s">
        <v>89</v>
      </c>
      <c r="N769">
        <v>2</v>
      </c>
      <c r="O769" s="1">
        <v>44790.645254629628</v>
      </c>
      <c r="P769" s="1">
        <v>44790.767476851855</v>
      </c>
      <c r="Q769">
        <v>10476</v>
      </c>
      <c r="R769">
        <v>84</v>
      </c>
      <c r="S769" t="b">
        <v>0</v>
      </c>
      <c r="T769" t="s">
        <v>90</v>
      </c>
      <c r="U769" t="b">
        <v>0</v>
      </c>
      <c r="V769" t="s">
        <v>91</v>
      </c>
      <c r="W769" s="1">
        <v>44790.688854166663</v>
      </c>
      <c r="X769">
        <v>45</v>
      </c>
      <c r="Y769">
        <v>0</v>
      </c>
      <c r="Z769">
        <v>0</v>
      </c>
      <c r="AA769">
        <v>0</v>
      </c>
      <c r="AB769">
        <v>37</v>
      </c>
      <c r="AC769">
        <v>0</v>
      </c>
      <c r="AD769">
        <v>44</v>
      </c>
      <c r="AE769">
        <v>0</v>
      </c>
      <c r="AF769">
        <v>0</v>
      </c>
      <c r="AG769">
        <v>0</v>
      </c>
      <c r="AH769" t="s">
        <v>108</v>
      </c>
      <c r="AI769" s="1">
        <v>44790.767476851855</v>
      </c>
      <c r="AJ769">
        <v>32</v>
      </c>
      <c r="AK769">
        <v>0</v>
      </c>
      <c r="AL769">
        <v>0</v>
      </c>
      <c r="AM769">
        <v>0</v>
      </c>
      <c r="AN769">
        <v>37</v>
      </c>
      <c r="AO769">
        <v>0</v>
      </c>
      <c r="AP769">
        <v>44</v>
      </c>
      <c r="AQ769">
        <v>0</v>
      </c>
      <c r="AR769">
        <v>0</v>
      </c>
      <c r="AS769">
        <v>0</v>
      </c>
      <c r="AT769" t="s">
        <v>90</v>
      </c>
      <c r="AU769" t="s">
        <v>90</v>
      </c>
      <c r="AV769" t="s">
        <v>90</v>
      </c>
      <c r="AW769" t="s">
        <v>90</v>
      </c>
      <c r="AX769" t="s">
        <v>90</v>
      </c>
      <c r="AY769" t="s">
        <v>90</v>
      </c>
      <c r="AZ769" t="s">
        <v>90</v>
      </c>
      <c r="BA769" t="s">
        <v>90</v>
      </c>
      <c r="BB769" t="s">
        <v>90</v>
      </c>
      <c r="BC769" t="s">
        <v>90</v>
      </c>
      <c r="BD769" t="s">
        <v>90</v>
      </c>
      <c r="BE769" t="s">
        <v>90</v>
      </c>
      <c r="BF769" t="s">
        <v>1610</v>
      </c>
      <c r="BG769">
        <v>176</v>
      </c>
      <c r="BH769" t="s">
        <v>93</v>
      </c>
    </row>
    <row r="770" spans="1:60">
      <c r="A770" t="s">
        <v>1728</v>
      </c>
      <c r="B770" t="s">
        <v>82</v>
      </c>
      <c r="C770" t="s">
        <v>1729</v>
      </c>
      <c r="D770" t="s">
        <v>84</v>
      </c>
      <c r="E770" s="2">
        <f>HYPERLINK("capsilon://?command=openfolder&amp;siteaddress=FAM.docvelocity-na8.net&amp;folderid=FX4E1E2BCD-B82D-D820-08DF-62C7A1444EB2","FX22084813")</f>
        <v>0</v>
      </c>
      <c r="F770" t="s">
        <v>19</v>
      </c>
      <c r="G770" t="s">
        <v>19</v>
      </c>
      <c r="H770" t="s">
        <v>85</v>
      </c>
      <c r="I770" t="s">
        <v>1730</v>
      </c>
      <c r="J770">
        <v>497</v>
      </c>
      <c r="K770" t="s">
        <v>87</v>
      </c>
      <c r="L770" t="s">
        <v>88</v>
      </c>
      <c r="M770" t="s">
        <v>89</v>
      </c>
      <c r="N770">
        <v>1</v>
      </c>
      <c r="O770" s="1">
        <v>44790.655497685184</v>
      </c>
      <c r="P770" s="1">
        <v>44790.696099537039</v>
      </c>
      <c r="Q770">
        <v>2883</v>
      </c>
      <c r="R770">
        <v>625</v>
      </c>
      <c r="S770" t="b">
        <v>0</v>
      </c>
      <c r="T770" t="s">
        <v>90</v>
      </c>
      <c r="U770" t="b">
        <v>0</v>
      </c>
      <c r="V770" t="s">
        <v>91</v>
      </c>
      <c r="W770" s="1">
        <v>44790.696099537039</v>
      </c>
      <c r="X770">
        <v>625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497</v>
      </c>
      <c r="AE770">
        <v>490</v>
      </c>
      <c r="AF770">
        <v>0</v>
      </c>
      <c r="AG770">
        <v>6</v>
      </c>
      <c r="AH770" t="s">
        <v>90</v>
      </c>
      <c r="AI770" t="s">
        <v>90</v>
      </c>
      <c r="AJ770" t="s">
        <v>90</v>
      </c>
      <c r="AK770" t="s">
        <v>90</v>
      </c>
      <c r="AL770" t="s">
        <v>90</v>
      </c>
      <c r="AM770" t="s">
        <v>90</v>
      </c>
      <c r="AN770" t="s">
        <v>90</v>
      </c>
      <c r="AO770" t="s">
        <v>90</v>
      </c>
      <c r="AP770" t="s">
        <v>90</v>
      </c>
      <c r="AQ770" t="s">
        <v>90</v>
      </c>
      <c r="AR770" t="s">
        <v>90</v>
      </c>
      <c r="AS770" t="s">
        <v>90</v>
      </c>
      <c r="AT770" t="s">
        <v>90</v>
      </c>
      <c r="AU770" t="s">
        <v>90</v>
      </c>
      <c r="AV770" t="s">
        <v>90</v>
      </c>
      <c r="AW770" t="s">
        <v>90</v>
      </c>
      <c r="AX770" t="s">
        <v>90</v>
      </c>
      <c r="AY770" t="s">
        <v>90</v>
      </c>
      <c r="AZ770" t="s">
        <v>90</v>
      </c>
      <c r="BA770" t="s">
        <v>90</v>
      </c>
      <c r="BB770" t="s">
        <v>90</v>
      </c>
      <c r="BC770" t="s">
        <v>90</v>
      </c>
      <c r="BD770" t="s">
        <v>90</v>
      </c>
      <c r="BE770" t="s">
        <v>90</v>
      </c>
      <c r="BF770" t="s">
        <v>1610</v>
      </c>
      <c r="BG770">
        <v>58</v>
      </c>
      <c r="BH770" t="s">
        <v>93</v>
      </c>
    </row>
    <row r="771" spans="1:60">
      <c r="A771" t="s">
        <v>1731</v>
      </c>
      <c r="B771" t="s">
        <v>82</v>
      </c>
      <c r="C771" t="s">
        <v>1703</v>
      </c>
      <c r="D771" t="s">
        <v>84</v>
      </c>
      <c r="E771" s="2">
        <f>HYPERLINK("capsilon://?command=openfolder&amp;siteaddress=FAM.docvelocity-na8.net&amp;folderid=FX49D1EC36-1978-AB0D-92E8-CCB4BB986360","FX22084689")</f>
        <v>0</v>
      </c>
      <c r="F771" t="s">
        <v>19</v>
      </c>
      <c r="G771" t="s">
        <v>19</v>
      </c>
      <c r="H771" t="s">
        <v>85</v>
      </c>
      <c r="I771" t="s">
        <v>1708</v>
      </c>
      <c r="J771">
        <v>592</v>
      </c>
      <c r="K771" t="s">
        <v>87</v>
      </c>
      <c r="L771" t="s">
        <v>88</v>
      </c>
      <c r="M771" t="s">
        <v>89</v>
      </c>
      <c r="N771">
        <v>2</v>
      </c>
      <c r="O771" s="1">
        <v>44790.659768518519</v>
      </c>
      <c r="P771" s="1">
        <v>44790.757662037038</v>
      </c>
      <c r="Q771">
        <v>2966</v>
      </c>
      <c r="R771">
        <v>5492</v>
      </c>
      <c r="S771" t="b">
        <v>0</v>
      </c>
      <c r="T771" t="s">
        <v>90</v>
      </c>
      <c r="U771" t="b">
        <v>1</v>
      </c>
      <c r="V771" t="s">
        <v>95</v>
      </c>
      <c r="W771" s="1">
        <v>44790.683379629627</v>
      </c>
      <c r="X771">
        <v>2032</v>
      </c>
      <c r="Y771">
        <v>473</v>
      </c>
      <c r="Z771">
        <v>0</v>
      </c>
      <c r="AA771">
        <v>473</v>
      </c>
      <c r="AB771">
        <v>91</v>
      </c>
      <c r="AC771">
        <v>41</v>
      </c>
      <c r="AD771">
        <v>119</v>
      </c>
      <c r="AE771">
        <v>0</v>
      </c>
      <c r="AF771">
        <v>0</v>
      </c>
      <c r="AG771">
        <v>0</v>
      </c>
      <c r="AH771" t="s">
        <v>749</v>
      </c>
      <c r="AI771" s="1">
        <v>44790.757662037038</v>
      </c>
      <c r="AJ771">
        <v>3460</v>
      </c>
      <c r="AK771">
        <v>0</v>
      </c>
      <c r="AL771">
        <v>0</v>
      </c>
      <c r="AM771">
        <v>0</v>
      </c>
      <c r="AN771">
        <v>91</v>
      </c>
      <c r="AO771">
        <v>0</v>
      </c>
      <c r="AP771">
        <v>119</v>
      </c>
      <c r="AQ771">
        <v>0</v>
      </c>
      <c r="AR771">
        <v>0</v>
      </c>
      <c r="AS771">
        <v>0</v>
      </c>
      <c r="AT771" t="s">
        <v>90</v>
      </c>
      <c r="AU771" t="s">
        <v>90</v>
      </c>
      <c r="AV771" t="s">
        <v>90</v>
      </c>
      <c r="AW771" t="s">
        <v>90</v>
      </c>
      <c r="AX771" t="s">
        <v>90</v>
      </c>
      <c r="AY771" t="s">
        <v>90</v>
      </c>
      <c r="AZ771" t="s">
        <v>90</v>
      </c>
      <c r="BA771" t="s">
        <v>90</v>
      </c>
      <c r="BB771" t="s">
        <v>90</v>
      </c>
      <c r="BC771" t="s">
        <v>90</v>
      </c>
      <c r="BD771" t="s">
        <v>90</v>
      </c>
      <c r="BE771" t="s">
        <v>90</v>
      </c>
      <c r="BF771" t="s">
        <v>1610</v>
      </c>
      <c r="BG771">
        <v>140</v>
      </c>
      <c r="BH771" t="s">
        <v>93</v>
      </c>
    </row>
    <row r="772" spans="1:60">
      <c r="A772" t="s">
        <v>1732</v>
      </c>
      <c r="B772" t="s">
        <v>82</v>
      </c>
      <c r="C772" t="s">
        <v>1710</v>
      </c>
      <c r="D772" t="s">
        <v>84</v>
      </c>
      <c r="E772" s="2">
        <f>HYPERLINK("capsilon://?command=openfolder&amp;siteaddress=FAM.docvelocity-na8.net&amp;folderid=FXDD17288E-AC13-45C9-F0C8-6DD959EC1518","FX22082591")</f>
        <v>0</v>
      </c>
      <c r="F772" t="s">
        <v>19</v>
      </c>
      <c r="G772" t="s">
        <v>19</v>
      </c>
      <c r="H772" t="s">
        <v>85</v>
      </c>
      <c r="I772" t="s">
        <v>1711</v>
      </c>
      <c r="J772">
        <v>268</v>
      </c>
      <c r="K772" t="s">
        <v>87</v>
      </c>
      <c r="L772" t="s">
        <v>88</v>
      </c>
      <c r="M772" t="s">
        <v>89</v>
      </c>
      <c r="N772">
        <v>2</v>
      </c>
      <c r="O772" s="1">
        <v>44790.661493055559</v>
      </c>
      <c r="P772" s="1">
        <v>44790.746539351851</v>
      </c>
      <c r="Q772">
        <v>4558</v>
      </c>
      <c r="R772">
        <v>2790</v>
      </c>
      <c r="S772" t="b">
        <v>0</v>
      </c>
      <c r="T772" t="s">
        <v>90</v>
      </c>
      <c r="U772" t="b">
        <v>1</v>
      </c>
      <c r="V772" t="s">
        <v>91</v>
      </c>
      <c r="W772" s="1">
        <v>44790.677766203706</v>
      </c>
      <c r="X772">
        <v>1302</v>
      </c>
      <c r="Y772">
        <v>189</v>
      </c>
      <c r="Z772">
        <v>0</v>
      </c>
      <c r="AA772">
        <v>189</v>
      </c>
      <c r="AB772">
        <v>0</v>
      </c>
      <c r="AC772">
        <v>12</v>
      </c>
      <c r="AD772">
        <v>79</v>
      </c>
      <c r="AE772">
        <v>0</v>
      </c>
      <c r="AF772">
        <v>0</v>
      </c>
      <c r="AG772">
        <v>0</v>
      </c>
      <c r="AH772" t="s">
        <v>108</v>
      </c>
      <c r="AI772" s="1">
        <v>44790.746539351851</v>
      </c>
      <c r="AJ772">
        <v>856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79</v>
      </c>
      <c r="AQ772">
        <v>0</v>
      </c>
      <c r="AR772">
        <v>0</v>
      </c>
      <c r="AS772">
        <v>0</v>
      </c>
      <c r="AT772" t="s">
        <v>90</v>
      </c>
      <c r="AU772" t="s">
        <v>90</v>
      </c>
      <c r="AV772" t="s">
        <v>90</v>
      </c>
      <c r="AW772" t="s">
        <v>90</v>
      </c>
      <c r="AX772" t="s">
        <v>90</v>
      </c>
      <c r="AY772" t="s">
        <v>90</v>
      </c>
      <c r="AZ772" t="s">
        <v>90</v>
      </c>
      <c r="BA772" t="s">
        <v>90</v>
      </c>
      <c r="BB772" t="s">
        <v>90</v>
      </c>
      <c r="BC772" t="s">
        <v>90</v>
      </c>
      <c r="BD772" t="s">
        <v>90</v>
      </c>
      <c r="BE772" t="s">
        <v>90</v>
      </c>
      <c r="BF772" t="s">
        <v>1610</v>
      </c>
      <c r="BG772">
        <v>122</v>
      </c>
      <c r="BH772" t="s">
        <v>93</v>
      </c>
    </row>
    <row r="773" spans="1:60">
      <c r="A773" t="s">
        <v>1733</v>
      </c>
      <c r="B773" t="s">
        <v>82</v>
      </c>
      <c r="C773" t="s">
        <v>1714</v>
      </c>
      <c r="D773" t="s">
        <v>84</v>
      </c>
      <c r="E773" s="2">
        <f>HYPERLINK("capsilon://?command=openfolder&amp;siteaddress=FAM.docvelocity-na8.net&amp;folderid=FX62C7C160-2B45-177B-02A5-35EF805B20E3","FX22084507")</f>
        <v>0</v>
      </c>
      <c r="F773" t="s">
        <v>19</v>
      </c>
      <c r="G773" t="s">
        <v>19</v>
      </c>
      <c r="H773" t="s">
        <v>85</v>
      </c>
      <c r="I773" t="s">
        <v>1715</v>
      </c>
      <c r="J773">
        <v>202</v>
      </c>
      <c r="K773" t="s">
        <v>87</v>
      </c>
      <c r="L773" t="s">
        <v>88</v>
      </c>
      <c r="M773" t="s">
        <v>89</v>
      </c>
      <c r="N773">
        <v>2</v>
      </c>
      <c r="O773" s="1">
        <v>44790.663900462961</v>
      </c>
      <c r="P773" s="1">
        <v>44790.744004629632</v>
      </c>
      <c r="Q773">
        <v>5197</v>
      </c>
      <c r="R773">
        <v>1724</v>
      </c>
      <c r="S773" t="b">
        <v>0</v>
      </c>
      <c r="T773" t="s">
        <v>90</v>
      </c>
      <c r="U773" t="b">
        <v>1</v>
      </c>
      <c r="V773" t="s">
        <v>91</v>
      </c>
      <c r="W773" s="1">
        <v>44790.686678240738</v>
      </c>
      <c r="X773">
        <v>769</v>
      </c>
      <c r="Y773">
        <v>158</v>
      </c>
      <c r="Z773">
        <v>0</v>
      </c>
      <c r="AA773">
        <v>158</v>
      </c>
      <c r="AB773">
        <v>0</v>
      </c>
      <c r="AC773">
        <v>9</v>
      </c>
      <c r="AD773">
        <v>44</v>
      </c>
      <c r="AE773">
        <v>0</v>
      </c>
      <c r="AF773">
        <v>0</v>
      </c>
      <c r="AG773">
        <v>0</v>
      </c>
      <c r="AH773" t="s">
        <v>173</v>
      </c>
      <c r="AI773" s="1">
        <v>44790.744004629632</v>
      </c>
      <c r="AJ773">
        <v>938</v>
      </c>
      <c r="AK773">
        <v>2</v>
      </c>
      <c r="AL773">
        <v>0</v>
      </c>
      <c r="AM773">
        <v>2</v>
      </c>
      <c r="AN773">
        <v>0</v>
      </c>
      <c r="AO773">
        <v>3</v>
      </c>
      <c r="AP773">
        <v>42</v>
      </c>
      <c r="AQ773">
        <v>0</v>
      </c>
      <c r="AR773">
        <v>0</v>
      </c>
      <c r="AS773">
        <v>0</v>
      </c>
      <c r="AT773" t="s">
        <v>90</v>
      </c>
      <c r="AU773" t="s">
        <v>90</v>
      </c>
      <c r="AV773" t="s">
        <v>90</v>
      </c>
      <c r="AW773" t="s">
        <v>90</v>
      </c>
      <c r="AX773" t="s">
        <v>90</v>
      </c>
      <c r="AY773" t="s">
        <v>90</v>
      </c>
      <c r="AZ773" t="s">
        <v>90</v>
      </c>
      <c r="BA773" t="s">
        <v>90</v>
      </c>
      <c r="BB773" t="s">
        <v>90</v>
      </c>
      <c r="BC773" t="s">
        <v>90</v>
      </c>
      <c r="BD773" t="s">
        <v>90</v>
      </c>
      <c r="BE773" t="s">
        <v>90</v>
      </c>
      <c r="BF773" t="s">
        <v>1610</v>
      </c>
      <c r="BG773">
        <v>115</v>
      </c>
      <c r="BH773" t="s">
        <v>93</v>
      </c>
    </row>
    <row r="774" spans="1:60">
      <c r="A774" t="s">
        <v>1734</v>
      </c>
      <c r="B774" t="s">
        <v>82</v>
      </c>
      <c r="C774" t="s">
        <v>1735</v>
      </c>
      <c r="D774" t="s">
        <v>84</v>
      </c>
      <c r="E774" s="2">
        <f>HYPERLINK("capsilon://?command=openfolder&amp;siteaddress=FAM.docvelocity-na8.net&amp;folderid=FX48D6E568-7315-3A64-F5CB-50BEF3F0D6F0","FX22083355")</f>
        <v>0</v>
      </c>
      <c r="F774" t="s">
        <v>19</v>
      </c>
      <c r="G774" t="s">
        <v>19</v>
      </c>
      <c r="H774" t="s">
        <v>85</v>
      </c>
      <c r="I774" t="s">
        <v>1736</v>
      </c>
      <c r="J774">
        <v>285</v>
      </c>
      <c r="K774" t="s">
        <v>87</v>
      </c>
      <c r="L774" t="s">
        <v>88</v>
      </c>
      <c r="M774" t="s">
        <v>89</v>
      </c>
      <c r="N774">
        <v>1</v>
      </c>
      <c r="O774" s="1">
        <v>44790.667870370373</v>
      </c>
      <c r="P774" s="1">
        <v>44790.702777777777</v>
      </c>
      <c r="Q774">
        <v>2440</v>
      </c>
      <c r="R774">
        <v>576</v>
      </c>
      <c r="S774" t="b">
        <v>0</v>
      </c>
      <c r="T774" t="s">
        <v>90</v>
      </c>
      <c r="U774" t="b">
        <v>0</v>
      </c>
      <c r="V774" t="s">
        <v>91</v>
      </c>
      <c r="W774" s="1">
        <v>44790.702777777777</v>
      </c>
      <c r="X774">
        <v>576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285</v>
      </c>
      <c r="AE774">
        <v>235</v>
      </c>
      <c r="AF774">
        <v>0</v>
      </c>
      <c r="AG774">
        <v>7</v>
      </c>
      <c r="AH774" t="s">
        <v>90</v>
      </c>
      <c r="AI774" t="s">
        <v>90</v>
      </c>
      <c r="AJ774" t="s">
        <v>90</v>
      </c>
      <c r="AK774" t="s">
        <v>90</v>
      </c>
      <c r="AL774" t="s">
        <v>90</v>
      </c>
      <c r="AM774" t="s">
        <v>90</v>
      </c>
      <c r="AN774" t="s">
        <v>90</v>
      </c>
      <c r="AO774" t="s">
        <v>90</v>
      </c>
      <c r="AP774" t="s">
        <v>90</v>
      </c>
      <c r="AQ774" t="s">
        <v>90</v>
      </c>
      <c r="AR774" t="s">
        <v>90</v>
      </c>
      <c r="AS774" t="s">
        <v>90</v>
      </c>
      <c r="AT774" t="s">
        <v>90</v>
      </c>
      <c r="AU774" t="s">
        <v>90</v>
      </c>
      <c r="AV774" t="s">
        <v>90</v>
      </c>
      <c r="AW774" t="s">
        <v>90</v>
      </c>
      <c r="AX774" t="s">
        <v>90</v>
      </c>
      <c r="AY774" t="s">
        <v>90</v>
      </c>
      <c r="AZ774" t="s">
        <v>90</v>
      </c>
      <c r="BA774" t="s">
        <v>90</v>
      </c>
      <c r="BB774" t="s">
        <v>90</v>
      </c>
      <c r="BC774" t="s">
        <v>90</v>
      </c>
      <c r="BD774" t="s">
        <v>90</v>
      </c>
      <c r="BE774" t="s">
        <v>90</v>
      </c>
      <c r="BF774" t="s">
        <v>1610</v>
      </c>
      <c r="BG774">
        <v>50</v>
      </c>
      <c r="BH774" t="s">
        <v>93</v>
      </c>
    </row>
    <row r="775" spans="1:60">
      <c r="A775" t="s">
        <v>1737</v>
      </c>
      <c r="B775" t="s">
        <v>82</v>
      </c>
      <c r="C775" t="s">
        <v>1738</v>
      </c>
      <c r="D775" t="s">
        <v>84</v>
      </c>
      <c r="E775" s="2">
        <f>HYPERLINK("capsilon://?command=openfolder&amp;siteaddress=FAM.docvelocity-na8.net&amp;folderid=FXC3152F18-6DDD-20E9-5108-3F51C042C9EF","FX2204550")</f>
        <v>0</v>
      </c>
      <c r="F775" t="s">
        <v>19</v>
      </c>
      <c r="G775" t="s">
        <v>19</v>
      </c>
      <c r="H775" t="s">
        <v>85</v>
      </c>
      <c r="I775" t="s">
        <v>1739</v>
      </c>
      <c r="J775">
        <v>32</v>
      </c>
      <c r="K775" t="s">
        <v>87</v>
      </c>
      <c r="L775" t="s">
        <v>88</v>
      </c>
      <c r="M775" t="s">
        <v>89</v>
      </c>
      <c r="N775">
        <v>1</v>
      </c>
      <c r="O775" s="1">
        <v>44775.415914351855</v>
      </c>
      <c r="P775" s="1">
        <v>44775.434930555559</v>
      </c>
      <c r="Q775">
        <v>1248</v>
      </c>
      <c r="R775">
        <v>395</v>
      </c>
      <c r="S775" t="b">
        <v>0</v>
      </c>
      <c r="T775" t="s">
        <v>90</v>
      </c>
      <c r="U775" t="b">
        <v>0</v>
      </c>
      <c r="V775" t="s">
        <v>187</v>
      </c>
      <c r="W775" s="1">
        <v>44775.434930555559</v>
      </c>
      <c r="X775">
        <v>371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32</v>
      </c>
      <c r="AE775">
        <v>32</v>
      </c>
      <c r="AF775">
        <v>0</v>
      </c>
      <c r="AG775">
        <v>10</v>
      </c>
      <c r="AH775" t="s">
        <v>90</v>
      </c>
      <c r="AI775" t="s">
        <v>90</v>
      </c>
      <c r="AJ775" t="s">
        <v>90</v>
      </c>
      <c r="AK775" t="s">
        <v>90</v>
      </c>
      <c r="AL775" t="s">
        <v>90</v>
      </c>
      <c r="AM775" t="s">
        <v>90</v>
      </c>
      <c r="AN775" t="s">
        <v>90</v>
      </c>
      <c r="AO775" t="s">
        <v>90</v>
      </c>
      <c r="AP775" t="s">
        <v>90</v>
      </c>
      <c r="AQ775" t="s">
        <v>90</v>
      </c>
      <c r="AR775" t="s">
        <v>90</v>
      </c>
      <c r="AS775" t="s">
        <v>90</v>
      </c>
      <c r="AT775" t="s">
        <v>90</v>
      </c>
      <c r="AU775" t="s">
        <v>90</v>
      </c>
      <c r="AV775" t="s">
        <v>90</v>
      </c>
      <c r="AW775" t="s">
        <v>90</v>
      </c>
      <c r="AX775" t="s">
        <v>90</v>
      </c>
      <c r="AY775" t="s">
        <v>90</v>
      </c>
      <c r="AZ775" t="s">
        <v>90</v>
      </c>
      <c r="BA775" t="s">
        <v>90</v>
      </c>
      <c r="BB775" t="s">
        <v>90</v>
      </c>
      <c r="BC775" t="s">
        <v>90</v>
      </c>
      <c r="BD775" t="s">
        <v>90</v>
      </c>
      <c r="BE775" t="s">
        <v>90</v>
      </c>
      <c r="BF775" t="s">
        <v>1506</v>
      </c>
      <c r="BG775">
        <v>27</v>
      </c>
      <c r="BH775" t="s">
        <v>93</v>
      </c>
    </row>
    <row r="776" spans="1:60">
      <c r="A776" t="s">
        <v>1740</v>
      </c>
      <c r="B776" t="s">
        <v>82</v>
      </c>
      <c r="C776" t="s">
        <v>1741</v>
      </c>
      <c r="D776" t="s">
        <v>84</v>
      </c>
      <c r="E776" s="2">
        <f>HYPERLINK("capsilon://?command=openfolder&amp;siteaddress=FAM.docvelocity-na8.net&amp;folderid=FXE4DBDE4B-0F1B-EAB1-AF47-EEC1507AD073","FX22084922")</f>
        <v>0</v>
      </c>
      <c r="F776" t="s">
        <v>19</v>
      </c>
      <c r="G776" t="s">
        <v>19</v>
      </c>
      <c r="H776" t="s">
        <v>85</v>
      </c>
      <c r="I776" t="s">
        <v>1742</v>
      </c>
      <c r="J776">
        <v>202</v>
      </c>
      <c r="K776" t="s">
        <v>87</v>
      </c>
      <c r="L776" t="s">
        <v>88</v>
      </c>
      <c r="M776" t="s">
        <v>89</v>
      </c>
      <c r="N776">
        <v>1</v>
      </c>
      <c r="O776" s="1">
        <v>44790.687569444446</v>
      </c>
      <c r="P776" s="1">
        <v>44790.75141203704</v>
      </c>
      <c r="Q776">
        <v>4936</v>
      </c>
      <c r="R776">
        <v>580</v>
      </c>
      <c r="S776" t="b">
        <v>0</v>
      </c>
      <c r="T776" t="s">
        <v>90</v>
      </c>
      <c r="U776" t="b">
        <v>0</v>
      </c>
      <c r="V776" t="s">
        <v>91</v>
      </c>
      <c r="W776" s="1">
        <v>44790.75141203704</v>
      </c>
      <c r="X776">
        <v>488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202</v>
      </c>
      <c r="AE776">
        <v>184</v>
      </c>
      <c r="AF776">
        <v>0</v>
      </c>
      <c r="AG776">
        <v>11</v>
      </c>
      <c r="AH776" t="s">
        <v>90</v>
      </c>
      <c r="AI776" t="s">
        <v>90</v>
      </c>
      <c r="AJ776" t="s">
        <v>90</v>
      </c>
      <c r="AK776" t="s">
        <v>90</v>
      </c>
      <c r="AL776" t="s">
        <v>90</v>
      </c>
      <c r="AM776" t="s">
        <v>90</v>
      </c>
      <c r="AN776" t="s">
        <v>90</v>
      </c>
      <c r="AO776" t="s">
        <v>90</v>
      </c>
      <c r="AP776" t="s">
        <v>90</v>
      </c>
      <c r="AQ776" t="s">
        <v>90</v>
      </c>
      <c r="AR776" t="s">
        <v>90</v>
      </c>
      <c r="AS776" t="s">
        <v>90</v>
      </c>
      <c r="AT776" t="s">
        <v>90</v>
      </c>
      <c r="AU776" t="s">
        <v>90</v>
      </c>
      <c r="AV776" t="s">
        <v>90</v>
      </c>
      <c r="AW776" t="s">
        <v>90</v>
      </c>
      <c r="AX776" t="s">
        <v>90</v>
      </c>
      <c r="AY776" t="s">
        <v>90</v>
      </c>
      <c r="AZ776" t="s">
        <v>90</v>
      </c>
      <c r="BA776" t="s">
        <v>90</v>
      </c>
      <c r="BB776" t="s">
        <v>90</v>
      </c>
      <c r="BC776" t="s">
        <v>90</v>
      </c>
      <c r="BD776" t="s">
        <v>90</v>
      </c>
      <c r="BE776" t="s">
        <v>90</v>
      </c>
      <c r="BF776" t="s">
        <v>1610</v>
      </c>
      <c r="BG776">
        <v>91</v>
      </c>
      <c r="BH776" t="s">
        <v>93</v>
      </c>
    </row>
    <row r="777" spans="1:60">
      <c r="A777" t="s">
        <v>1743</v>
      </c>
      <c r="B777" t="s">
        <v>82</v>
      </c>
      <c r="C777" t="s">
        <v>1744</v>
      </c>
      <c r="D777" t="s">
        <v>84</v>
      </c>
      <c r="E777" s="2">
        <f>HYPERLINK("capsilon://?command=openfolder&amp;siteaddress=FAM.docvelocity-na8.net&amp;folderid=FX8D678ABF-A4F1-E7C6-569E-91EBE6818F2B","FX22083013")</f>
        <v>0</v>
      </c>
      <c r="F777" t="s">
        <v>19</v>
      </c>
      <c r="G777" t="s">
        <v>19</v>
      </c>
      <c r="H777" t="s">
        <v>85</v>
      </c>
      <c r="I777" t="s">
        <v>1745</v>
      </c>
      <c r="J777">
        <v>290</v>
      </c>
      <c r="K777" t="s">
        <v>87</v>
      </c>
      <c r="L777" t="s">
        <v>88</v>
      </c>
      <c r="M777" t="s">
        <v>89</v>
      </c>
      <c r="N777">
        <v>1</v>
      </c>
      <c r="O777" s="1">
        <v>44790.69226851852</v>
      </c>
      <c r="P777" s="1">
        <v>44790.778240740743</v>
      </c>
      <c r="Q777">
        <v>6996</v>
      </c>
      <c r="R777">
        <v>432</v>
      </c>
      <c r="S777" t="b">
        <v>0</v>
      </c>
      <c r="T777" t="s">
        <v>90</v>
      </c>
      <c r="U777" t="b">
        <v>0</v>
      </c>
      <c r="V777" t="s">
        <v>173</v>
      </c>
      <c r="W777" s="1">
        <v>44790.778240740743</v>
      </c>
      <c r="X777">
        <v>384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290</v>
      </c>
      <c r="AE777">
        <v>276</v>
      </c>
      <c r="AF777">
        <v>0</v>
      </c>
      <c r="AG777">
        <v>19</v>
      </c>
      <c r="AH777" t="s">
        <v>90</v>
      </c>
      <c r="AI777" t="s">
        <v>90</v>
      </c>
      <c r="AJ777" t="s">
        <v>90</v>
      </c>
      <c r="AK777" t="s">
        <v>90</v>
      </c>
      <c r="AL777" t="s">
        <v>90</v>
      </c>
      <c r="AM777" t="s">
        <v>90</v>
      </c>
      <c r="AN777" t="s">
        <v>90</v>
      </c>
      <c r="AO777" t="s">
        <v>90</v>
      </c>
      <c r="AP777" t="s">
        <v>90</v>
      </c>
      <c r="AQ777" t="s">
        <v>90</v>
      </c>
      <c r="AR777" t="s">
        <v>90</v>
      </c>
      <c r="AS777" t="s">
        <v>90</v>
      </c>
      <c r="AT777" t="s">
        <v>90</v>
      </c>
      <c r="AU777" t="s">
        <v>90</v>
      </c>
      <c r="AV777" t="s">
        <v>90</v>
      </c>
      <c r="AW777" t="s">
        <v>90</v>
      </c>
      <c r="AX777" t="s">
        <v>90</v>
      </c>
      <c r="AY777" t="s">
        <v>90</v>
      </c>
      <c r="AZ777" t="s">
        <v>90</v>
      </c>
      <c r="BA777" t="s">
        <v>90</v>
      </c>
      <c r="BB777" t="s">
        <v>90</v>
      </c>
      <c r="BC777" t="s">
        <v>90</v>
      </c>
      <c r="BD777" t="s">
        <v>90</v>
      </c>
      <c r="BE777" t="s">
        <v>90</v>
      </c>
      <c r="BF777" t="s">
        <v>1610</v>
      </c>
      <c r="BG777">
        <v>123</v>
      </c>
      <c r="BH777" t="s">
        <v>93</v>
      </c>
    </row>
    <row r="778" spans="1:60">
      <c r="A778" t="s">
        <v>1746</v>
      </c>
      <c r="B778" t="s">
        <v>82</v>
      </c>
      <c r="C778" t="s">
        <v>1747</v>
      </c>
      <c r="D778" t="s">
        <v>84</v>
      </c>
      <c r="E778" s="2">
        <f>HYPERLINK("capsilon://?command=openfolder&amp;siteaddress=FAM.docvelocity-na8.net&amp;folderid=FX3CCAB91E-3586-A63A-88EB-DA030CE94865","FX22083634")</f>
        <v>0</v>
      </c>
      <c r="F778" t="s">
        <v>19</v>
      </c>
      <c r="G778" t="s">
        <v>19</v>
      </c>
      <c r="H778" t="s">
        <v>85</v>
      </c>
      <c r="I778" t="s">
        <v>1748</v>
      </c>
      <c r="J778">
        <v>58</v>
      </c>
      <c r="K778" t="s">
        <v>87</v>
      </c>
      <c r="L778" t="s">
        <v>88</v>
      </c>
      <c r="M778" t="s">
        <v>89</v>
      </c>
      <c r="N778">
        <v>1</v>
      </c>
      <c r="O778" s="1">
        <v>44790.696145833332</v>
      </c>
      <c r="P778" s="1">
        <v>44790.698761574073</v>
      </c>
      <c r="Q778">
        <v>117</v>
      </c>
      <c r="R778">
        <v>109</v>
      </c>
      <c r="S778" t="b">
        <v>0</v>
      </c>
      <c r="T778" t="s">
        <v>90</v>
      </c>
      <c r="U778" t="b">
        <v>0</v>
      </c>
      <c r="V778" t="s">
        <v>571</v>
      </c>
      <c r="W778" s="1">
        <v>44790.698761574073</v>
      </c>
      <c r="X778">
        <v>109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58</v>
      </c>
      <c r="AE778">
        <v>58</v>
      </c>
      <c r="AF778">
        <v>0</v>
      </c>
      <c r="AG778">
        <v>2</v>
      </c>
      <c r="AH778" t="s">
        <v>90</v>
      </c>
      <c r="AI778" t="s">
        <v>90</v>
      </c>
      <c r="AJ778" t="s">
        <v>90</v>
      </c>
      <c r="AK778" t="s">
        <v>90</v>
      </c>
      <c r="AL778" t="s">
        <v>90</v>
      </c>
      <c r="AM778" t="s">
        <v>90</v>
      </c>
      <c r="AN778" t="s">
        <v>90</v>
      </c>
      <c r="AO778" t="s">
        <v>90</v>
      </c>
      <c r="AP778" t="s">
        <v>90</v>
      </c>
      <c r="AQ778" t="s">
        <v>90</v>
      </c>
      <c r="AR778" t="s">
        <v>90</v>
      </c>
      <c r="AS778" t="s">
        <v>90</v>
      </c>
      <c r="AT778" t="s">
        <v>90</v>
      </c>
      <c r="AU778" t="s">
        <v>90</v>
      </c>
      <c r="AV778" t="s">
        <v>90</v>
      </c>
      <c r="AW778" t="s">
        <v>90</v>
      </c>
      <c r="AX778" t="s">
        <v>90</v>
      </c>
      <c r="AY778" t="s">
        <v>90</v>
      </c>
      <c r="AZ778" t="s">
        <v>90</v>
      </c>
      <c r="BA778" t="s">
        <v>90</v>
      </c>
      <c r="BB778" t="s">
        <v>90</v>
      </c>
      <c r="BC778" t="s">
        <v>90</v>
      </c>
      <c r="BD778" t="s">
        <v>90</v>
      </c>
      <c r="BE778" t="s">
        <v>90</v>
      </c>
      <c r="BF778" t="s">
        <v>1610</v>
      </c>
      <c r="BG778">
        <v>3</v>
      </c>
      <c r="BH778" t="s">
        <v>93</v>
      </c>
    </row>
    <row r="779" spans="1:60">
      <c r="A779" t="s">
        <v>1749</v>
      </c>
      <c r="B779" t="s">
        <v>82</v>
      </c>
      <c r="C779" t="s">
        <v>1729</v>
      </c>
      <c r="D779" t="s">
        <v>84</v>
      </c>
      <c r="E779" s="2">
        <f>HYPERLINK("capsilon://?command=openfolder&amp;siteaddress=FAM.docvelocity-na8.net&amp;folderid=FX4E1E2BCD-B82D-D820-08DF-62C7A1444EB2","FX22084813")</f>
        <v>0</v>
      </c>
      <c r="F779" t="s">
        <v>19</v>
      </c>
      <c r="G779" t="s">
        <v>19</v>
      </c>
      <c r="H779" t="s">
        <v>85</v>
      </c>
      <c r="I779" t="s">
        <v>1730</v>
      </c>
      <c r="J779">
        <v>444</v>
      </c>
      <c r="K779" t="s">
        <v>87</v>
      </c>
      <c r="L779" t="s">
        <v>88</v>
      </c>
      <c r="M779" t="s">
        <v>89</v>
      </c>
      <c r="N779">
        <v>2</v>
      </c>
      <c r="O779" s="1">
        <v>44790.697557870371</v>
      </c>
      <c r="P779" s="1">
        <v>44790.766261574077</v>
      </c>
      <c r="Q779">
        <v>2123</v>
      </c>
      <c r="R779">
        <v>3813</v>
      </c>
      <c r="S779" t="b">
        <v>0</v>
      </c>
      <c r="T779" t="s">
        <v>90</v>
      </c>
      <c r="U779" t="b">
        <v>1</v>
      </c>
      <c r="V779" t="s">
        <v>571</v>
      </c>
      <c r="W779" s="1">
        <v>44790.734918981485</v>
      </c>
      <c r="X779">
        <v>2020</v>
      </c>
      <c r="Y779">
        <v>412</v>
      </c>
      <c r="Z779">
        <v>0</v>
      </c>
      <c r="AA779">
        <v>412</v>
      </c>
      <c r="AB779">
        <v>0</v>
      </c>
      <c r="AC779">
        <v>83</v>
      </c>
      <c r="AD779">
        <v>32</v>
      </c>
      <c r="AE779">
        <v>0</v>
      </c>
      <c r="AF779">
        <v>0</v>
      </c>
      <c r="AG779">
        <v>0</v>
      </c>
      <c r="AH779" t="s">
        <v>108</v>
      </c>
      <c r="AI779" s="1">
        <v>44790.766261574077</v>
      </c>
      <c r="AJ779">
        <v>1703</v>
      </c>
      <c r="AK779">
        <v>6</v>
      </c>
      <c r="AL779">
        <v>0</v>
      </c>
      <c r="AM779">
        <v>6</v>
      </c>
      <c r="AN779">
        <v>0</v>
      </c>
      <c r="AO779">
        <v>6</v>
      </c>
      <c r="AP779">
        <v>26</v>
      </c>
      <c r="AQ779">
        <v>0</v>
      </c>
      <c r="AR779">
        <v>0</v>
      </c>
      <c r="AS779">
        <v>0</v>
      </c>
      <c r="AT779" t="s">
        <v>90</v>
      </c>
      <c r="AU779" t="s">
        <v>90</v>
      </c>
      <c r="AV779" t="s">
        <v>90</v>
      </c>
      <c r="AW779" t="s">
        <v>90</v>
      </c>
      <c r="AX779" t="s">
        <v>90</v>
      </c>
      <c r="AY779" t="s">
        <v>90</v>
      </c>
      <c r="AZ779" t="s">
        <v>90</v>
      </c>
      <c r="BA779" t="s">
        <v>90</v>
      </c>
      <c r="BB779" t="s">
        <v>90</v>
      </c>
      <c r="BC779" t="s">
        <v>90</v>
      </c>
      <c r="BD779" t="s">
        <v>90</v>
      </c>
      <c r="BE779" t="s">
        <v>90</v>
      </c>
      <c r="BF779" t="s">
        <v>1610</v>
      </c>
      <c r="BG779">
        <v>98</v>
      </c>
      <c r="BH779" t="s">
        <v>93</v>
      </c>
    </row>
    <row r="780" spans="1:60">
      <c r="A780" t="s">
        <v>1750</v>
      </c>
      <c r="B780" t="s">
        <v>82</v>
      </c>
      <c r="C780" t="s">
        <v>1747</v>
      </c>
      <c r="D780" t="s">
        <v>84</v>
      </c>
      <c r="E780" s="2">
        <f>HYPERLINK("capsilon://?command=openfolder&amp;siteaddress=FAM.docvelocity-na8.net&amp;folderid=FX3CCAB91E-3586-A63A-88EB-DA030CE94865","FX22083634")</f>
        <v>0</v>
      </c>
      <c r="F780" t="s">
        <v>19</v>
      </c>
      <c r="G780" t="s">
        <v>19</v>
      </c>
      <c r="H780" t="s">
        <v>85</v>
      </c>
      <c r="I780" t="s">
        <v>1748</v>
      </c>
      <c r="J780">
        <v>82</v>
      </c>
      <c r="K780" t="s">
        <v>87</v>
      </c>
      <c r="L780" t="s">
        <v>88</v>
      </c>
      <c r="M780" t="s">
        <v>89</v>
      </c>
      <c r="N780">
        <v>2</v>
      </c>
      <c r="O780" s="1">
        <v>44790.699988425928</v>
      </c>
      <c r="P780" s="1">
        <v>44790.748611111114</v>
      </c>
      <c r="Q780">
        <v>3060</v>
      </c>
      <c r="R780">
        <v>1141</v>
      </c>
      <c r="S780" t="b">
        <v>0</v>
      </c>
      <c r="T780" t="s">
        <v>90</v>
      </c>
      <c r="U780" t="b">
        <v>1</v>
      </c>
      <c r="V780" t="s">
        <v>91</v>
      </c>
      <c r="W780" s="1">
        <v>44790.711701388886</v>
      </c>
      <c r="X780">
        <v>753</v>
      </c>
      <c r="Y780">
        <v>82</v>
      </c>
      <c r="Z780">
        <v>0</v>
      </c>
      <c r="AA780">
        <v>82</v>
      </c>
      <c r="AB780">
        <v>0</v>
      </c>
      <c r="AC780">
        <v>66</v>
      </c>
      <c r="AD780">
        <v>0</v>
      </c>
      <c r="AE780">
        <v>0</v>
      </c>
      <c r="AF780">
        <v>0</v>
      </c>
      <c r="AG780">
        <v>0</v>
      </c>
      <c r="AH780" t="s">
        <v>173</v>
      </c>
      <c r="AI780" s="1">
        <v>44790.748611111114</v>
      </c>
      <c r="AJ780">
        <v>388</v>
      </c>
      <c r="AK780">
        <v>4</v>
      </c>
      <c r="AL780">
        <v>0</v>
      </c>
      <c r="AM780">
        <v>4</v>
      </c>
      <c r="AN780">
        <v>0</v>
      </c>
      <c r="AO780">
        <v>4</v>
      </c>
      <c r="AP780">
        <v>-4</v>
      </c>
      <c r="AQ780">
        <v>0</v>
      </c>
      <c r="AR780">
        <v>0</v>
      </c>
      <c r="AS780">
        <v>0</v>
      </c>
      <c r="AT780" t="s">
        <v>90</v>
      </c>
      <c r="AU780" t="s">
        <v>90</v>
      </c>
      <c r="AV780" t="s">
        <v>90</v>
      </c>
      <c r="AW780" t="s">
        <v>90</v>
      </c>
      <c r="AX780" t="s">
        <v>90</v>
      </c>
      <c r="AY780" t="s">
        <v>90</v>
      </c>
      <c r="AZ780" t="s">
        <v>90</v>
      </c>
      <c r="BA780" t="s">
        <v>90</v>
      </c>
      <c r="BB780" t="s">
        <v>90</v>
      </c>
      <c r="BC780" t="s">
        <v>90</v>
      </c>
      <c r="BD780" t="s">
        <v>90</v>
      </c>
      <c r="BE780" t="s">
        <v>90</v>
      </c>
      <c r="BF780" t="s">
        <v>1610</v>
      </c>
      <c r="BG780">
        <v>70</v>
      </c>
      <c r="BH780" t="s">
        <v>93</v>
      </c>
    </row>
    <row r="781" spans="1:60">
      <c r="A781" t="s">
        <v>1751</v>
      </c>
      <c r="B781" t="s">
        <v>82</v>
      </c>
      <c r="C781" t="s">
        <v>1735</v>
      </c>
      <c r="D781" t="s">
        <v>84</v>
      </c>
      <c r="E781" s="2">
        <f>HYPERLINK("capsilon://?command=openfolder&amp;siteaddress=FAM.docvelocity-na8.net&amp;folderid=FX48D6E568-7315-3A64-F5CB-50BEF3F0D6F0","FX22083355")</f>
        <v>0</v>
      </c>
      <c r="F781" t="s">
        <v>19</v>
      </c>
      <c r="G781" t="s">
        <v>19</v>
      </c>
      <c r="H781" t="s">
        <v>85</v>
      </c>
      <c r="I781" t="s">
        <v>1736</v>
      </c>
      <c r="J781">
        <v>337</v>
      </c>
      <c r="K781" t="s">
        <v>87</v>
      </c>
      <c r="L781" t="s">
        <v>88</v>
      </c>
      <c r="M781" t="s">
        <v>89</v>
      </c>
      <c r="N781">
        <v>2</v>
      </c>
      <c r="O781" s="1">
        <v>44790.704375000001</v>
      </c>
      <c r="P781" s="1">
        <v>44790.765833333331</v>
      </c>
      <c r="Q781">
        <v>3580</v>
      </c>
      <c r="R781">
        <v>1730</v>
      </c>
      <c r="S781" t="b">
        <v>0</v>
      </c>
      <c r="T781" t="s">
        <v>90</v>
      </c>
      <c r="U781" t="b">
        <v>1</v>
      </c>
      <c r="V781" t="s">
        <v>91</v>
      </c>
      <c r="W781" s="1">
        <v>44790.723414351851</v>
      </c>
      <c r="X781">
        <v>1011</v>
      </c>
      <c r="Y781">
        <v>246</v>
      </c>
      <c r="Z781">
        <v>0</v>
      </c>
      <c r="AA781">
        <v>246</v>
      </c>
      <c r="AB781">
        <v>16</v>
      </c>
      <c r="AC781">
        <v>56</v>
      </c>
      <c r="AD781">
        <v>91</v>
      </c>
      <c r="AE781">
        <v>0</v>
      </c>
      <c r="AF781">
        <v>0</v>
      </c>
      <c r="AG781">
        <v>0</v>
      </c>
      <c r="AH781" t="s">
        <v>749</v>
      </c>
      <c r="AI781" s="1">
        <v>44790.765833333331</v>
      </c>
      <c r="AJ781">
        <v>705</v>
      </c>
      <c r="AK781">
        <v>0</v>
      </c>
      <c r="AL781">
        <v>0</v>
      </c>
      <c r="AM781">
        <v>0</v>
      </c>
      <c r="AN781">
        <v>16</v>
      </c>
      <c r="AO781">
        <v>0</v>
      </c>
      <c r="AP781">
        <v>91</v>
      </c>
      <c r="AQ781">
        <v>0</v>
      </c>
      <c r="AR781">
        <v>0</v>
      </c>
      <c r="AS781">
        <v>0</v>
      </c>
      <c r="AT781" t="s">
        <v>90</v>
      </c>
      <c r="AU781" t="s">
        <v>90</v>
      </c>
      <c r="AV781" t="s">
        <v>90</v>
      </c>
      <c r="AW781" t="s">
        <v>90</v>
      </c>
      <c r="AX781" t="s">
        <v>90</v>
      </c>
      <c r="AY781" t="s">
        <v>90</v>
      </c>
      <c r="AZ781" t="s">
        <v>90</v>
      </c>
      <c r="BA781" t="s">
        <v>90</v>
      </c>
      <c r="BB781" t="s">
        <v>90</v>
      </c>
      <c r="BC781" t="s">
        <v>90</v>
      </c>
      <c r="BD781" t="s">
        <v>90</v>
      </c>
      <c r="BE781" t="s">
        <v>90</v>
      </c>
      <c r="BF781" t="s">
        <v>1610</v>
      </c>
      <c r="BG781">
        <v>88</v>
      </c>
      <c r="BH781" t="s">
        <v>93</v>
      </c>
    </row>
    <row r="782" spans="1:60">
      <c r="A782" t="s">
        <v>1752</v>
      </c>
      <c r="B782" t="s">
        <v>82</v>
      </c>
      <c r="C782" t="s">
        <v>1753</v>
      </c>
      <c r="D782" t="s">
        <v>84</v>
      </c>
      <c r="E782" s="2">
        <f>HYPERLINK("capsilon://?command=openfolder&amp;siteaddress=FAM.docvelocity-na8.net&amp;folderid=FXC0DC4DFF-7CA0-6A83-A42F-C59E58163FFE","FX22084413")</f>
        <v>0</v>
      </c>
      <c r="F782" t="s">
        <v>19</v>
      </c>
      <c r="G782" t="s">
        <v>19</v>
      </c>
      <c r="H782" t="s">
        <v>85</v>
      </c>
      <c r="I782" t="s">
        <v>1754</v>
      </c>
      <c r="J782">
        <v>28</v>
      </c>
      <c r="K782" t="s">
        <v>87</v>
      </c>
      <c r="L782" t="s">
        <v>88</v>
      </c>
      <c r="M782" t="s">
        <v>89</v>
      </c>
      <c r="N782">
        <v>2</v>
      </c>
      <c r="O782" s="1">
        <v>44790.70548611111</v>
      </c>
      <c r="P782" s="1">
        <v>44790.768692129626</v>
      </c>
      <c r="Q782">
        <v>5111</v>
      </c>
      <c r="R782">
        <v>350</v>
      </c>
      <c r="S782" t="b">
        <v>0</v>
      </c>
      <c r="T782" t="s">
        <v>90</v>
      </c>
      <c r="U782" t="b">
        <v>0</v>
      </c>
      <c r="V782" t="s">
        <v>571</v>
      </c>
      <c r="W782" s="1">
        <v>44790.737627314818</v>
      </c>
      <c r="X782">
        <v>233</v>
      </c>
      <c r="Y782">
        <v>21</v>
      </c>
      <c r="Z782">
        <v>0</v>
      </c>
      <c r="AA782">
        <v>21</v>
      </c>
      <c r="AB782">
        <v>0</v>
      </c>
      <c r="AC782">
        <v>15</v>
      </c>
      <c r="AD782">
        <v>7</v>
      </c>
      <c r="AE782">
        <v>0</v>
      </c>
      <c r="AF782">
        <v>0</v>
      </c>
      <c r="AG782">
        <v>0</v>
      </c>
      <c r="AH782" t="s">
        <v>108</v>
      </c>
      <c r="AI782" s="1">
        <v>44790.768692129626</v>
      </c>
      <c r="AJ782">
        <v>104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7</v>
      </c>
      <c r="AQ782">
        <v>0</v>
      </c>
      <c r="AR782">
        <v>0</v>
      </c>
      <c r="AS782">
        <v>0</v>
      </c>
      <c r="AT782" t="s">
        <v>90</v>
      </c>
      <c r="AU782" t="s">
        <v>90</v>
      </c>
      <c r="AV782" t="s">
        <v>90</v>
      </c>
      <c r="AW782" t="s">
        <v>90</v>
      </c>
      <c r="AX782" t="s">
        <v>90</v>
      </c>
      <c r="AY782" t="s">
        <v>90</v>
      </c>
      <c r="AZ782" t="s">
        <v>90</v>
      </c>
      <c r="BA782" t="s">
        <v>90</v>
      </c>
      <c r="BB782" t="s">
        <v>90</v>
      </c>
      <c r="BC782" t="s">
        <v>90</v>
      </c>
      <c r="BD782" t="s">
        <v>90</v>
      </c>
      <c r="BE782" t="s">
        <v>90</v>
      </c>
      <c r="BF782" t="s">
        <v>1610</v>
      </c>
      <c r="BG782">
        <v>91</v>
      </c>
      <c r="BH782" t="s">
        <v>93</v>
      </c>
    </row>
    <row r="783" spans="1:60">
      <c r="A783" t="s">
        <v>1755</v>
      </c>
      <c r="B783" t="s">
        <v>82</v>
      </c>
      <c r="C783" t="s">
        <v>1753</v>
      </c>
      <c r="D783" t="s">
        <v>84</v>
      </c>
      <c r="E783" s="2">
        <f>HYPERLINK("capsilon://?command=openfolder&amp;siteaddress=FAM.docvelocity-na8.net&amp;folderid=FXC0DC4DFF-7CA0-6A83-A42F-C59E58163FFE","FX22084413")</f>
        <v>0</v>
      </c>
      <c r="F783" t="s">
        <v>19</v>
      </c>
      <c r="G783" t="s">
        <v>19</v>
      </c>
      <c r="H783" t="s">
        <v>85</v>
      </c>
      <c r="I783" t="s">
        <v>1756</v>
      </c>
      <c r="J783">
        <v>28</v>
      </c>
      <c r="K783" t="s">
        <v>87</v>
      </c>
      <c r="L783" t="s">
        <v>88</v>
      </c>
      <c r="M783" t="s">
        <v>89</v>
      </c>
      <c r="N783">
        <v>2</v>
      </c>
      <c r="O783" s="1">
        <v>44790.705787037034</v>
      </c>
      <c r="P783" s="1">
        <v>44790.769560185188</v>
      </c>
      <c r="Q783">
        <v>5343</v>
      </c>
      <c r="R783">
        <v>167</v>
      </c>
      <c r="S783" t="b">
        <v>0</v>
      </c>
      <c r="T783" t="s">
        <v>90</v>
      </c>
      <c r="U783" t="b">
        <v>0</v>
      </c>
      <c r="V783" t="s">
        <v>571</v>
      </c>
      <c r="W783" s="1">
        <v>44790.738715277781</v>
      </c>
      <c r="X783">
        <v>93</v>
      </c>
      <c r="Y783">
        <v>21</v>
      </c>
      <c r="Z783">
        <v>0</v>
      </c>
      <c r="AA783">
        <v>21</v>
      </c>
      <c r="AB783">
        <v>0</v>
      </c>
      <c r="AC783">
        <v>0</v>
      </c>
      <c r="AD783">
        <v>7</v>
      </c>
      <c r="AE783">
        <v>0</v>
      </c>
      <c r="AF783">
        <v>0</v>
      </c>
      <c r="AG783">
        <v>0</v>
      </c>
      <c r="AH783" t="s">
        <v>108</v>
      </c>
      <c r="AI783" s="1">
        <v>44790.769560185188</v>
      </c>
      <c r="AJ783">
        <v>74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7</v>
      </c>
      <c r="AQ783">
        <v>0</v>
      </c>
      <c r="AR783">
        <v>0</v>
      </c>
      <c r="AS783">
        <v>0</v>
      </c>
      <c r="AT783" t="s">
        <v>90</v>
      </c>
      <c r="AU783" t="s">
        <v>90</v>
      </c>
      <c r="AV783" t="s">
        <v>90</v>
      </c>
      <c r="AW783" t="s">
        <v>90</v>
      </c>
      <c r="AX783" t="s">
        <v>90</v>
      </c>
      <c r="AY783" t="s">
        <v>90</v>
      </c>
      <c r="AZ783" t="s">
        <v>90</v>
      </c>
      <c r="BA783" t="s">
        <v>90</v>
      </c>
      <c r="BB783" t="s">
        <v>90</v>
      </c>
      <c r="BC783" t="s">
        <v>90</v>
      </c>
      <c r="BD783" t="s">
        <v>90</v>
      </c>
      <c r="BE783" t="s">
        <v>90</v>
      </c>
      <c r="BF783" t="s">
        <v>1610</v>
      </c>
      <c r="BG783">
        <v>91</v>
      </c>
      <c r="BH783" t="s">
        <v>93</v>
      </c>
    </row>
    <row r="784" spans="1:60">
      <c r="A784" t="s">
        <v>1757</v>
      </c>
      <c r="B784" t="s">
        <v>82</v>
      </c>
      <c r="C784" t="s">
        <v>1753</v>
      </c>
      <c r="D784" t="s">
        <v>84</v>
      </c>
      <c r="E784" s="2">
        <f>HYPERLINK("capsilon://?command=openfolder&amp;siteaddress=FAM.docvelocity-na8.net&amp;folderid=FXC0DC4DFF-7CA0-6A83-A42F-C59E58163FFE","FX22084413")</f>
        <v>0</v>
      </c>
      <c r="F784" t="s">
        <v>19</v>
      </c>
      <c r="G784" t="s">
        <v>19</v>
      </c>
      <c r="H784" t="s">
        <v>85</v>
      </c>
      <c r="I784" t="s">
        <v>1758</v>
      </c>
      <c r="J784">
        <v>28</v>
      </c>
      <c r="K784" t="s">
        <v>87</v>
      </c>
      <c r="L784" t="s">
        <v>88</v>
      </c>
      <c r="M784" t="s">
        <v>89</v>
      </c>
      <c r="N784">
        <v>2</v>
      </c>
      <c r="O784" s="1">
        <v>44790.706053240741</v>
      </c>
      <c r="P784" s="1">
        <v>44790.771655092591</v>
      </c>
      <c r="Q784">
        <v>5170</v>
      </c>
      <c r="R784">
        <v>498</v>
      </c>
      <c r="S784" t="b">
        <v>0</v>
      </c>
      <c r="T784" t="s">
        <v>90</v>
      </c>
      <c r="U784" t="b">
        <v>0</v>
      </c>
      <c r="V784" t="s">
        <v>571</v>
      </c>
      <c r="W784" s="1">
        <v>44790.742407407408</v>
      </c>
      <c r="X784">
        <v>318</v>
      </c>
      <c r="Y784">
        <v>21</v>
      </c>
      <c r="Z784">
        <v>0</v>
      </c>
      <c r="AA784">
        <v>21</v>
      </c>
      <c r="AB784">
        <v>0</v>
      </c>
      <c r="AC784">
        <v>16</v>
      </c>
      <c r="AD784">
        <v>7</v>
      </c>
      <c r="AE784">
        <v>0</v>
      </c>
      <c r="AF784">
        <v>0</v>
      </c>
      <c r="AG784">
        <v>0</v>
      </c>
      <c r="AH784" t="s">
        <v>108</v>
      </c>
      <c r="AI784" s="1">
        <v>44790.771655092591</v>
      </c>
      <c r="AJ784">
        <v>180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7</v>
      </c>
      <c r="AQ784">
        <v>0</v>
      </c>
      <c r="AR784">
        <v>0</v>
      </c>
      <c r="AS784">
        <v>0</v>
      </c>
      <c r="AT784" t="s">
        <v>90</v>
      </c>
      <c r="AU784" t="s">
        <v>90</v>
      </c>
      <c r="AV784" t="s">
        <v>90</v>
      </c>
      <c r="AW784" t="s">
        <v>90</v>
      </c>
      <c r="AX784" t="s">
        <v>90</v>
      </c>
      <c r="AY784" t="s">
        <v>90</v>
      </c>
      <c r="AZ784" t="s">
        <v>90</v>
      </c>
      <c r="BA784" t="s">
        <v>90</v>
      </c>
      <c r="BB784" t="s">
        <v>90</v>
      </c>
      <c r="BC784" t="s">
        <v>90</v>
      </c>
      <c r="BD784" t="s">
        <v>90</v>
      </c>
      <c r="BE784" t="s">
        <v>90</v>
      </c>
      <c r="BF784" t="s">
        <v>1610</v>
      </c>
      <c r="BG784">
        <v>94</v>
      </c>
      <c r="BH784" t="s">
        <v>93</v>
      </c>
    </row>
    <row r="785" spans="1:60">
      <c r="A785" t="s">
        <v>1759</v>
      </c>
      <c r="B785" t="s">
        <v>82</v>
      </c>
      <c r="C785" t="s">
        <v>1753</v>
      </c>
      <c r="D785" t="s">
        <v>84</v>
      </c>
      <c r="E785" s="2">
        <f>HYPERLINK("capsilon://?command=openfolder&amp;siteaddress=FAM.docvelocity-na8.net&amp;folderid=FXC0DC4DFF-7CA0-6A83-A42F-C59E58163FFE","FX22084413")</f>
        <v>0</v>
      </c>
      <c r="F785" t="s">
        <v>19</v>
      </c>
      <c r="G785" t="s">
        <v>19</v>
      </c>
      <c r="H785" t="s">
        <v>85</v>
      </c>
      <c r="I785" t="s">
        <v>1760</v>
      </c>
      <c r="J785">
        <v>28</v>
      </c>
      <c r="K785" t="s">
        <v>87</v>
      </c>
      <c r="L785" t="s">
        <v>88</v>
      </c>
      <c r="M785" t="s">
        <v>89</v>
      </c>
      <c r="N785">
        <v>2</v>
      </c>
      <c r="O785" s="1">
        <v>44790.706759259258</v>
      </c>
      <c r="P785" s="1">
        <v>44790.774004629631</v>
      </c>
      <c r="Q785">
        <v>5484</v>
      </c>
      <c r="R785">
        <v>326</v>
      </c>
      <c r="S785" t="b">
        <v>0</v>
      </c>
      <c r="T785" t="s">
        <v>90</v>
      </c>
      <c r="U785" t="b">
        <v>0</v>
      </c>
      <c r="V785" t="s">
        <v>571</v>
      </c>
      <c r="W785" s="1">
        <v>44790.743854166663</v>
      </c>
      <c r="X785">
        <v>124</v>
      </c>
      <c r="Y785">
        <v>21</v>
      </c>
      <c r="Z785">
        <v>0</v>
      </c>
      <c r="AA785">
        <v>21</v>
      </c>
      <c r="AB785">
        <v>0</v>
      </c>
      <c r="AC785">
        <v>5</v>
      </c>
      <c r="AD785">
        <v>7</v>
      </c>
      <c r="AE785">
        <v>0</v>
      </c>
      <c r="AF785">
        <v>0</v>
      </c>
      <c r="AG785">
        <v>0</v>
      </c>
      <c r="AH785" t="s">
        <v>108</v>
      </c>
      <c r="AI785" s="1">
        <v>44790.774004629631</v>
      </c>
      <c r="AJ785">
        <v>202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7</v>
      </c>
      <c r="AQ785">
        <v>0</v>
      </c>
      <c r="AR785">
        <v>0</v>
      </c>
      <c r="AS785">
        <v>0</v>
      </c>
      <c r="AT785" t="s">
        <v>90</v>
      </c>
      <c r="AU785" t="s">
        <v>90</v>
      </c>
      <c r="AV785" t="s">
        <v>90</v>
      </c>
      <c r="AW785" t="s">
        <v>90</v>
      </c>
      <c r="AX785" t="s">
        <v>90</v>
      </c>
      <c r="AY785" t="s">
        <v>90</v>
      </c>
      <c r="AZ785" t="s">
        <v>90</v>
      </c>
      <c r="BA785" t="s">
        <v>90</v>
      </c>
      <c r="BB785" t="s">
        <v>90</v>
      </c>
      <c r="BC785" t="s">
        <v>90</v>
      </c>
      <c r="BD785" t="s">
        <v>90</v>
      </c>
      <c r="BE785" t="s">
        <v>90</v>
      </c>
      <c r="BF785" t="s">
        <v>1610</v>
      </c>
      <c r="BG785">
        <v>96</v>
      </c>
      <c r="BH785" t="s">
        <v>93</v>
      </c>
    </row>
    <row r="786" spans="1:60">
      <c r="A786" t="s">
        <v>1761</v>
      </c>
      <c r="B786" t="s">
        <v>82</v>
      </c>
      <c r="C786" t="s">
        <v>1753</v>
      </c>
      <c r="D786" t="s">
        <v>84</v>
      </c>
      <c r="E786" s="2">
        <f>HYPERLINK("capsilon://?command=openfolder&amp;siteaddress=FAM.docvelocity-na8.net&amp;folderid=FXC0DC4DFF-7CA0-6A83-A42F-C59E58163FFE","FX22084413")</f>
        <v>0</v>
      </c>
      <c r="F786" t="s">
        <v>19</v>
      </c>
      <c r="G786" t="s">
        <v>19</v>
      </c>
      <c r="H786" t="s">
        <v>85</v>
      </c>
      <c r="I786" t="s">
        <v>1762</v>
      </c>
      <c r="J786">
        <v>114</v>
      </c>
      <c r="K786" t="s">
        <v>87</v>
      </c>
      <c r="L786" t="s">
        <v>88</v>
      </c>
      <c r="M786" t="s">
        <v>89</v>
      </c>
      <c r="N786">
        <v>1</v>
      </c>
      <c r="O786" s="1">
        <v>44790.708020833335</v>
      </c>
      <c r="P786" s="1">
        <v>44790.745335648149</v>
      </c>
      <c r="Q786">
        <v>3096</v>
      </c>
      <c r="R786">
        <v>128</v>
      </c>
      <c r="S786" t="b">
        <v>0</v>
      </c>
      <c r="T786" t="s">
        <v>90</v>
      </c>
      <c r="U786" t="b">
        <v>0</v>
      </c>
      <c r="V786" t="s">
        <v>571</v>
      </c>
      <c r="W786" s="1">
        <v>44790.745335648149</v>
      </c>
      <c r="X786">
        <v>128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114</v>
      </c>
      <c r="AE786">
        <v>114</v>
      </c>
      <c r="AF786">
        <v>0</v>
      </c>
      <c r="AG786">
        <v>3</v>
      </c>
      <c r="AH786" t="s">
        <v>90</v>
      </c>
      <c r="AI786" t="s">
        <v>90</v>
      </c>
      <c r="AJ786" t="s">
        <v>90</v>
      </c>
      <c r="AK786" t="s">
        <v>90</v>
      </c>
      <c r="AL786" t="s">
        <v>90</v>
      </c>
      <c r="AM786" t="s">
        <v>90</v>
      </c>
      <c r="AN786" t="s">
        <v>90</v>
      </c>
      <c r="AO786" t="s">
        <v>90</v>
      </c>
      <c r="AP786" t="s">
        <v>90</v>
      </c>
      <c r="AQ786" t="s">
        <v>90</v>
      </c>
      <c r="AR786" t="s">
        <v>90</v>
      </c>
      <c r="AS786" t="s">
        <v>90</v>
      </c>
      <c r="AT786" t="s">
        <v>90</v>
      </c>
      <c r="AU786" t="s">
        <v>90</v>
      </c>
      <c r="AV786" t="s">
        <v>90</v>
      </c>
      <c r="AW786" t="s">
        <v>90</v>
      </c>
      <c r="AX786" t="s">
        <v>90</v>
      </c>
      <c r="AY786" t="s">
        <v>90</v>
      </c>
      <c r="AZ786" t="s">
        <v>90</v>
      </c>
      <c r="BA786" t="s">
        <v>90</v>
      </c>
      <c r="BB786" t="s">
        <v>90</v>
      </c>
      <c r="BC786" t="s">
        <v>90</v>
      </c>
      <c r="BD786" t="s">
        <v>90</v>
      </c>
      <c r="BE786" t="s">
        <v>90</v>
      </c>
      <c r="BF786" t="s">
        <v>1610</v>
      </c>
      <c r="BG786">
        <v>53</v>
      </c>
      <c r="BH786" t="s">
        <v>93</v>
      </c>
    </row>
    <row r="787" spans="1:60">
      <c r="A787" t="s">
        <v>1763</v>
      </c>
      <c r="B787" t="s">
        <v>82</v>
      </c>
      <c r="C787" t="s">
        <v>1753</v>
      </c>
      <c r="D787" t="s">
        <v>84</v>
      </c>
      <c r="E787" s="2">
        <f>HYPERLINK("capsilon://?command=openfolder&amp;siteaddress=FAM.docvelocity-na8.net&amp;folderid=FXC0DC4DFF-7CA0-6A83-A42F-C59E58163FFE","FX22084413")</f>
        <v>0</v>
      </c>
      <c r="F787" t="s">
        <v>19</v>
      </c>
      <c r="G787" t="s">
        <v>19</v>
      </c>
      <c r="H787" t="s">
        <v>85</v>
      </c>
      <c r="I787" t="s">
        <v>1764</v>
      </c>
      <c r="J787">
        <v>342</v>
      </c>
      <c r="K787" t="s">
        <v>87</v>
      </c>
      <c r="L787" t="s">
        <v>88</v>
      </c>
      <c r="M787" t="s">
        <v>89</v>
      </c>
      <c r="N787">
        <v>1</v>
      </c>
      <c r="O787" s="1">
        <v>44790.7109375</v>
      </c>
      <c r="P787" s="1">
        <v>44790.745555555557</v>
      </c>
      <c r="Q787">
        <v>2862</v>
      </c>
      <c r="R787">
        <v>129</v>
      </c>
      <c r="S787" t="b">
        <v>0</v>
      </c>
      <c r="T787" t="s">
        <v>90</v>
      </c>
      <c r="U787" t="b">
        <v>0</v>
      </c>
      <c r="V787" t="s">
        <v>95</v>
      </c>
      <c r="W787" s="1">
        <v>44790.745555555557</v>
      </c>
      <c r="X787">
        <v>129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342</v>
      </c>
      <c r="AE787">
        <v>342</v>
      </c>
      <c r="AF787">
        <v>0</v>
      </c>
      <c r="AG787">
        <v>3</v>
      </c>
      <c r="AH787" t="s">
        <v>90</v>
      </c>
      <c r="AI787" t="s">
        <v>90</v>
      </c>
      <c r="AJ787" t="s">
        <v>90</v>
      </c>
      <c r="AK787" t="s">
        <v>90</v>
      </c>
      <c r="AL787" t="s">
        <v>90</v>
      </c>
      <c r="AM787" t="s">
        <v>90</v>
      </c>
      <c r="AN787" t="s">
        <v>90</v>
      </c>
      <c r="AO787" t="s">
        <v>90</v>
      </c>
      <c r="AP787" t="s">
        <v>90</v>
      </c>
      <c r="AQ787" t="s">
        <v>90</v>
      </c>
      <c r="AR787" t="s">
        <v>90</v>
      </c>
      <c r="AS787" t="s">
        <v>90</v>
      </c>
      <c r="AT787" t="s">
        <v>90</v>
      </c>
      <c r="AU787" t="s">
        <v>90</v>
      </c>
      <c r="AV787" t="s">
        <v>90</v>
      </c>
      <c r="AW787" t="s">
        <v>90</v>
      </c>
      <c r="AX787" t="s">
        <v>90</v>
      </c>
      <c r="AY787" t="s">
        <v>90</v>
      </c>
      <c r="AZ787" t="s">
        <v>90</v>
      </c>
      <c r="BA787" t="s">
        <v>90</v>
      </c>
      <c r="BB787" t="s">
        <v>90</v>
      </c>
      <c r="BC787" t="s">
        <v>90</v>
      </c>
      <c r="BD787" t="s">
        <v>90</v>
      </c>
      <c r="BE787" t="s">
        <v>90</v>
      </c>
      <c r="BF787" t="s">
        <v>1610</v>
      </c>
      <c r="BG787">
        <v>49</v>
      </c>
      <c r="BH787" t="s">
        <v>93</v>
      </c>
    </row>
    <row r="788" spans="1:60">
      <c r="A788" t="s">
        <v>1765</v>
      </c>
      <c r="B788" t="s">
        <v>82</v>
      </c>
      <c r="C788" t="s">
        <v>1587</v>
      </c>
      <c r="D788" t="s">
        <v>84</v>
      </c>
      <c r="E788" s="2">
        <f>HYPERLINK("capsilon://?command=openfolder&amp;siteaddress=FAM.docvelocity-na8.net&amp;folderid=FXA2D3E6FF-947F-83E9-C3D7-9003E884B85D","FX22064196")</f>
        <v>0</v>
      </c>
      <c r="F788" t="s">
        <v>19</v>
      </c>
      <c r="G788" t="s">
        <v>19</v>
      </c>
      <c r="H788" t="s">
        <v>85</v>
      </c>
      <c r="I788" t="s">
        <v>1766</v>
      </c>
      <c r="J788">
        <v>30</v>
      </c>
      <c r="K788" t="s">
        <v>87</v>
      </c>
      <c r="L788" t="s">
        <v>88</v>
      </c>
      <c r="M788" t="s">
        <v>89</v>
      </c>
      <c r="N788">
        <v>2</v>
      </c>
      <c r="O788" s="1">
        <v>44790.717534722222</v>
      </c>
      <c r="P788" s="1">
        <v>44790.773784722223</v>
      </c>
      <c r="Q788">
        <v>4715</v>
      </c>
      <c r="R788">
        <v>145</v>
      </c>
      <c r="S788" t="b">
        <v>0</v>
      </c>
      <c r="T788" t="s">
        <v>90</v>
      </c>
      <c r="U788" t="b">
        <v>0</v>
      </c>
      <c r="V788" t="s">
        <v>571</v>
      </c>
      <c r="W788" s="1">
        <v>44790.745972222219</v>
      </c>
      <c r="X788">
        <v>55</v>
      </c>
      <c r="Y788">
        <v>10</v>
      </c>
      <c r="Z788">
        <v>0</v>
      </c>
      <c r="AA788">
        <v>10</v>
      </c>
      <c r="AB788">
        <v>0</v>
      </c>
      <c r="AC788">
        <v>1</v>
      </c>
      <c r="AD788">
        <v>20</v>
      </c>
      <c r="AE788">
        <v>0</v>
      </c>
      <c r="AF788">
        <v>0</v>
      </c>
      <c r="AG788">
        <v>0</v>
      </c>
      <c r="AH788" t="s">
        <v>173</v>
      </c>
      <c r="AI788" s="1">
        <v>44790.773784722223</v>
      </c>
      <c r="AJ788">
        <v>90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20</v>
      </c>
      <c r="AQ788">
        <v>0</v>
      </c>
      <c r="AR788">
        <v>0</v>
      </c>
      <c r="AS788">
        <v>0</v>
      </c>
      <c r="AT788" t="s">
        <v>90</v>
      </c>
      <c r="AU788" t="s">
        <v>90</v>
      </c>
      <c r="AV788" t="s">
        <v>90</v>
      </c>
      <c r="AW788" t="s">
        <v>90</v>
      </c>
      <c r="AX788" t="s">
        <v>90</v>
      </c>
      <c r="AY788" t="s">
        <v>90</v>
      </c>
      <c r="AZ788" t="s">
        <v>90</v>
      </c>
      <c r="BA788" t="s">
        <v>90</v>
      </c>
      <c r="BB788" t="s">
        <v>90</v>
      </c>
      <c r="BC788" t="s">
        <v>90</v>
      </c>
      <c r="BD788" t="s">
        <v>90</v>
      </c>
      <c r="BE788" t="s">
        <v>90</v>
      </c>
      <c r="BF788" t="s">
        <v>1610</v>
      </c>
      <c r="BG788">
        <v>81</v>
      </c>
      <c r="BH788" t="s">
        <v>93</v>
      </c>
    </row>
    <row r="789" spans="1:60">
      <c r="A789" t="s">
        <v>1767</v>
      </c>
      <c r="B789" t="s">
        <v>82</v>
      </c>
      <c r="C789" t="s">
        <v>1768</v>
      </c>
      <c r="D789" t="s">
        <v>84</v>
      </c>
      <c r="E789" s="2">
        <f>HYPERLINK("capsilon://?command=openfolder&amp;siteaddress=FAM.docvelocity-na8.net&amp;folderid=FX871FEFD5-FF30-B54B-18E0-165F210A9881","FX22076663")</f>
        <v>0</v>
      </c>
      <c r="F789" t="s">
        <v>19</v>
      </c>
      <c r="G789" t="s">
        <v>19</v>
      </c>
      <c r="H789" t="s">
        <v>85</v>
      </c>
      <c r="I789" t="s">
        <v>1769</v>
      </c>
      <c r="J789">
        <v>54</v>
      </c>
      <c r="K789" t="s">
        <v>87</v>
      </c>
      <c r="L789" t="s">
        <v>88</v>
      </c>
      <c r="M789" t="s">
        <v>89</v>
      </c>
      <c r="N789">
        <v>2</v>
      </c>
      <c r="O789" s="1">
        <v>44775.418506944443</v>
      </c>
      <c r="P789" s="1">
        <v>44775.439189814817</v>
      </c>
      <c r="Q789">
        <v>1423</v>
      </c>
      <c r="R789">
        <v>364</v>
      </c>
      <c r="S789" t="b">
        <v>0</v>
      </c>
      <c r="T789" t="s">
        <v>90</v>
      </c>
      <c r="U789" t="b">
        <v>0</v>
      </c>
      <c r="V789" t="s">
        <v>187</v>
      </c>
      <c r="W789" s="1">
        <v>44775.437395833331</v>
      </c>
      <c r="X789">
        <v>212</v>
      </c>
      <c r="Y789">
        <v>43</v>
      </c>
      <c r="Z789">
        <v>0</v>
      </c>
      <c r="AA789">
        <v>43</v>
      </c>
      <c r="AB789">
        <v>0</v>
      </c>
      <c r="AC789">
        <v>4</v>
      </c>
      <c r="AD789">
        <v>11</v>
      </c>
      <c r="AE789">
        <v>0</v>
      </c>
      <c r="AF789">
        <v>0</v>
      </c>
      <c r="AG789">
        <v>0</v>
      </c>
      <c r="AH789" t="s">
        <v>183</v>
      </c>
      <c r="AI789" s="1">
        <v>44775.439189814817</v>
      </c>
      <c r="AJ789">
        <v>152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11</v>
      </c>
      <c r="AQ789">
        <v>0</v>
      </c>
      <c r="AR789">
        <v>0</v>
      </c>
      <c r="AS789">
        <v>0</v>
      </c>
      <c r="AT789" t="s">
        <v>90</v>
      </c>
      <c r="AU789" t="s">
        <v>90</v>
      </c>
      <c r="AV789" t="s">
        <v>90</v>
      </c>
      <c r="AW789" t="s">
        <v>90</v>
      </c>
      <c r="AX789" t="s">
        <v>90</v>
      </c>
      <c r="AY789" t="s">
        <v>90</v>
      </c>
      <c r="AZ789" t="s">
        <v>90</v>
      </c>
      <c r="BA789" t="s">
        <v>90</v>
      </c>
      <c r="BB789" t="s">
        <v>90</v>
      </c>
      <c r="BC789" t="s">
        <v>90</v>
      </c>
      <c r="BD789" t="s">
        <v>90</v>
      </c>
      <c r="BE789" t="s">
        <v>90</v>
      </c>
      <c r="BF789" t="s">
        <v>1506</v>
      </c>
      <c r="BG789">
        <v>29</v>
      </c>
      <c r="BH789" t="s">
        <v>93</v>
      </c>
    </row>
    <row r="790" spans="1:60">
      <c r="A790" t="s">
        <v>1770</v>
      </c>
      <c r="B790" t="s">
        <v>82</v>
      </c>
      <c r="C790" t="s">
        <v>1768</v>
      </c>
      <c r="D790" t="s">
        <v>84</v>
      </c>
      <c r="E790" s="2">
        <f>HYPERLINK("capsilon://?command=openfolder&amp;siteaddress=FAM.docvelocity-na8.net&amp;folderid=FX871FEFD5-FF30-B54B-18E0-165F210A9881","FX22076663")</f>
        <v>0</v>
      </c>
      <c r="F790" t="s">
        <v>19</v>
      </c>
      <c r="G790" t="s">
        <v>19</v>
      </c>
      <c r="H790" t="s">
        <v>85</v>
      </c>
      <c r="I790" t="s">
        <v>1771</v>
      </c>
      <c r="J790">
        <v>44</v>
      </c>
      <c r="K790" t="s">
        <v>87</v>
      </c>
      <c r="L790" t="s">
        <v>88</v>
      </c>
      <c r="M790" t="s">
        <v>89</v>
      </c>
      <c r="N790">
        <v>2</v>
      </c>
      <c r="O790" s="1">
        <v>44775.418611111112</v>
      </c>
      <c r="P790" s="1">
        <v>44775.442094907405</v>
      </c>
      <c r="Q790">
        <v>1638</v>
      </c>
      <c r="R790">
        <v>391</v>
      </c>
      <c r="S790" t="b">
        <v>0</v>
      </c>
      <c r="T790" t="s">
        <v>90</v>
      </c>
      <c r="U790" t="b">
        <v>0</v>
      </c>
      <c r="V790" t="s">
        <v>1557</v>
      </c>
      <c r="W790" s="1">
        <v>44775.438888888886</v>
      </c>
      <c r="X790">
        <v>141</v>
      </c>
      <c r="Y790">
        <v>44</v>
      </c>
      <c r="Z790">
        <v>0</v>
      </c>
      <c r="AA790">
        <v>44</v>
      </c>
      <c r="AB790">
        <v>0</v>
      </c>
      <c r="AC790">
        <v>4</v>
      </c>
      <c r="AD790">
        <v>0</v>
      </c>
      <c r="AE790">
        <v>0</v>
      </c>
      <c r="AF790">
        <v>0</v>
      </c>
      <c r="AG790">
        <v>0</v>
      </c>
      <c r="AH790" t="s">
        <v>183</v>
      </c>
      <c r="AI790" s="1">
        <v>44775.442094907405</v>
      </c>
      <c r="AJ790">
        <v>250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 t="s">
        <v>90</v>
      </c>
      <c r="AU790" t="s">
        <v>90</v>
      </c>
      <c r="AV790" t="s">
        <v>90</v>
      </c>
      <c r="AW790" t="s">
        <v>90</v>
      </c>
      <c r="AX790" t="s">
        <v>90</v>
      </c>
      <c r="AY790" t="s">
        <v>90</v>
      </c>
      <c r="AZ790" t="s">
        <v>90</v>
      </c>
      <c r="BA790" t="s">
        <v>90</v>
      </c>
      <c r="BB790" t="s">
        <v>90</v>
      </c>
      <c r="BC790" t="s">
        <v>90</v>
      </c>
      <c r="BD790" t="s">
        <v>90</v>
      </c>
      <c r="BE790" t="s">
        <v>90</v>
      </c>
      <c r="BF790" t="s">
        <v>1506</v>
      </c>
      <c r="BG790">
        <v>33</v>
      </c>
      <c r="BH790" t="s">
        <v>93</v>
      </c>
    </row>
    <row r="791" spans="1:60">
      <c r="A791" t="s">
        <v>1772</v>
      </c>
      <c r="B791" t="s">
        <v>82</v>
      </c>
      <c r="C791" t="s">
        <v>1768</v>
      </c>
      <c r="D791" t="s">
        <v>84</v>
      </c>
      <c r="E791" s="2">
        <f>HYPERLINK("capsilon://?command=openfolder&amp;siteaddress=FAM.docvelocity-na8.net&amp;folderid=FX871FEFD5-FF30-B54B-18E0-165F210A9881","FX22076663")</f>
        <v>0</v>
      </c>
      <c r="F791" t="s">
        <v>19</v>
      </c>
      <c r="G791" t="s">
        <v>19</v>
      </c>
      <c r="H791" t="s">
        <v>85</v>
      </c>
      <c r="I791" t="s">
        <v>1773</v>
      </c>
      <c r="J791">
        <v>46</v>
      </c>
      <c r="K791" t="s">
        <v>87</v>
      </c>
      <c r="L791" t="s">
        <v>88</v>
      </c>
      <c r="M791" t="s">
        <v>89</v>
      </c>
      <c r="N791">
        <v>2</v>
      </c>
      <c r="O791" s="1">
        <v>44775.419050925928</v>
      </c>
      <c r="P791" s="1">
        <v>44775.449537037035</v>
      </c>
      <c r="Q791">
        <v>2249</v>
      </c>
      <c r="R791">
        <v>385</v>
      </c>
      <c r="S791" t="b">
        <v>0</v>
      </c>
      <c r="T791" t="s">
        <v>90</v>
      </c>
      <c r="U791" t="b">
        <v>0</v>
      </c>
      <c r="V791" t="s">
        <v>1557</v>
      </c>
      <c r="W791" s="1">
        <v>44775.442349537036</v>
      </c>
      <c r="X791">
        <v>298</v>
      </c>
      <c r="Y791">
        <v>38</v>
      </c>
      <c r="Z791">
        <v>0</v>
      </c>
      <c r="AA791">
        <v>38</v>
      </c>
      <c r="AB791">
        <v>0</v>
      </c>
      <c r="AC791">
        <v>9</v>
      </c>
      <c r="AD791">
        <v>8</v>
      </c>
      <c r="AE791">
        <v>0</v>
      </c>
      <c r="AF791">
        <v>0</v>
      </c>
      <c r="AG791">
        <v>0</v>
      </c>
      <c r="AH791" t="s">
        <v>183</v>
      </c>
      <c r="AI791" s="1">
        <v>44775.449537037035</v>
      </c>
      <c r="AJ791">
        <v>87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8</v>
      </c>
      <c r="AQ791">
        <v>0</v>
      </c>
      <c r="AR791">
        <v>0</v>
      </c>
      <c r="AS791">
        <v>0</v>
      </c>
      <c r="AT791" t="s">
        <v>90</v>
      </c>
      <c r="AU791" t="s">
        <v>90</v>
      </c>
      <c r="AV791" t="s">
        <v>90</v>
      </c>
      <c r="AW791" t="s">
        <v>90</v>
      </c>
      <c r="AX791" t="s">
        <v>90</v>
      </c>
      <c r="AY791" t="s">
        <v>90</v>
      </c>
      <c r="AZ791" t="s">
        <v>90</v>
      </c>
      <c r="BA791" t="s">
        <v>90</v>
      </c>
      <c r="BB791" t="s">
        <v>90</v>
      </c>
      <c r="BC791" t="s">
        <v>90</v>
      </c>
      <c r="BD791" t="s">
        <v>90</v>
      </c>
      <c r="BE791" t="s">
        <v>90</v>
      </c>
      <c r="BF791" t="s">
        <v>1506</v>
      </c>
      <c r="BG791">
        <v>43</v>
      </c>
      <c r="BH791" t="s">
        <v>93</v>
      </c>
    </row>
    <row r="792" spans="1:60">
      <c r="A792" t="s">
        <v>1774</v>
      </c>
      <c r="B792" t="s">
        <v>82</v>
      </c>
      <c r="C792" t="s">
        <v>1775</v>
      </c>
      <c r="D792" t="s">
        <v>84</v>
      </c>
      <c r="E792" s="2">
        <f>HYPERLINK("capsilon://?command=openfolder&amp;siteaddress=FAM.docvelocity-na8.net&amp;folderid=FX0475A1B3-AEF0-5104-523D-42D559349AAB","FX22084933")</f>
        <v>0</v>
      </c>
      <c r="F792" t="s">
        <v>19</v>
      </c>
      <c r="G792" t="s">
        <v>19</v>
      </c>
      <c r="H792" t="s">
        <v>85</v>
      </c>
      <c r="I792" t="s">
        <v>1776</v>
      </c>
      <c r="J792">
        <v>152</v>
      </c>
      <c r="K792" t="s">
        <v>87</v>
      </c>
      <c r="L792" t="s">
        <v>88</v>
      </c>
      <c r="M792" t="s">
        <v>89</v>
      </c>
      <c r="N792">
        <v>1</v>
      </c>
      <c r="O792" s="1">
        <v>44790.743576388886</v>
      </c>
      <c r="P792" s="1">
        <v>44790.752696759257</v>
      </c>
      <c r="Q792">
        <v>184</v>
      </c>
      <c r="R792">
        <v>604</v>
      </c>
      <c r="S792" t="b">
        <v>0</v>
      </c>
      <c r="T792" t="s">
        <v>90</v>
      </c>
      <c r="U792" t="b">
        <v>0</v>
      </c>
      <c r="V792" t="s">
        <v>95</v>
      </c>
      <c r="W792" s="1">
        <v>44790.752696759257</v>
      </c>
      <c r="X792">
        <v>597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152</v>
      </c>
      <c r="AE792">
        <v>145</v>
      </c>
      <c r="AF792">
        <v>0</v>
      </c>
      <c r="AG792">
        <v>10</v>
      </c>
      <c r="AH792" t="s">
        <v>90</v>
      </c>
      <c r="AI792" t="s">
        <v>90</v>
      </c>
      <c r="AJ792" t="s">
        <v>90</v>
      </c>
      <c r="AK792" t="s">
        <v>90</v>
      </c>
      <c r="AL792" t="s">
        <v>90</v>
      </c>
      <c r="AM792" t="s">
        <v>90</v>
      </c>
      <c r="AN792" t="s">
        <v>90</v>
      </c>
      <c r="AO792" t="s">
        <v>90</v>
      </c>
      <c r="AP792" t="s">
        <v>90</v>
      </c>
      <c r="AQ792" t="s">
        <v>90</v>
      </c>
      <c r="AR792" t="s">
        <v>90</v>
      </c>
      <c r="AS792" t="s">
        <v>90</v>
      </c>
      <c r="AT792" t="s">
        <v>90</v>
      </c>
      <c r="AU792" t="s">
        <v>90</v>
      </c>
      <c r="AV792" t="s">
        <v>90</v>
      </c>
      <c r="AW792" t="s">
        <v>90</v>
      </c>
      <c r="AX792" t="s">
        <v>90</v>
      </c>
      <c r="AY792" t="s">
        <v>90</v>
      </c>
      <c r="AZ792" t="s">
        <v>90</v>
      </c>
      <c r="BA792" t="s">
        <v>90</v>
      </c>
      <c r="BB792" t="s">
        <v>90</v>
      </c>
      <c r="BC792" t="s">
        <v>90</v>
      </c>
      <c r="BD792" t="s">
        <v>90</v>
      </c>
      <c r="BE792" t="s">
        <v>90</v>
      </c>
      <c r="BF792" t="s">
        <v>1610</v>
      </c>
      <c r="BG792">
        <v>13</v>
      </c>
      <c r="BH792" t="s">
        <v>93</v>
      </c>
    </row>
    <row r="793" spans="1:60">
      <c r="A793" t="s">
        <v>1777</v>
      </c>
      <c r="B793" t="s">
        <v>82</v>
      </c>
      <c r="C793" t="s">
        <v>1768</v>
      </c>
      <c r="D793" t="s">
        <v>84</v>
      </c>
      <c r="E793" s="2">
        <f>HYPERLINK("capsilon://?command=openfolder&amp;siteaddress=FAM.docvelocity-na8.net&amp;folderid=FX871FEFD5-FF30-B54B-18E0-165F210A9881","FX22076663")</f>
        <v>0</v>
      </c>
      <c r="F793" t="s">
        <v>19</v>
      </c>
      <c r="G793" t="s">
        <v>19</v>
      </c>
      <c r="H793" t="s">
        <v>85</v>
      </c>
      <c r="I793" t="s">
        <v>1778</v>
      </c>
      <c r="J793">
        <v>54</v>
      </c>
      <c r="K793" t="s">
        <v>87</v>
      </c>
      <c r="L793" t="s">
        <v>88</v>
      </c>
      <c r="M793" t="s">
        <v>89</v>
      </c>
      <c r="N793">
        <v>2</v>
      </c>
      <c r="O793" s="1">
        <v>44775.419236111113</v>
      </c>
      <c r="P793" s="1">
        <v>44775.450324074074</v>
      </c>
      <c r="Q793">
        <v>2511</v>
      </c>
      <c r="R793">
        <v>175</v>
      </c>
      <c r="S793" t="b">
        <v>0</v>
      </c>
      <c r="T793" t="s">
        <v>90</v>
      </c>
      <c r="U793" t="b">
        <v>0</v>
      </c>
      <c r="V793" t="s">
        <v>1557</v>
      </c>
      <c r="W793" s="1">
        <v>44775.443611111114</v>
      </c>
      <c r="X793">
        <v>108</v>
      </c>
      <c r="Y793">
        <v>48</v>
      </c>
      <c r="Z793">
        <v>0</v>
      </c>
      <c r="AA793">
        <v>48</v>
      </c>
      <c r="AB793">
        <v>0</v>
      </c>
      <c r="AC793">
        <v>5</v>
      </c>
      <c r="AD793">
        <v>6</v>
      </c>
      <c r="AE793">
        <v>0</v>
      </c>
      <c r="AF793">
        <v>0</v>
      </c>
      <c r="AG793">
        <v>0</v>
      </c>
      <c r="AH793" t="s">
        <v>183</v>
      </c>
      <c r="AI793" s="1">
        <v>44775.450324074074</v>
      </c>
      <c r="AJ793">
        <v>67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6</v>
      </c>
      <c r="AQ793">
        <v>0</v>
      </c>
      <c r="AR793">
        <v>0</v>
      </c>
      <c r="AS793">
        <v>0</v>
      </c>
      <c r="AT793" t="s">
        <v>90</v>
      </c>
      <c r="AU793" t="s">
        <v>90</v>
      </c>
      <c r="AV793" t="s">
        <v>90</v>
      </c>
      <c r="AW793" t="s">
        <v>90</v>
      </c>
      <c r="AX793" t="s">
        <v>90</v>
      </c>
      <c r="AY793" t="s">
        <v>90</v>
      </c>
      <c r="AZ793" t="s">
        <v>90</v>
      </c>
      <c r="BA793" t="s">
        <v>90</v>
      </c>
      <c r="BB793" t="s">
        <v>90</v>
      </c>
      <c r="BC793" t="s">
        <v>90</v>
      </c>
      <c r="BD793" t="s">
        <v>90</v>
      </c>
      <c r="BE793" t="s">
        <v>90</v>
      </c>
      <c r="BF793" t="s">
        <v>1506</v>
      </c>
      <c r="BG793">
        <v>44</v>
      </c>
      <c r="BH793" t="s">
        <v>93</v>
      </c>
    </row>
    <row r="794" spans="1:60">
      <c r="A794" t="s">
        <v>1779</v>
      </c>
      <c r="B794" t="s">
        <v>82</v>
      </c>
      <c r="C794" t="s">
        <v>1753</v>
      </c>
      <c r="D794" t="s">
        <v>84</v>
      </c>
      <c r="E794" s="2">
        <f>HYPERLINK("capsilon://?command=openfolder&amp;siteaddress=FAM.docvelocity-na8.net&amp;folderid=FXC0DC4DFF-7CA0-6A83-A42F-C59E58163FFE","FX22084413")</f>
        <v>0</v>
      </c>
      <c r="F794" t="s">
        <v>19</v>
      </c>
      <c r="G794" t="s">
        <v>19</v>
      </c>
      <c r="H794" t="s">
        <v>85</v>
      </c>
      <c r="I794" t="s">
        <v>1762</v>
      </c>
      <c r="J794">
        <v>162</v>
      </c>
      <c r="K794" t="s">
        <v>87</v>
      </c>
      <c r="L794" t="s">
        <v>88</v>
      </c>
      <c r="M794" t="s">
        <v>89</v>
      </c>
      <c r="N794">
        <v>2</v>
      </c>
      <c r="O794" s="1">
        <v>44790.74658564815</v>
      </c>
      <c r="P794" s="1">
        <v>44790.760150462964</v>
      </c>
      <c r="Q794">
        <v>368</v>
      </c>
      <c r="R794">
        <v>804</v>
      </c>
      <c r="S794" t="b">
        <v>0</v>
      </c>
      <c r="T794" t="s">
        <v>90</v>
      </c>
      <c r="U794" t="b">
        <v>1</v>
      </c>
      <c r="V794" t="s">
        <v>571</v>
      </c>
      <c r="W794" s="1">
        <v>44790.750081018516</v>
      </c>
      <c r="X794">
        <v>301</v>
      </c>
      <c r="Y794">
        <v>162</v>
      </c>
      <c r="Z794">
        <v>0</v>
      </c>
      <c r="AA794">
        <v>162</v>
      </c>
      <c r="AB794">
        <v>0</v>
      </c>
      <c r="AC794">
        <v>3</v>
      </c>
      <c r="AD794">
        <v>0</v>
      </c>
      <c r="AE794">
        <v>0</v>
      </c>
      <c r="AF794">
        <v>0</v>
      </c>
      <c r="AG794">
        <v>0</v>
      </c>
      <c r="AH794" t="s">
        <v>173</v>
      </c>
      <c r="AI794" s="1">
        <v>44790.760150462964</v>
      </c>
      <c r="AJ794">
        <v>503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 t="s">
        <v>90</v>
      </c>
      <c r="AU794" t="s">
        <v>90</v>
      </c>
      <c r="AV794" t="s">
        <v>90</v>
      </c>
      <c r="AW794" t="s">
        <v>90</v>
      </c>
      <c r="AX794" t="s">
        <v>90</v>
      </c>
      <c r="AY794" t="s">
        <v>90</v>
      </c>
      <c r="AZ794" t="s">
        <v>90</v>
      </c>
      <c r="BA794" t="s">
        <v>90</v>
      </c>
      <c r="BB794" t="s">
        <v>90</v>
      </c>
      <c r="BC794" t="s">
        <v>90</v>
      </c>
      <c r="BD794" t="s">
        <v>90</v>
      </c>
      <c r="BE794" t="s">
        <v>90</v>
      </c>
      <c r="BF794" t="s">
        <v>1610</v>
      </c>
      <c r="BG794">
        <v>19</v>
      </c>
      <c r="BH794" t="s">
        <v>93</v>
      </c>
    </row>
    <row r="795" spans="1:60">
      <c r="A795" t="s">
        <v>1780</v>
      </c>
      <c r="B795" t="s">
        <v>82</v>
      </c>
      <c r="C795" t="s">
        <v>1753</v>
      </c>
      <c r="D795" t="s">
        <v>84</v>
      </c>
      <c r="E795" s="2">
        <f>HYPERLINK("capsilon://?command=openfolder&amp;siteaddress=FAM.docvelocity-na8.net&amp;folderid=FXC0DC4DFF-7CA0-6A83-A42F-C59E58163FFE","FX22084413")</f>
        <v>0</v>
      </c>
      <c r="F795" t="s">
        <v>19</v>
      </c>
      <c r="G795" t="s">
        <v>19</v>
      </c>
      <c r="H795" t="s">
        <v>85</v>
      </c>
      <c r="I795" t="s">
        <v>1764</v>
      </c>
      <c r="J795">
        <v>390</v>
      </c>
      <c r="K795" t="s">
        <v>87</v>
      </c>
      <c r="L795" t="s">
        <v>88</v>
      </c>
      <c r="M795" t="s">
        <v>89</v>
      </c>
      <c r="N795">
        <v>2</v>
      </c>
      <c r="O795" s="1">
        <v>44790.746932870374</v>
      </c>
      <c r="P795" s="1">
        <v>44790.774733796294</v>
      </c>
      <c r="Q795">
        <v>842</v>
      </c>
      <c r="R795">
        <v>1560</v>
      </c>
      <c r="S795" t="b">
        <v>0</v>
      </c>
      <c r="T795" t="s">
        <v>90</v>
      </c>
      <c r="U795" t="b">
        <v>1</v>
      </c>
      <c r="V795" t="s">
        <v>91</v>
      </c>
      <c r="W795" s="1">
        <v>44790.760115740741</v>
      </c>
      <c r="X795">
        <v>751</v>
      </c>
      <c r="Y795">
        <v>342</v>
      </c>
      <c r="Z795">
        <v>0</v>
      </c>
      <c r="AA795">
        <v>342</v>
      </c>
      <c r="AB795">
        <v>0</v>
      </c>
      <c r="AC795">
        <v>29</v>
      </c>
      <c r="AD795">
        <v>48</v>
      </c>
      <c r="AE795">
        <v>0</v>
      </c>
      <c r="AF795">
        <v>0</v>
      </c>
      <c r="AG795">
        <v>0</v>
      </c>
      <c r="AH795" t="s">
        <v>749</v>
      </c>
      <c r="AI795" s="1">
        <v>44790.774733796294</v>
      </c>
      <c r="AJ795">
        <v>769</v>
      </c>
      <c r="AK795">
        <v>1</v>
      </c>
      <c r="AL795">
        <v>0</v>
      </c>
      <c r="AM795">
        <v>1</v>
      </c>
      <c r="AN795">
        <v>0</v>
      </c>
      <c r="AO795">
        <v>1</v>
      </c>
      <c r="AP795">
        <v>47</v>
      </c>
      <c r="AQ795">
        <v>0</v>
      </c>
      <c r="AR795">
        <v>0</v>
      </c>
      <c r="AS795">
        <v>0</v>
      </c>
      <c r="AT795" t="s">
        <v>90</v>
      </c>
      <c r="AU795" t="s">
        <v>90</v>
      </c>
      <c r="AV795" t="s">
        <v>90</v>
      </c>
      <c r="AW795" t="s">
        <v>90</v>
      </c>
      <c r="AX795" t="s">
        <v>90</v>
      </c>
      <c r="AY795" t="s">
        <v>90</v>
      </c>
      <c r="AZ795" t="s">
        <v>90</v>
      </c>
      <c r="BA795" t="s">
        <v>90</v>
      </c>
      <c r="BB795" t="s">
        <v>90</v>
      </c>
      <c r="BC795" t="s">
        <v>90</v>
      </c>
      <c r="BD795" t="s">
        <v>90</v>
      </c>
      <c r="BE795" t="s">
        <v>90</v>
      </c>
      <c r="BF795" t="s">
        <v>1610</v>
      </c>
      <c r="BG795">
        <v>40</v>
      </c>
      <c r="BH795" t="s">
        <v>93</v>
      </c>
    </row>
    <row r="796" spans="1:60">
      <c r="A796" t="s">
        <v>1781</v>
      </c>
      <c r="B796" t="s">
        <v>82</v>
      </c>
      <c r="C796" t="s">
        <v>1768</v>
      </c>
      <c r="D796" t="s">
        <v>84</v>
      </c>
      <c r="E796" s="2">
        <f>HYPERLINK("capsilon://?command=openfolder&amp;siteaddress=FAM.docvelocity-na8.net&amp;folderid=FX871FEFD5-FF30-B54B-18E0-165F210A9881","FX22076663")</f>
        <v>0</v>
      </c>
      <c r="F796" t="s">
        <v>19</v>
      </c>
      <c r="G796" t="s">
        <v>19</v>
      </c>
      <c r="H796" t="s">
        <v>85</v>
      </c>
      <c r="I796" t="s">
        <v>1782</v>
      </c>
      <c r="J796">
        <v>28</v>
      </c>
      <c r="K796" t="s">
        <v>87</v>
      </c>
      <c r="L796" t="s">
        <v>88</v>
      </c>
      <c r="M796" t="s">
        <v>89</v>
      </c>
      <c r="N796">
        <v>2</v>
      </c>
      <c r="O796" s="1">
        <v>44775.419444444444</v>
      </c>
      <c r="P796" s="1">
        <v>44775.451053240744</v>
      </c>
      <c r="Q796">
        <v>2606</v>
      </c>
      <c r="R796">
        <v>125</v>
      </c>
      <c r="S796" t="b">
        <v>0</v>
      </c>
      <c r="T796" t="s">
        <v>90</v>
      </c>
      <c r="U796" t="b">
        <v>0</v>
      </c>
      <c r="V796" t="s">
        <v>1557</v>
      </c>
      <c r="W796" s="1">
        <v>44775.444351851853</v>
      </c>
      <c r="X796">
        <v>63</v>
      </c>
      <c r="Y796">
        <v>21</v>
      </c>
      <c r="Z796">
        <v>0</v>
      </c>
      <c r="AA796">
        <v>21</v>
      </c>
      <c r="AB796">
        <v>0</v>
      </c>
      <c r="AC796">
        <v>0</v>
      </c>
      <c r="AD796">
        <v>7</v>
      </c>
      <c r="AE796">
        <v>0</v>
      </c>
      <c r="AF796">
        <v>0</v>
      </c>
      <c r="AG796">
        <v>0</v>
      </c>
      <c r="AH796" t="s">
        <v>183</v>
      </c>
      <c r="AI796" s="1">
        <v>44775.451053240744</v>
      </c>
      <c r="AJ796">
        <v>62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90</v>
      </c>
      <c r="AU796" t="s">
        <v>90</v>
      </c>
      <c r="AV796" t="s">
        <v>90</v>
      </c>
      <c r="AW796" t="s">
        <v>90</v>
      </c>
      <c r="AX796" t="s">
        <v>90</v>
      </c>
      <c r="AY796" t="s">
        <v>90</v>
      </c>
      <c r="AZ796" t="s">
        <v>90</v>
      </c>
      <c r="BA796" t="s">
        <v>90</v>
      </c>
      <c r="BB796" t="s">
        <v>90</v>
      </c>
      <c r="BC796" t="s">
        <v>90</v>
      </c>
      <c r="BD796" t="s">
        <v>90</v>
      </c>
      <c r="BE796" t="s">
        <v>90</v>
      </c>
      <c r="BF796" t="s">
        <v>1506</v>
      </c>
      <c r="BG796">
        <v>45</v>
      </c>
      <c r="BH796" t="s">
        <v>93</v>
      </c>
    </row>
    <row r="797" spans="1:60">
      <c r="A797" t="s">
        <v>1783</v>
      </c>
      <c r="B797" t="s">
        <v>82</v>
      </c>
      <c r="C797" t="s">
        <v>1741</v>
      </c>
      <c r="D797" t="s">
        <v>84</v>
      </c>
      <c r="E797" s="2">
        <f>HYPERLINK("capsilon://?command=openfolder&amp;siteaddress=FAM.docvelocity-na8.net&amp;folderid=FXE4DBDE4B-0F1B-EAB1-AF47-EEC1507AD073","FX22084922")</f>
        <v>0</v>
      </c>
      <c r="F797" t="s">
        <v>19</v>
      </c>
      <c r="G797" t="s">
        <v>19</v>
      </c>
      <c r="H797" t="s">
        <v>85</v>
      </c>
      <c r="I797" t="s">
        <v>1742</v>
      </c>
      <c r="J797">
        <v>382</v>
      </c>
      <c r="K797" t="s">
        <v>87</v>
      </c>
      <c r="L797" t="s">
        <v>88</v>
      </c>
      <c r="M797" t="s">
        <v>89</v>
      </c>
      <c r="N797">
        <v>2</v>
      </c>
      <c r="O797" s="1">
        <v>44790.753067129626</v>
      </c>
      <c r="P797" s="1">
        <v>44790.842581018522</v>
      </c>
      <c r="Q797">
        <v>4225</v>
      </c>
      <c r="R797">
        <v>3509</v>
      </c>
      <c r="S797" t="b">
        <v>0</v>
      </c>
      <c r="T797" t="s">
        <v>90</v>
      </c>
      <c r="U797" t="b">
        <v>1</v>
      </c>
      <c r="V797" t="s">
        <v>91</v>
      </c>
      <c r="W797" s="1">
        <v>44790.783564814818</v>
      </c>
      <c r="X797">
        <v>2025</v>
      </c>
      <c r="Y797">
        <v>237</v>
      </c>
      <c r="Z797">
        <v>0</v>
      </c>
      <c r="AA797">
        <v>237</v>
      </c>
      <c r="AB797">
        <v>103</v>
      </c>
      <c r="AC797">
        <v>40</v>
      </c>
      <c r="AD797">
        <v>145</v>
      </c>
      <c r="AE797">
        <v>0</v>
      </c>
      <c r="AF797">
        <v>0</v>
      </c>
      <c r="AG797">
        <v>0</v>
      </c>
      <c r="AH797" t="s">
        <v>449</v>
      </c>
      <c r="AI797" s="1">
        <v>44790.842581018522</v>
      </c>
      <c r="AJ797">
        <v>1253</v>
      </c>
      <c r="AK797">
        <v>8</v>
      </c>
      <c r="AL797">
        <v>0</v>
      </c>
      <c r="AM797">
        <v>8</v>
      </c>
      <c r="AN797">
        <v>103</v>
      </c>
      <c r="AO797">
        <v>7</v>
      </c>
      <c r="AP797">
        <v>137</v>
      </c>
      <c r="AQ797">
        <v>0</v>
      </c>
      <c r="AR797">
        <v>0</v>
      </c>
      <c r="AS797">
        <v>0</v>
      </c>
      <c r="AT797" t="s">
        <v>90</v>
      </c>
      <c r="AU797" t="s">
        <v>90</v>
      </c>
      <c r="AV797" t="s">
        <v>90</v>
      </c>
      <c r="AW797" t="s">
        <v>90</v>
      </c>
      <c r="AX797" t="s">
        <v>90</v>
      </c>
      <c r="AY797" t="s">
        <v>90</v>
      </c>
      <c r="AZ797" t="s">
        <v>90</v>
      </c>
      <c r="BA797" t="s">
        <v>90</v>
      </c>
      <c r="BB797" t="s">
        <v>90</v>
      </c>
      <c r="BC797" t="s">
        <v>90</v>
      </c>
      <c r="BD797" t="s">
        <v>90</v>
      </c>
      <c r="BE797" t="s">
        <v>90</v>
      </c>
      <c r="BF797" t="s">
        <v>1610</v>
      </c>
      <c r="BG797">
        <v>128</v>
      </c>
      <c r="BH797" t="s">
        <v>93</v>
      </c>
    </row>
    <row r="798" spans="1:60">
      <c r="A798" t="s">
        <v>1784</v>
      </c>
      <c r="B798" t="s">
        <v>82</v>
      </c>
      <c r="C798" t="s">
        <v>1768</v>
      </c>
      <c r="D798" t="s">
        <v>84</v>
      </c>
      <c r="E798" s="2">
        <f>HYPERLINK("capsilon://?command=openfolder&amp;siteaddress=FAM.docvelocity-na8.net&amp;folderid=FX871FEFD5-FF30-B54B-18E0-165F210A9881","FX22076663")</f>
        <v>0</v>
      </c>
      <c r="F798" t="s">
        <v>19</v>
      </c>
      <c r="G798" t="s">
        <v>19</v>
      </c>
      <c r="H798" t="s">
        <v>85</v>
      </c>
      <c r="I798" t="s">
        <v>1785</v>
      </c>
      <c r="J798">
        <v>46</v>
      </c>
      <c r="K798" t="s">
        <v>87</v>
      </c>
      <c r="L798" t="s">
        <v>88</v>
      </c>
      <c r="M798" t="s">
        <v>89</v>
      </c>
      <c r="N798">
        <v>2</v>
      </c>
      <c r="O798" s="1">
        <v>44775.419641203705</v>
      </c>
      <c r="P798" s="1">
        <v>44775.451724537037</v>
      </c>
      <c r="Q798">
        <v>2617</v>
      </c>
      <c r="R798">
        <v>155</v>
      </c>
      <c r="S798" t="b">
        <v>0</v>
      </c>
      <c r="T798" t="s">
        <v>90</v>
      </c>
      <c r="U798" t="b">
        <v>0</v>
      </c>
      <c r="V798" t="s">
        <v>1557</v>
      </c>
      <c r="W798" s="1">
        <v>44775.445497685185</v>
      </c>
      <c r="X798">
        <v>98</v>
      </c>
      <c r="Y798">
        <v>38</v>
      </c>
      <c r="Z798">
        <v>0</v>
      </c>
      <c r="AA798">
        <v>38</v>
      </c>
      <c r="AB798">
        <v>0</v>
      </c>
      <c r="AC798">
        <v>10</v>
      </c>
      <c r="AD798">
        <v>8</v>
      </c>
      <c r="AE798">
        <v>0</v>
      </c>
      <c r="AF798">
        <v>0</v>
      </c>
      <c r="AG798">
        <v>0</v>
      </c>
      <c r="AH798" t="s">
        <v>183</v>
      </c>
      <c r="AI798" s="1">
        <v>44775.451724537037</v>
      </c>
      <c r="AJ798">
        <v>57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8</v>
      </c>
      <c r="AQ798">
        <v>0</v>
      </c>
      <c r="AR798">
        <v>0</v>
      </c>
      <c r="AS798">
        <v>0</v>
      </c>
      <c r="AT798" t="s">
        <v>90</v>
      </c>
      <c r="AU798" t="s">
        <v>90</v>
      </c>
      <c r="AV798" t="s">
        <v>90</v>
      </c>
      <c r="AW798" t="s">
        <v>90</v>
      </c>
      <c r="AX798" t="s">
        <v>90</v>
      </c>
      <c r="AY798" t="s">
        <v>90</v>
      </c>
      <c r="AZ798" t="s">
        <v>90</v>
      </c>
      <c r="BA798" t="s">
        <v>90</v>
      </c>
      <c r="BB798" t="s">
        <v>90</v>
      </c>
      <c r="BC798" t="s">
        <v>90</v>
      </c>
      <c r="BD798" t="s">
        <v>90</v>
      </c>
      <c r="BE798" t="s">
        <v>90</v>
      </c>
      <c r="BF798" t="s">
        <v>1506</v>
      </c>
      <c r="BG798">
        <v>46</v>
      </c>
      <c r="BH798" t="s">
        <v>93</v>
      </c>
    </row>
    <row r="799" spans="1:60">
      <c r="A799" t="s">
        <v>1786</v>
      </c>
      <c r="B799" t="s">
        <v>82</v>
      </c>
      <c r="C799" t="s">
        <v>1775</v>
      </c>
      <c r="D799" t="s">
        <v>84</v>
      </c>
      <c r="E799" s="2">
        <f>HYPERLINK("capsilon://?command=openfolder&amp;siteaddress=FAM.docvelocity-na8.net&amp;folderid=FX0475A1B3-AEF0-5104-523D-42D559349AAB","FX22084933")</f>
        <v>0</v>
      </c>
      <c r="F799" t="s">
        <v>19</v>
      </c>
      <c r="G799" t="s">
        <v>19</v>
      </c>
      <c r="H799" t="s">
        <v>85</v>
      </c>
      <c r="I799" t="s">
        <v>1776</v>
      </c>
      <c r="J799">
        <v>573</v>
      </c>
      <c r="K799" t="s">
        <v>87</v>
      </c>
      <c r="L799" t="s">
        <v>88</v>
      </c>
      <c r="M799" t="s">
        <v>89</v>
      </c>
      <c r="N799">
        <v>2</v>
      </c>
      <c r="O799" s="1">
        <v>44790.754583333335</v>
      </c>
      <c r="P799" s="1">
        <v>44790.86309027778</v>
      </c>
      <c r="Q799">
        <v>5515</v>
      </c>
      <c r="R799">
        <v>3860</v>
      </c>
      <c r="S799" t="b">
        <v>0</v>
      </c>
      <c r="T799" t="s">
        <v>90</v>
      </c>
      <c r="U799" t="b">
        <v>1</v>
      </c>
      <c r="V799" t="s">
        <v>95</v>
      </c>
      <c r="W799" s="1">
        <v>44790.778692129628</v>
      </c>
      <c r="X799">
        <v>2070</v>
      </c>
      <c r="Y799">
        <v>496</v>
      </c>
      <c r="Z799">
        <v>0</v>
      </c>
      <c r="AA799">
        <v>496</v>
      </c>
      <c r="AB799">
        <v>136</v>
      </c>
      <c r="AC799">
        <v>57</v>
      </c>
      <c r="AD799">
        <v>77</v>
      </c>
      <c r="AE799">
        <v>0</v>
      </c>
      <c r="AF799">
        <v>0</v>
      </c>
      <c r="AG799">
        <v>0</v>
      </c>
      <c r="AH799" t="s">
        <v>412</v>
      </c>
      <c r="AI799" s="1">
        <v>44790.86309027778</v>
      </c>
      <c r="AJ799">
        <v>1640</v>
      </c>
      <c r="AK799">
        <v>0</v>
      </c>
      <c r="AL799">
        <v>0</v>
      </c>
      <c r="AM799">
        <v>0</v>
      </c>
      <c r="AN799">
        <v>136</v>
      </c>
      <c r="AO799">
        <v>0</v>
      </c>
      <c r="AP799">
        <v>77</v>
      </c>
      <c r="AQ799">
        <v>0</v>
      </c>
      <c r="AR799">
        <v>0</v>
      </c>
      <c r="AS799">
        <v>0</v>
      </c>
      <c r="AT799" t="s">
        <v>90</v>
      </c>
      <c r="AU799" t="s">
        <v>90</v>
      </c>
      <c r="AV799" t="s">
        <v>90</v>
      </c>
      <c r="AW799" t="s">
        <v>90</v>
      </c>
      <c r="AX799" t="s">
        <v>90</v>
      </c>
      <c r="AY799" t="s">
        <v>90</v>
      </c>
      <c r="AZ799" t="s">
        <v>90</v>
      </c>
      <c r="BA799" t="s">
        <v>90</v>
      </c>
      <c r="BB799" t="s">
        <v>90</v>
      </c>
      <c r="BC799" t="s">
        <v>90</v>
      </c>
      <c r="BD799" t="s">
        <v>90</v>
      </c>
      <c r="BE799" t="s">
        <v>90</v>
      </c>
      <c r="BF799" t="s">
        <v>1610</v>
      </c>
      <c r="BG799">
        <v>156</v>
      </c>
      <c r="BH799" t="s">
        <v>93</v>
      </c>
    </row>
    <row r="800" spans="1:60">
      <c r="A800" t="s">
        <v>1787</v>
      </c>
      <c r="B800" t="s">
        <v>82</v>
      </c>
      <c r="C800" t="s">
        <v>1788</v>
      </c>
      <c r="D800" t="s">
        <v>84</v>
      </c>
      <c r="E800" s="2">
        <f>HYPERLINK("capsilon://?command=openfolder&amp;siteaddress=FAM.docvelocity-na8.net&amp;folderid=FX33C46556-4E55-2A63-D8E4-3B5E6C5D0BDE","FX22084879")</f>
        <v>0</v>
      </c>
      <c r="F800" t="s">
        <v>19</v>
      </c>
      <c r="G800" t="s">
        <v>19</v>
      </c>
      <c r="H800" t="s">
        <v>85</v>
      </c>
      <c r="I800" t="s">
        <v>1789</v>
      </c>
      <c r="J800">
        <v>424</v>
      </c>
      <c r="K800" t="s">
        <v>87</v>
      </c>
      <c r="L800" t="s">
        <v>88</v>
      </c>
      <c r="M800" t="s">
        <v>89</v>
      </c>
      <c r="N800">
        <v>1</v>
      </c>
      <c r="O800" s="1">
        <v>44790.756006944444</v>
      </c>
      <c r="P800" s="1">
        <v>44790.843969907408</v>
      </c>
      <c r="Q800">
        <v>6314</v>
      </c>
      <c r="R800">
        <v>1286</v>
      </c>
      <c r="S800" t="b">
        <v>0</v>
      </c>
      <c r="T800" t="s">
        <v>90</v>
      </c>
      <c r="U800" t="b">
        <v>0</v>
      </c>
      <c r="V800" t="s">
        <v>135</v>
      </c>
      <c r="W800" s="1">
        <v>44790.843969907408</v>
      </c>
      <c r="X800">
        <v>1023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424</v>
      </c>
      <c r="AE800">
        <v>410</v>
      </c>
      <c r="AF800">
        <v>0</v>
      </c>
      <c r="AG800">
        <v>14</v>
      </c>
      <c r="AH800" t="s">
        <v>90</v>
      </c>
      <c r="AI800" t="s">
        <v>90</v>
      </c>
      <c r="AJ800" t="s">
        <v>90</v>
      </c>
      <c r="AK800" t="s">
        <v>90</v>
      </c>
      <c r="AL800" t="s">
        <v>90</v>
      </c>
      <c r="AM800" t="s">
        <v>90</v>
      </c>
      <c r="AN800" t="s">
        <v>90</v>
      </c>
      <c r="AO800" t="s">
        <v>90</v>
      </c>
      <c r="AP800" t="s">
        <v>90</v>
      </c>
      <c r="AQ800" t="s">
        <v>90</v>
      </c>
      <c r="AR800" t="s">
        <v>90</v>
      </c>
      <c r="AS800" t="s">
        <v>90</v>
      </c>
      <c r="AT800" t="s">
        <v>90</v>
      </c>
      <c r="AU800" t="s">
        <v>90</v>
      </c>
      <c r="AV800" t="s">
        <v>90</v>
      </c>
      <c r="AW800" t="s">
        <v>90</v>
      </c>
      <c r="AX800" t="s">
        <v>90</v>
      </c>
      <c r="AY800" t="s">
        <v>90</v>
      </c>
      <c r="AZ800" t="s">
        <v>90</v>
      </c>
      <c r="BA800" t="s">
        <v>90</v>
      </c>
      <c r="BB800" t="s">
        <v>90</v>
      </c>
      <c r="BC800" t="s">
        <v>90</v>
      </c>
      <c r="BD800" t="s">
        <v>90</v>
      </c>
      <c r="BE800" t="s">
        <v>90</v>
      </c>
      <c r="BF800" t="s">
        <v>1610</v>
      </c>
      <c r="BG800">
        <v>126</v>
      </c>
      <c r="BH800" t="s">
        <v>93</v>
      </c>
    </row>
    <row r="801" spans="1:60">
      <c r="A801" t="s">
        <v>1790</v>
      </c>
      <c r="B801" t="s">
        <v>82</v>
      </c>
      <c r="C801" t="s">
        <v>1768</v>
      </c>
      <c r="D801" t="s">
        <v>84</v>
      </c>
      <c r="E801" s="2">
        <f>HYPERLINK("capsilon://?command=openfolder&amp;siteaddress=FAM.docvelocity-na8.net&amp;folderid=FX871FEFD5-FF30-B54B-18E0-165F210A9881","FX22076663")</f>
        <v>0</v>
      </c>
      <c r="F801" t="s">
        <v>19</v>
      </c>
      <c r="G801" t="s">
        <v>19</v>
      </c>
      <c r="H801" t="s">
        <v>85</v>
      </c>
      <c r="I801" t="s">
        <v>1791</v>
      </c>
      <c r="J801">
        <v>28</v>
      </c>
      <c r="K801" t="s">
        <v>87</v>
      </c>
      <c r="L801" t="s">
        <v>88</v>
      </c>
      <c r="M801" t="s">
        <v>89</v>
      </c>
      <c r="N801">
        <v>2</v>
      </c>
      <c r="O801" s="1">
        <v>44775.419675925928</v>
      </c>
      <c r="P801" s="1">
        <v>44775.452384259261</v>
      </c>
      <c r="Q801">
        <v>2685</v>
      </c>
      <c r="R801">
        <v>141</v>
      </c>
      <c r="S801" t="b">
        <v>0</v>
      </c>
      <c r="T801" t="s">
        <v>90</v>
      </c>
      <c r="U801" t="b">
        <v>0</v>
      </c>
      <c r="V801" t="s">
        <v>1792</v>
      </c>
      <c r="W801" s="1">
        <v>44775.446331018517</v>
      </c>
      <c r="X801">
        <v>85</v>
      </c>
      <c r="Y801">
        <v>21</v>
      </c>
      <c r="Z801">
        <v>0</v>
      </c>
      <c r="AA801">
        <v>21</v>
      </c>
      <c r="AB801">
        <v>0</v>
      </c>
      <c r="AC801">
        <v>1</v>
      </c>
      <c r="AD801">
        <v>7</v>
      </c>
      <c r="AE801">
        <v>0</v>
      </c>
      <c r="AF801">
        <v>0</v>
      </c>
      <c r="AG801">
        <v>0</v>
      </c>
      <c r="AH801" t="s">
        <v>183</v>
      </c>
      <c r="AI801" s="1">
        <v>44775.452384259261</v>
      </c>
      <c r="AJ801">
        <v>56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7</v>
      </c>
      <c r="AQ801">
        <v>0</v>
      </c>
      <c r="AR801">
        <v>0</v>
      </c>
      <c r="AS801">
        <v>0</v>
      </c>
      <c r="AT801" t="s">
        <v>90</v>
      </c>
      <c r="AU801" t="s">
        <v>90</v>
      </c>
      <c r="AV801" t="s">
        <v>90</v>
      </c>
      <c r="AW801" t="s">
        <v>90</v>
      </c>
      <c r="AX801" t="s">
        <v>90</v>
      </c>
      <c r="AY801" t="s">
        <v>90</v>
      </c>
      <c r="AZ801" t="s">
        <v>90</v>
      </c>
      <c r="BA801" t="s">
        <v>90</v>
      </c>
      <c r="BB801" t="s">
        <v>90</v>
      </c>
      <c r="BC801" t="s">
        <v>90</v>
      </c>
      <c r="BD801" t="s">
        <v>90</v>
      </c>
      <c r="BE801" t="s">
        <v>90</v>
      </c>
      <c r="BF801" t="s">
        <v>1506</v>
      </c>
      <c r="BG801">
        <v>47</v>
      </c>
      <c r="BH801" t="s">
        <v>93</v>
      </c>
    </row>
    <row r="802" spans="1:60">
      <c r="A802" t="s">
        <v>1793</v>
      </c>
      <c r="B802" t="s">
        <v>82</v>
      </c>
      <c r="C802" t="s">
        <v>1768</v>
      </c>
      <c r="D802" t="s">
        <v>84</v>
      </c>
      <c r="E802" s="2">
        <f>HYPERLINK("capsilon://?command=openfolder&amp;siteaddress=FAM.docvelocity-na8.net&amp;folderid=FX871FEFD5-FF30-B54B-18E0-165F210A9881","FX22076663")</f>
        <v>0</v>
      </c>
      <c r="F802" t="s">
        <v>19</v>
      </c>
      <c r="G802" t="s">
        <v>19</v>
      </c>
      <c r="H802" t="s">
        <v>85</v>
      </c>
      <c r="I802" t="s">
        <v>1794</v>
      </c>
      <c r="J802">
        <v>28</v>
      </c>
      <c r="K802" t="s">
        <v>87</v>
      </c>
      <c r="L802" t="s">
        <v>88</v>
      </c>
      <c r="M802" t="s">
        <v>89</v>
      </c>
      <c r="N802">
        <v>2</v>
      </c>
      <c r="O802" s="1">
        <v>44775.419918981483</v>
      </c>
      <c r="P802" s="1">
        <v>44775.458923611113</v>
      </c>
      <c r="Q802">
        <v>3161</v>
      </c>
      <c r="R802">
        <v>209</v>
      </c>
      <c r="S802" t="b">
        <v>0</v>
      </c>
      <c r="T802" t="s">
        <v>90</v>
      </c>
      <c r="U802" t="b">
        <v>0</v>
      </c>
      <c r="V802" t="s">
        <v>1557</v>
      </c>
      <c r="W802" s="1">
        <v>44775.446145833332</v>
      </c>
      <c r="X802">
        <v>55</v>
      </c>
      <c r="Y802">
        <v>21</v>
      </c>
      <c r="Z802">
        <v>0</v>
      </c>
      <c r="AA802">
        <v>21</v>
      </c>
      <c r="AB802">
        <v>0</v>
      </c>
      <c r="AC802">
        <v>0</v>
      </c>
      <c r="AD802">
        <v>7</v>
      </c>
      <c r="AE802">
        <v>0</v>
      </c>
      <c r="AF802">
        <v>0</v>
      </c>
      <c r="AG802">
        <v>0</v>
      </c>
      <c r="AH802" t="s">
        <v>294</v>
      </c>
      <c r="AI802" s="1">
        <v>44775.458923611113</v>
      </c>
      <c r="AJ802">
        <v>150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7</v>
      </c>
      <c r="AQ802">
        <v>0</v>
      </c>
      <c r="AR802">
        <v>0</v>
      </c>
      <c r="AS802">
        <v>0</v>
      </c>
      <c r="AT802" t="s">
        <v>90</v>
      </c>
      <c r="AU802" t="s">
        <v>90</v>
      </c>
      <c r="AV802" t="s">
        <v>90</v>
      </c>
      <c r="AW802" t="s">
        <v>90</v>
      </c>
      <c r="AX802" t="s">
        <v>90</v>
      </c>
      <c r="AY802" t="s">
        <v>90</v>
      </c>
      <c r="AZ802" t="s">
        <v>90</v>
      </c>
      <c r="BA802" t="s">
        <v>90</v>
      </c>
      <c r="BB802" t="s">
        <v>90</v>
      </c>
      <c r="BC802" t="s">
        <v>90</v>
      </c>
      <c r="BD802" t="s">
        <v>90</v>
      </c>
      <c r="BE802" t="s">
        <v>90</v>
      </c>
      <c r="BF802" t="s">
        <v>1506</v>
      </c>
      <c r="BG802">
        <v>56</v>
      </c>
      <c r="BH802" t="s">
        <v>93</v>
      </c>
    </row>
    <row r="803" spans="1:60">
      <c r="A803" t="s">
        <v>1795</v>
      </c>
      <c r="B803" t="s">
        <v>82</v>
      </c>
      <c r="C803" t="s">
        <v>1768</v>
      </c>
      <c r="D803" t="s">
        <v>84</v>
      </c>
      <c r="E803" s="2">
        <f>HYPERLINK("capsilon://?command=openfolder&amp;siteaddress=FAM.docvelocity-na8.net&amp;folderid=FX871FEFD5-FF30-B54B-18E0-165F210A9881","FX22076663")</f>
        <v>0</v>
      </c>
      <c r="F803" t="s">
        <v>19</v>
      </c>
      <c r="G803" t="s">
        <v>19</v>
      </c>
      <c r="H803" t="s">
        <v>85</v>
      </c>
      <c r="I803" t="s">
        <v>1796</v>
      </c>
      <c r="J803">
        <v>28</v>
      </c>
      <c r="K803" t="s">
        <v>87</v>
      </c>
      <c r="L803" t="s">
        <v>88</v>
      </c>
      <c r="M803" t="s">
        <v>89</v>
      </c>
      <c r="N803">
        <v>1</v>
      </c>
      <c r="O803" s="1">
        <v>44775.420312499999</v>
      </c>
      <c r="P803" s="1">
        <v>44775.448275462964</v>
      </c>
      <c r="Q803">
        <v>2233</v>
      </c>
      <c r="R803">
        <v>183</v>
      </c>
      <c r="S803" t="b">
        <v>0</v>
      </c>
      <c r="T803" t="s">
        <v>90</v>
      </c>
      <c r="U803" t="b">
        <v>0</v>
      </c>
      <c r="V803" t="s">
        <v>1557</v>
      </c>
      <c r="W803" s="1">
        <v>44775.448275462964</v>
      </c>
      <c r="X803">
        <v>183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28</v>
      </c>
      <c r="AE803">
        <v>21</v>
      </c>
      <c r="AF803">
        <v>0</v>
      </c>
      <c r="AG803">
        <v>4</v>
      </c>
      <c r="AH803" t="s">
        <v>90</v>
      </c>
      <c r="AI803" t="s">
        <v>90</v>
      </c>
      <c r="AJ803" t="s">
        <v>90</v>
      </c>
      <c r="AK803" t="s">
        <v>90</v>
      </c>
      <c r="AL803" t="s">
        <v>90</v>
      </c>
      <c r="AM803" t="s">
        <v>90</v>
      </c>
      <c r="AN803" t="s">
        <v>90</v>
      </c>
      <c r="AO803" t="s">
        <v>90</v>
      </c>
      <c r="AP803" t="s">
        <v>90</v>
      </c>
      <c r="AQ803" t="s">
        <v>90</v>
      </c>
      <c r="AR803" t="s">
        <v>90</v>
      </c>
      <c r="AS803" t="s">
        <v>90</v>
      </c>
      <c r="AT803" t="s">
        <v>90</v>
      </c>
      <c r="AU803" t="s">
        <v>90</v>
      </c>
      <c r="AV803" t="s">
        <v>90</v>
      </c>
      <c r="AW803" t="s">
        <v>90</v>
      </c>
      <c r="AX803" t="s">
        <v>90</v>
      </c>
      <c r="AY803" t="s">
        <v>90</v>
      </c>
      <c r="AZ803" t="s">
        <v>90</v>
      </c>
      <c r="BA803" t="s">
        <v>90</v>
      </c>
      <c r="BB803" t="s">
        <v>90</v>
      </c>
      <c r="BC803" t="s">
        <v>90</v>
      </c>
      <c r="BD803" t="s">
        <v>90</v>
      </c>
      <c r="BE803" t="s">
        <v>90</v>
      </c>
      <c r="BF803" t="s">
        <v>1506</v>
      </c>
      <c r="BG803">
        <v>40</v>
      </c>
      <c r="BH803" t="s">
        <v>93</v>
      </c>
    </row>
    <row r="804" spans="1:60">
      <c r="A804" t="s">
        <v>1797</v>
      </c>
      <c r="B804" t="s">
        <v>82</v>
      </c>
      <c r="C804" t="s">
        <v>1744</v>
      </c>
      <c r="D804" t="s">
        <v>84</v>
      </c>
      <c r="E804" s="2">
        <f>HYPERLINK("capsilon://?command=openfolder&amp;siteaddress=FAM.docvelocity-na8.net&amp;folderid=FX8D678ABF-A4F1-E7C6-569E-91EBE6818F2B","FX22083013")</f>
        <v>0</v>
      </c>
      <c r="F804" t="s">
        <v>19</v>
      </c>
      <c r="G804" t="s">
        <v>19</v>
      </c>
      <c r="H804" t="s">
        <v>85</v>
      </c>
      <c r="I804" t="s">
        <v>1745</v>
      </c>
      <c r="J804">
        <v>702</v>
      </c>
      <c r="K804" t="s">
        <v>87</v>
      </c>
      <c r="L804" t="s">
        <v>88</v>
      </c>
      <c r="M804" t="s">
        <v>89</v>
      </c>
      <c r="N804">
        <v>2</v>
      </c>
      <c r="O804" s="1">
        <v>44790.780486111114</v>
      </c>
      <c r="P804" s="1">
        <v>44790.8752662037</v>
      </c>
      <c r="Q804">
        <v>3532</v>
      </c>
      <c r="R804">
        <v>4657</v>
      </c>
      <c r="S804" t="b">
        <v>0</v>
      </c>
      <c r="T804" t="s">
        <v>90</v>
      </c>
      <c r="U804" t="b">
        <v>1</v>
      </c>
      <c r="V804" t="s">
        <v>95</v>
      </c>
      <c r="W804" s="1">
        <v>44790.810115740744</v>
      </c>
      <c r="X804">
        <v>2534</v>
      </c>
      <c r="Y804">
        <v>563</v>
      </c>
      <c r="Z804">
        <v>0</v>
      </c>
      <c r="AA804">
        <v>563</v>
      </c>
      <c r="AB804">
        <v>0</v>
      </c>
      <c r="AC804">
        <v>79</v>
      </c>
      <c r="AD804">
        <v>139</v>
      </c>
      <c r="AE804">
        <v>0</v>
      </c>
      <c r="AF804">
        <v>0</v>
      </c>
      <c r="AG804">
        <v>0</v>
      </c>
      <c r="AH804" t="s">
        <v>449</v>
      </c>
      <c r="AI804" s="1">
        <v>44790.8752662037</v>
      </c>
      <c r="AJ804">
        <v>71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139</v>
      </c>
      <c r="AQ804">
        <v>0</v>
      </c>
      <c r="AR804">
        <v>0</v>
      </c>
      <c r="AS804">
        <v>0</v>
      </c>
      <c r="AT804" t="s">
        <v>90</v>
      </c>
      <c r="AU804" t="s">
        <v>90</v>
      </c>
      <c r="AV804" t="s">
        <v>90</v>
      </c>
      <c r="AW804" t="s">
        <v>90</v>
      </c>
      <c r="AX804" t="s">
        <v>90</v>
      </c>
      <c r="AY804" t="s">
        <v>90</v>
      </c>
      <c r="AZ804" t="s">
        <v>90</v>
      </c>
      <c r="BA804" t="s">
        <v>90</v>
      </c>
      <c r="BB804" t="s">
        <v>90</v>
      </c>
      <c r="BC804" t="s">
        <v>90</v>
      </c>
      <c r="BD804" t="s">
        <v>90</v>
      </c>
      <c r="BE804" t="s">
        <v>90</v>
      </c>
      <c r="BF804" t="s">
        <v>1610</v>
      </c>
      <c r="BG804">
        <v>136</v>
      </c>
      <c r="BH804" t="s">
        <v>93</v>
      </c>
    </row>
    <row r="805" spans="1:60">
      <c r="A805" t="s">
        <v>1798</v>
      </c>
      <c r="B805" t="s">
        <v>82</v>
      </c>
      <c r="C805" t="s">
        <v>1775</v>
      </c>
      <c r="D805" t="s">
        <v>84</v>
      </c>
      <c r="E805" s="2">
        <f>HYPERLINK("capsilon://?command=openfolder&amp;siteaddress=FAM.docvelocity-na8.net&amp;folderid=FX0475A1B3-AEF0-5104-523D-42D559349AAB","FX22084933")</f>
        <v>0</v>
      </c>
      <c r="F805" t="s">
        <v>19</v>
      </c>
      <c r="G805" t="s">
        <v>19</v>
      </c>
      <c r="H805" t="s">
        <v>85</v>
      </c>
      <c r="I805" t="s">
        <v>1799</v>
      </c>
      <c r="J805">
        <v>28</v>
      </c>
      <c r="K805" t="s">
        <v>87</v>
      </c>
      <c r="L805" t="s">
        <v>88</v>
      </c>
      <c r="M805" t="s">
        <v>89</v>
      </c>
      <c r="N805">
        <v>2</v>
      </c>
      <c r="O805" s="1">
        <v>44790.832905092589</v>
      </c>
      <c r="P805" s="1">
        <v>44790.86482638889</v>
      </c>
      <c r="Q805">
        <v>2256</v>
      </c>
      <c r="R805">
        <v>502</v>
      </c>
      <c r="S805" t="b">
        <v>0</v>
      </c>
      <c r="T805" t="s">
        <v>90</v>
      </c>
      <c r="U805" t="b">
        <v>0</v>
      </c>
      <c r="V805" t="s">
        <v>135</v>
      </c>
      <c r="W805" s="1">
        <v>44790.848067129627</v>
      </c>
      <c r="X805">
        <v>353</v>
      </c>
      <c r="Y805">
        <v>21</v>
      </c>
      <c r="Z805">
        <v>0</v>
      </c>
      <c r="AA805">
        <v>21</v>
      </c>
      <c r="AB805">
        <v>0</v>
      </c>
      <c r="AC805">
        <v>0</v>
      </c>
      <c r="AD805">
        <v>7</v>
      </c>
      <c r="AE805">
        <v>0</v>
      </c>
      <c r="AF805">
        <v>0</v>
      </c>
      <c r="AG805">
        <v>0</v>
      </c>
      <c r="AH805" t="s">
        <v>412</v>
      </c>
      <c r="AI805" s="1">
        <v>44790.86482638889</v>
      </c>
      <c r="AJ805">
        <v>149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90</v>
      </c>
      <c r="AU805" t="s">
        <v>90</v>
      </c>
      <c r="AV805" t="s">
        <v>90</v>
      </c>
      <c r="AW805" t="s">
        <v>90</v>
      </c>
      <c r="AX805" t="s">
        <v>90</v>
      </c>
      <c r="AY805" t="s">
        <v>90</v>
      </c>
      <c r="AZ805" t="s">
        <v>90</v>
      </c>
      <c r="BA805" t="s">
        <v>90</v>
      </c>
      <c r="BB805" t="s">
        <v>90</v>
      </c>
      <c r="BC805" t="s">
        <v>90</v>
      </c>
      <c r="BD805" t="s">
        <v>90</v>
      </c>
      <c r="BE805" t="s">
        <v>90</v>
      </c>
      <c r="BF805" t="s">
        <v>1610</v>
      </c>
      <c r="BG805">
        <v>45</v>
      </c>
      <c r="BH805" t="s">
        <v>93</v>
      </c>
    </row>
    <row r="806" spans="1:60">
      <c r="A806" t="s">
        <v>1800</v>
      </c>
      <c r="B806" t="s">
        <v>82</v>
      </c>
      <c r="C806" t="s">
        <v>1775</v>
      </c>
      <c r="D806" t="s">
        <v>84</v>
      </c>
      <c r="E806" s="2">
        <f>HYPERLINK("capsilon://?command=openfolder&amp;siteaddress=FAM.docvelocity-na8.net&amp;folderid=FX0475A1B3-AEF0-5104-523D-42D559349AAB","FX22084933")</f>
        <v>0</v>
      </c>
      <c r="F806" t="s">
        <v>19</v>
      </c>
      <c r="G806" t="s">
        <v>19</v>
      </c>
      <c r="H806" t="s">
        <v>85</v>
      </c>
      <c r="I806" t="s">
        <v>1801</v>
      </c>
      <c r="J806">
        <v>28</v>
      </c>
      <c r="K806" t="s">
        <v>87</v>
      </c>
      <c r="L806" t="s">
        <v>88</v>
      </c>
      <c r="M806" t="s">
        <v>89</v>
      </c>
      <c r="N806">
        <v>2</v>
      </c>
      <c r="O806" s="1">
        <v>44790.832916666666</v>
      </c>
      <c r="P806" s="1">
        <v>44790.866701388892</v>
      </c>
      <c r="Q806">
        <v>2502</v>
      </c>
      <c r="R806">
        <v>417</v>
      </c>
      <c r="S806" t="b">
        <v>0</v>
      </c>
      <c r="T806" t="s">
        <v>90</v>
      </c>
      <c r="U806" t="b">
        <v>0</v>
      </c>
      <c r="V806" t="s">
        <v>135</v>
      </c>
      <c r="W806" s="1">
        <v>44790.850300925929</v>
      </c>
      <c r="X806">
        <v>192</v>
      </c>
      <c r="Y806">
        <v>21</v>
      </c>
      <c r="Z806">
        <v>0</v>
      </c>
      <c r="AA806">
        <v>21</v>
      </c>
      <c r="AB806">
        <v>0</v>
      </c>
      <c r="AC806">
        <v>0</v>
      </c>
      <c r="AD806">
        <v>7</v>
      </c>
      <c r="AE806">
        <v>0</v>
      </c>
      <c r="AF806">
        <v>0</v>
      </c>
      <c r="AG806">
        <v>0</v>
      </c>
      <c r="AH806" t="s">
        <v>132</v>
      </c>
      <c r="AI806" s="1">
        <v>44790.866701388892</v>
      </c>
      <c r="AJ806">
        <v>225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7</v>
      </c>
      <c r="AQ806">
        <v>0</v>
      </c>
      <c r="AR806">
        <v>0</v>
      </c>
      <c r="AS806">
        <v>0</v>
      </c>
      <c r="AT806" t="s">
        <v>90</v>
      </c>
      <c r="AU806" t="s">
        <v>90</v>
      </c>
      <c r="AV806" t="s">
        <v>90</v>
      </c>
      <c r="AW806" t="s">
        <v>90</v>
      </c>
      <c r="AX806" t="s">
        <v>90</v>
      </c>
      <c r="AY806" t="s">
        <v>90</v>
      </c>
      <c r="AZ806" t="s">
        <v>90</v>
      </c>
      <c r="BA806" t="s">
        <v>90</v>
      </c>
      <c r="BB806" t="s">
        <v>90</v>
      </c>
      <c r="BC806" t="s">
        <v>90</v>
      </c>
      <c r="BD806" t="s">
        <v>90</v>
      </c>
      <c r="BE806" t="s">
        <v>90</v>
      </c>
      <c r="BF806" t="s">
        <v>1610</v>
      </c>
      <c r="BG806">
        <v>48</v>
      </c>
      <c r="BH806" t="s">
        <v>93</v>
      </c>
    </row>
    <row r="807" spans="1:60">
      <c r="A807" t="s">
        <v>1802</v>
      </c>
      <c r="B807" t="s">
        <v>82</v>
      </c>
      <c r="C807" t="s">
        <v>1788</v>
      </c>
      <c r="D807" t="s">
        <v>84</v>
      </c>
      <c r="E807" s="2">
        <f>HYPERLINK("capsilon://?command=openfolder&amp;siteaddress=FAM.docvelocity-na8.net&amp;folderid=FX33C46556-4E55-2A63-D8E4-3B5E6C5D0BDE","FX22084879")</f>
        <v>0</v>
      </c>
      <c r="F807" t="s">
        <v>19</v>
      </c>
      <c r="G807" t="s">
        <v>19</v>
      </c>
      <c r="H807" t="s">
        <v>85</v>
      </c>
      <c r="I807" t="s">
        <v>1789</v>
      </c>
      <c r="J807">
        <v>892</v>
      </c>
      <c r="K807" t="s">
        <v>87</v>
      </c>
      <c r="L807" t="s">
        <v>88</v>
      </c>
      <c r="M807" t="s">
        <v>89</v>
      </c>
      <c r="N807">
        <v>2</v>
      </c>
      <c r="O807" s="1">
        <v>44790.845833333333</v>
      </c>
      <c r="P807" s="1">
        <v>44790.907118055555</v>
      </c>
      <c r="Q807">
        <v>227</v>
      </c>
      <c r="R807">
        <v>5068</v>
      </c>
      <c r="S807" t="b">
        <v>0</v>
      </c>
      <c r="T807" t="s">
        <v>90</v>
      </c>
      <c r="U807" t="b">
        <v>1</v>
      </c>
      <c r="V807" t="s">
        <v>162</v>
      </c>
      <c r="W807" s="1">
        <v>44790.887025462966</v>
      </c>
      <c r="X807">
        <v>3400</v>
      </c>
      <c r="Y807">
        <v>518</v>
      </c>
      <c r="Z807">
        <v>0</v>
      </c>
      <c r="AA807">
        <v>518</v>
      </c>
      <c r="AB807">
        <v>180</v>
      </c>
      <c r="AC807">
        <v>166</v>
      </c>
      <c r="AD807">
        <v>374</v>
      </c>
      <c r="AE807">
        <v>0</v>
      </c>
      <c r="AF807">
        <v>0</v>
      </c>
      <c r="AG807">
        <v>0</v>
      </c>
      <c r="AH807" t="s">
        <v>449</v>
      </c>
      <c r="AI807" s="1">
        <v>44790.907118055555</v>
      </c>
      <c r="AJ807">
        <v>11</v>
      </c>
      <c r="AK807">
        <v>0</v>
      </c>
      <c r="AL807">
        <v>0</v>
      </c>
      <c r="AM807">
        <v>0</v>
      </c>
      <c r="AN807">
        <v>148</v>
      </c>
      <c r="AO807">
        <v>0</v>
      </c>
      <c r="AP807">
        <v>374</v>
      </c>
      <c r="AQ807">
        <v>0</v>
      </c>
      <c r="AR807">
        <v>0</v>
      </c>
      <c r="AS807">
        <v>0</v>
      </c>
      <c r="AT807" t="s">
        <v>90</v>
      </c>
      <c r="AU807" t="s">
        <v>90</v>
      </c>
      <c r="AV807" t="s">
        <v>90</v>
      </c>
      <c r="AW807" t="s">
        <v>90</v>
      </c>
      <c r="AX807" t="s">
        <v>90</v>
      </c>
      <c r="AY807" t="s">
        <v>90</v>
      </c>
      <c r="AZ807" t="s">
        <v>90</v>
      </c>
      <c r="BA807" t="s">
        <v>90</v>
      </c>
      <c r="BB807" t="s">
        <v>90</v>
      </c>
      <c r="BC807" t="s">
        <v>90</v>
      </c>
      <c r="BD807" t="s">
        <v>90</v>
      </c>
      <c r="BE807" t="s">
        <v>90</v>
      </c>
      <c r="BF807" t="s">
        <v>1610</v>
      </c>
      <c r="BG807">
        <v>88</v>
      </c>
      <c r="BH807" t="s">
        <v>93</v>
      </c>
    </row>
    <row r="808" spans="1:60">
      <c r="A808" t="s">
        <v>1803</v>
      </c>
      <c r="B808" t="s">
        <v>82</v>
      </c>
      <c r="C808" t="s">
        <v>1608</v>
      </c>
      <c r="D808" t="s">
        <v>84</v>
      </c>
      <c r="E808" s="2">
        <f>HYPERLINK("capsilon://?command=openfolder&amp;siteaddress=FAM.docvelocity-na8.net&amp;folderid=FX43CAF636-25DB-707B-4993-04EA9B2A60E3","FX22082988")</f>
        <v>0</v>
      </c>
      <c r="F808" t="s">
        <v>19</v>
      </c>
      <c r="G808" t="s">
        <v>19</v>
      </c>
      <c r="H808" t="s">
        <v>85</v>
      </c>
      <c r="I808" t="s">
        <v>1804</v>
      </c>
      <c r="J808">
        <v>67</v>
      </c>
      <c r="K808" t="s">
        <v>87</v>
      </c>
      <c r="L808" t="s">
        <v>88</v>
      </c>
      <c r="M808" t="s">
        <v>89</v>
      </c>
      <c r="N808">
        <v>2</v>
      </c>
      <c r="O808" s="1">
        <v>44790.897013888891</v>
      </c>
      <c r="P808" s="1">
        <v>44790.941261574073</v>
      </c>
      <c r="Q808">
        <v>3136</v>
      </c>
      <c r="R808">
        <v>687</v>
      </c>
      <c r="S808" t="b">
        <v>0</v>
      </c>
      <c r="T808" t="s">
        <v>90</v>
      </c>
      <c r="U808" t="b">
        <v>0</v>
      </c>
      <c r="V808" t="s">
        <v>162</v>
      </c>
      <c r="W808" s="1">
        <v>44790.90766203704</v>
      </c>
      <c r="X808">
        <v>543</v>
      </c>
      <c r="Y808">
        <v>52</v>
      </c>
      <c r="Z808">
        <v>0</v>
      </c>
      <c r="AA808">
        <v>52</v>
      </c>
      <c r="AB808">
        <v>0</v>
      </c>
      <c r="AC808">
        <v>12</v>
      </c>
      <c r="AD808">
        <v>15</v>
      </c>
      <c r="AE808">
        <v>0</v>
      </c>
      <c r="AF808">
        <v>0</v>
      </c>
      <c r="AG808">
        <v>0</v>
      </c>
      <c r="AH808" t="s">
        <v>449</v>
      </c>
      <c r="AI808" s="1">
        <v>44790.941261574073</v>
      </c>
      <c r="AJ808">
        <v>144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15</v>
      </c>
      <c r="AQ808">
        <v>0</v>
      </c>
      <c r="AR808">
        <v>0</v>
      </c>
      <c r="AS808">
        <v>0</v>
      </c>
      <c r="AT808" t="s">
        <v>90</v>
      </c>
      <c r="AU808" t="s">
        <v>90</v>
      </c>
      <c r="AV808" t="s">
        <v>90</v>
      </c>
      <c r="AW808" t="s">
        <v>90</v>
      </c>
      <c r="AX808" t="s">
        <v>90</v>
      </c>
      <c r="AY808" t="s">
        <v>90</v>
      </c>
      <c r="AZ808" t="s">
        <v>90</v>
      </c>
      <c r="BA808" t="s">
        <v>90</v>
      </c>
      <c r="BB808" t="s">
        <v>90</v>
      </c>
      <c r="BC808" t="s">
        <v>90</v>
      </c>
      <c r="BD808" t="s">
        <v>90</v>
      </c>
      <c r="BE808" t="s">
        <v>90</v>
      </c>
      <c r="BF808" t="s">
        <v>1610</v>
      </c>
      <c r="BG808">
        <v>63</v>
      </c>
      <c r="BH808" t="s">
        <v>93</v>
      </c>
    </row>
    <row r="809" spans="1:60">
      <c r="A809" t="s">
        <v>1805</v>
      </c>
      <c r="B809" t="s">
        <v>82</v>
      </c>
      <c r="C809" t="s">
        <v>1608</v>
      </c>
      <c r="D809" t="s">
        <v>84</v>
      </c>
      <c r="E809" s="2">
        <f>HYPERLINK("capsilon://?command=openfolder&amp;siteaddress=FAM.docvelocity-na8.net&amp;folderid=FX43CAF636-25DB-707B-4993-04EA9B2A60E3","FX22082988")</f>
        <v>0</v>
      </c>
      <c r="F809" t="s">
        <v>19</v>
      </c>
      <c r="G809" t="s">
        <v>19</v>
      </c>
      <c r="H809" t="s">
        <v>85</v>
      </c>
      <c r="I809" t="s">
        <v>1806</v>
      </c>
      <c r="J809">
        <v>44</v>
      </c>
      <c r="K809" t="s">
        <v>87</v>
      </c>
      <c r="L809" t="s">
        <v>88</v>
      </c>
      <c r="M809" t="s">
        <v>89</v>
      </c>
      <c r="N809">
        <v>2</v>
      </c>
      <c r="O809" s="1">
        <v>44790.89739583333</v>
      </c>
      <c r="P809" s="1">
        <v>44790.942916666667</v>
      </c>
      <c r="Q809">
        <v>3422</v>
      </c>
      <c r="R809">
        <v>511</v>
      </c>
      <c r="S809" t="b">
        <v>0</v>
      </c>
      <c r="T809" t="s">
        <v>90</v>
      </c>
      <c r="U809" t="b">
        <v>0</v>
      </c>
      <c r="V809" t="s">
        <v>162</v>
      </c>
      <c r="W809" s="1">
        <v>44790.911851851852</v>
      </c>
      <c r="X809">
        <v>362</v>
      </c>
      <c r="Y809">
        <v>37</v>
      </c>
      <c r="Z809">
        <v>0</v>
      </c>
      <c r="AA809">
        <v>37</v>
      </c>
      <c r="AB809">
        <v>0</v>
      </c>
      <c r="AC809">
        <v>19</v>
      </c>
      <c r="AD809">
        <v>7</v>
      </c>
      <c r="AE809">
        <v>0</v>
      </c>
      <c r="AF809">
        <v>0</v>
      </c>
      <c r="AG809">
        <v>0</v>
      </c>
      <c r="AH809" t="s">
        <v>449</v>
      </c>
      <c r="AI809" s="1">
        <v>44790.942916666667</v>
      </c>
      <c r="AJ809">
        <v>142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7</v>
      </c>
      <c r="AQ809">
        <v>0</v>
      </c>
      <c r="AR809">
        <v>0</v>
      </c>
      <c r="AS809">
        <v>0</v>
      </c>
      <c r="AT809" t="s">
        <v>90</v>
      </c>
      <c r="AU809" t="s">
        <v>90</v>
      </c>
      <c r="AV809" t="s">
        <v>90</v>
      </c>
      <c r="AW809" t="s">
        <v>90</v>
      </c>
      <c r="AX809" t="s">
        <v>90</v>
      </c>
      <c r="AY809" t="s">
        <v>90</v>
      </c>
      <c r="AZ809" t="s">
        <v>90</v>
      </c>
      <c r="BA809" t="s">
        <v>90</v>
      </c>
      <c r="BB809" t="s">
        <v>90</v>
      </c>
      <c r="BC809" t="s">
        <v>90</v>
      </c>
      <c r="BD809" t="s">
        <v>90</v>
      </c>
      <c r="BE809" t="s">
        <v>90</v>
      </c>
      <c r="BF809" t="s">
        <v>1610</v>
      </c>
      <c r="BG809">
        <v>65</v>
      </c>
      <c r="BH809" t="s">
        <v>93</v>
      </c>
    </row>
    <row r="810" spans="1:60">
      <c r="A810" t="s">
        <v>1807</v>
      </c>
      <c r="B810" t="s">
        <v>82</v>
      </c>
      <c r="C810" t="s">
        <v>1608</v>
      </c>
      <c r="D810" t="s">
        <v>84</v>
      </c>
      <c r="E810" s="2">
        <f>HYPERLINK("capsilon://?command=openfolder&amp;siteaddress=FAM.docvelocity-na8.net&amp;folderid=FX43CAF636-25DB-707B-4993-04EA9B2A60E3","FX22082988")</f>
        <v>0</v>
      </c>
      <c r="F810" t="s">
        <v>19</v>
      </c>
      <c r="G810" t="s">
        <v>19</v>
      </c>
      <c r="H810" t="s">
        <v>85</v>
      </c>
      <c r="I810" t="s">
        <v>1808</v>
      </c>
      <c r="J810">
        <v>67</v>
      </c>
      <c r="K810" t="s">
        <v>87</v>
      </c>
      <c r="L810" t="s">
        <v>88</v>
      </c>
      <c r="M810" t="s">
        <v>89</v>
      </c>
      <c r="N810">
        <v>2</v>
      </c>
      <c r="O810" s="1">
        <v>44790.897534722222</v>
      </c>
      <c r="P810" s="1">
        <v>44790.944918981484</v>
      </c>
      <c r="Q810">
        <v>1380</v>
      </c>
      <c r="R810">
        <v>2714</v>
      </c>
      <c r="S810" t="b">
        <v>0</v>
      </c>
      <c r="T810" t="s">
        <v>90</v>
      </c>
      <c r="U810" t="b">
        <v>0</v>
      </c>
      <c r="V810" t="s">
        <v>162</v>
      </c>
      <c r="W810" s="1">
        <v>44790.941342592596</v>
      </c>
      <c r="X810">
        <v>626</v>
      </c>
      <c r="Y810">
        <v>52</v>
      </c>
      <c r="Z810">
        <v>0</v>
      </c>
      <c r="AA810">
        <v>52</v>
      </c>
      <c r="AB810">
        <v>0</v>
      </c>
      <c r="AC810">
        <v>25</v>
      </c>
      <c r="AD810">
        <v>15</v>
      </c>
      <c r="AE810">
        <v>0</v>
      </c>
      <c r="AF810">
        <v>0</v>
      </c>
      <c r="AG810">
        <v>0</v>
      </c>
      <c r="AH810" t="s">
        <v>449</v>
      </c>
      <c r="AI810" s="1">
        <v>44790.944918981484</v>
      </c>
      <c r="AJ810">
        <v>172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15</v>
      </c>
      <c r="AQ810">
        <v>0</v>
      </c>
      <c r="AR810">
        <v>0</v>
      </c>
      <c r="AS810">
        <v>0</v>
      </c>
      <c r="AT810" t="s">
        <v>90</v>
      </c>
      <c r="AU810" t="s">
        <v>90</v>
      </c>
      <c r="AV810" t="s">
        <v>90</v>
      </c>
      <c r="AW810" t="s">
        <v>90</v>
      </c>
      <c r="AX810" t="s">
        <v>90</v>
      </c>
      <c r="AY810" t="s">
        <v>90</v>
      </c>
      <c r="AZ810" t="s">
        <v>90</v>
      </c>
      <c r="BA810" t="s">
        <v>90</v>
      </c>
      <c r="BB810" t="s">
        <v>90</v>
      </c>
      <c r="BC810" t="s">
        <v>90</v>
      </c>
      <c r="BD810" t="s">
        <v>90</v>
      </c>
      <c r="BE810" t="s">
        <v>90</v>
      </c>
      <c r="BF810" t="s">
        <v>1610</v>
      </c>
      <c r="BG810">
        <v>68</v>
      </c>
      <c r="BH810" t="s">
        <v>93</v>
      </c>
    </row>
    <row r="811" spans="1:60">
      <c r="A811" t="s">
        <v>1809</v>
      </c>
      <c r="B811" t="s">
        <v>82</v>
      </c>
      <c r="C811" t="s">
        <v>1810</v>
      </c>
      <c r="D811" t="s">
        <v>84</v>
      </c>
      <c r="E811" s="2">
        <f>HYPERLINK("capsilon://?command=openfolder&amp;siteaddress=FAM.docvelocity-na8.net&amp;folderid=FX83792F79-0768-4D87-C357-823B7FB637B9","FX2208917")</f>
        <v>0</v>
      </c>
      <c r="F811" t="s">
        <v>19</v>
      </c>
      <c r="G811" t="s">
        <v>19</v>
      </c>
      <c r="H811" t="s">
        <v>85</v>
      </c>
      <c r="I811" t="s">
        <v>1811</v>
      </c>
      <c r="J811">
        <v>131</v>
      </c>
      <c r="K811" t="s">
        <v>87</v>
      </c>
      <c r="L811" t="s">
        <v>88</v>
      </c>
      <c r="M811" t="s">
        <v>89</v>
      </c>
      <c r="N811">
        <v>1</v>
      </c>
      <c r="O811" s="1">
        <v>44790.937384259261</v>
      </c>
      <c r="P811" s="1">
        <v>44790.945208333331</v>
      </c>
      <c r="Q811">
        <v>343</v>
      </c>
      <c r="R811">
        <v>333</v>
      </c>
      <c r="S811" t="b">
        <v>0</v>
      </c>
      <c r="T811" t="s">
        <v>90</v>
      </c>
      <c r="U811" t="b">
        <v>0</v>
      </c>
      <c r="V811" t="s">
        <v>162</v>
      </c>
      <c r="W811" s="1">
        <v>44790.945208333331</v>
      </c>
      <c r="X811">
        <v>333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131</v>
      </c>
      <c r="AE811">
        <v>116</v>
      </c>
      <c r="AF811">
        <v>0</v>
      </c>
      <c r="AG811">
        <v>3</v>
      </c>
      <c r="AH811" t="s">
        <v>90</v>
      </c>
      <c r="AI811" t="s">
        <v>90</v>
      </c>
      <c r="AJ811" t="s">
        <v>90</v>
      </c>
      <c r="AK811" t="s">
        <v>90</v>
      </c>
      <c r="AL811" t="s">
        <v>90</v>
      </c>
      <c r="AM811" t="s">
        <v>90</v>
      </c>
      <c r="AN811" t="s">
        <v>90</v>
      </c>
      <c r="AO811" t="s">
        <v>90</v>
      </c>
      <c r="AP811" t="s">
        <v>90</v>
      </c>
      <c r="AQ811" t="s">
        <v>90</v>
      </c>
      <c r="AR811" t="s">
        <v>90</v>
      </c>
      <c r="AS811" t="s">
        <v>90</v>
      </c>
      <c r="AT811" t="s">
        <v>90</v>
      </c>
      <c r="AU811" t="s">
        <v>90</v>
      </c>
      <c r="AV811" t="s">
        <v>90</v>
      </c>
      <c r="AW811" t="s">
        <v>90</v>
      </c>
      <c r="AX811" t="s">
        <v>90</v>
      </c>
      <c r="AY811" t="s">
        <v>90</v>
      </c>
      <c r="AZ811" t="s">
        <v>90</v>
      </c>
      <c r="BA811" t="s">
        <v>90</v>
      </c>
      <c r="BB811" t="s">
        <v>90</v>
      </c>
      <c r="BC811" t="s">
        <v>90</v>
      </c>
      <c r="BD811" t="s">
        <v>90</v>
      </c>
      <c r="BE811" t="s">
        <v>90</v>
      </c>
      <c r="BF811" t="s">
        <v>1610</v>
      </c>
      <c r="BG811">
        <v>11</v>
      </c>
      <c r="BH811" t="s">
        <v>93</v>
      </c>
    </row>
    <row r="812" spans="1:60">
      <c r="A812" t="s">
        <v>1812</v>
      </c>
      <c r="B812" t="s">
        <v>82</v>
      </c>
      <c r="C812" t="s">
        <v>1810</v>
      </c>
      <c r="D812" t="s">
        <v>84</v>
      </c>
      <c r="E812" s="2">
        <f>HYPERLINK("capsilon://?command=openfolder&amp;siteaddress=FAM.docvelocity-na8.net&amp;folderid=FX83792F79-0768-4D87-C357-823B7FB637B9","FX2208917")</f>
        <v>0</v>
      </c>
      <c r="F812" t="s">
        <v>19</v>
      </c>
      <c r="G812" t="s">
        <v>19</v>
      </c>
      <c r="H812" t="s">
        <v>85</v>
      </c>
      <c r="I812" t="s">
        <v>1811</v>
      </c>
      <c r="J812">
        <v>155</v>
      </c>
      <c r="K812" t="s">
        <v>87</v>
      </c>
      <c r="L812" t="s">
        <v>88</v>
      </c>
      <c r="M812" t="s">
        <v>89</v>
      </c>
      <c r="N812">
        <v>2</v>
      </c>
      <c r="O812" s="1">
        <v>44790.946458333332</v>
      </c>
      <c r="P812" s="1">
        <v>44791.020613425928</v>
      </c>
      <c r="Q812">
        <v>5272</v>
      </c>
      <c r="R812">
        <v>1135</v>
      </c>
      <c r="S812" t="b">
        <v>0</v>
      </c>
      <c r="T812" t="s">
        <v>90</v>
      </c>
      <c r="U812" t="b">
        <v>1</v>
      </c>
      <c r="V812" t="s">
        <v>182</v>
      </c>
      <c r="W812" s="1">
        <v>44790.957962962966</v>
      </c>
      <c r="X812">
        <v>753</v>
      </c>
      <c r="Y812">
        <v>140</v>
      </c>
      <c r="Z812">
        <v>0</v>
      </c>
      <c r="AA812">
        <v>140</v>
      </c>
      <c r="AB812">
        <v>0</v>
      </c>
      <c r="AC812">
        <v>8</v>
      </c>
      <c r="AD812">
        <v>15</v>
      </c>
      <c r="AE812">
        <v>0</v>
      </c>
      <c r="AF812">
        <v>0</v>
      </c>
      <c r="AG812">
        <v>0</v>
      </c>
      <c r="AH812" t="s">
        <v>449</v>
      </c>
      <c r="AI812" s="1">
        <v>44791.020613425928</v>
      </c>
      <c r="AJ812">
        <v>382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15</v>
      </c>
      <c r="AQ812">
        <v>0</v>
      </c>
      <c r="AR812">
        <v>0</v>
      </c>
      <c r="AS812">
        <v>0</v>
      </c>
      <c r="AT812" t="s">
        <v>90</v>
      </c>
      <c r="AU812" t="s">
        <v>90</v>
      </c>
      <c r="AV812" t="s">
        <v>90</v>
      </c>
      <c r="AW812" t="s">
        <v>90</v>
      </c>
      <c r="AX812" t="s">
        <v>90</v>
      </c>
      <c r="AY812" t="s">
        <v>90</v>
      </c>
      <c r="AZ812" t="s">
        <v>90</v>
      </c>
      <c r="BA812" t="s">
        <v>90</v>
      </c>
      <c r="BB812" t="s">
        <v>90</v>
      </c>
      <c r="BC812" t="s">
        <v>90</v>
      </c>
      <c r="BD812" t="s">
        <v>90</v>
      </c>
      <c r="BE812" t="s">
        <v>90</v>
      </c>
      <c r="BF812" t="s">
        <v>1610</v>
      </c>
      <c r="BG812">
        <v>106</v>
      </c>
      <c r="BH812" t="s">
        <v>93</v>
      </c>
    </row>
    <row r="813" spans="1:60">
      <c r="A813" t="s">
        <v>1813</v>
      </c>
      <c r="B813" t="s">
        <v>82</v>
      </c>
      <c r="C813" t="s">
        <v>1814</v>
      </c>
      <c r="D813" t="s">
        <v>84</v>
      </c>
      <c r="E813" s="2">
        <f>HYPERLINK("capsilon://?command=openfolder&amp;siteaddress=FAM.docvelocity-na8.net&amp;folderid=FXA20E5C7B-E1A0-5919-A49D-48B47045F1B5","FX22074014")</f>
        <v>0</v>
      </c>
      <c r="F813" t="s">
        <v>19</v>
      </c>
      <c r="G813" t="s">
        <v>19</v>
      </c>
      <c r="H813" t="s">
        <v>85</v>
      </c>
      <c r="I813" t="s">
        <v>1815</v>
      </c>
      <c r="J813">
        <v>0</v>
      </c>
      <c r="K813" t="s">
        <v>87</v>
      </c>
      <c r="L813" t="s">
        <v>88</v>
      </c>
      <c r="M813" t="s">
        <v>89</v>
      </c>
      <c r="N813">
        <v>2</v>
      </c>
      <c r="O813" s="1">
        <v>44775.422129629631</v>
      </c>
      <c r="P813" s="1">
        <v>44775.460069444445</v>
      </c>
      <c r="Q813">
        <v>3149</v>
      </c>
      <c r="R813">
        <v>129</v>
      </c>
      <c r="S813" t="b">
        <v>0</v>
      </c>
      <c r="T813" t="s">
        <v>90</v>
      </c>
      <c r="U813" t="b">
        <v>0</v>
      </c>
      <c r="V813" t="s">
        <v>1792</v>
      </c>
      <c r="W813" s="1">
        <v>44775.446701388886</v>
      </c>
      <c r="X813">
        <v>31</v>
      </c>
      <c r="Y813">
        <v>0</v>
      </c>
      <c r="Z813">
        <v>0</v>
      </c>
      <c r="AA813">
        <v>0</v>
      </c>
      <c r="AB813">
        <v>37</v>
      </c>
      <c r="AC813">
        <v>0</v>
      </c>
      <c r="AD813">
        <v>0</v>
      </c>
      <c r="AE813">
        <v>0</v>
      </c>
      <c r="AF813">
        <v>0</v>
      </c>
      <c r="AG813">
        <v>0</v>
      </c>
      <c r="AH813" t="s">
        <v>294</v>
      </c>
      <c r="AI813" s="1">
        <v>44775.460069444445</v>
      </c>
      <c r="AJ813">
        <v>98</v>
      </c>
      <c r="AK813">
        <v>0</v>
      </c>
      <c r="AL813">
        <v>0</v>
      </c>
      <c r="AM813">
        <v>0</v>
      </c>
      <c r="AN813">
        <v>37</v>
      </c>
      <c r="AO813">
        <v>0</v>
      </c>
      <c r="AP813">
        <v>0</v>
      </c>
      <c r="AQ813">
        <v>0</v>
      </c>
      <c r="AR813">
        <v>0</v>
      </c>
      <c r="AS813">
        <v>0</v>
      </c>
      <c r="AT813" t="s">
        <v>90</v>
      </c>
      <c r="AU813" t="s">
        <v>90</v>
      </c>
      <c r="AV813" t="s">
        <v>90</v>
      </c>
      <c r="AW813" t="s">
        <v>90</v>
      </c>
      <c r="AX813" t="s">
        <v>90</v>
      </c>
      <c r="AY813" t="s">
        <v>90</v>
      </c>
      <c r="AZ813" t="s">
        <v>90</v>
      </c>
      <c r="BA813" t="s">
        <v>90</v>
      </c>
      <c r="BB813" t="s">
        <v>90</v>
      </c>
      <c r="BC813" t="s">
        <v>90</v>
      </c>
      <c r="BD813" t="s">
        <v>90</v>
      </c>
      <c r="BE813" t="s">
        <v>90</v>
      </c>
      <c r="BF813" t="s">
        <v>1506</v>
      </c>
      <c r="BG813">
        <v>54</v>
      </c>
      <c r="BH813" t="s">
        <v>93</v>
      </c>
    </row>
    <row r="814" spans="1:60">
      <c r="A814" t="s">
        <v>1816</v>
      </c>
      <c r="B814" t="s">
        <v>82</v>
      </c>
      <c r="C814" t="s">
        <v>1465</v>
      </c>
      <c r="D814" t="s">
        <v>84</v>
      </c>
      <c r="E814" s="2">
        <f>HYPERLINK("capsilon://?command=openfolder&amp;siteaddress=FAM.docvelocity-na8.net&amp;folderid=FX496278DD-BAE5-D3B4-766B-456E47683D97","FX22084398")</f>
        <v>0</v>
      </c>
      <c r="F814" t="s">
        <v>19</v>
      </c>
      <c r="G814" t="s">
        <v>19</v>
      </c>
      <c r="H814" t="s">
        <v>85</v>
      </c>
      <c r="I814" t="s">
        <v>1817</v>
      </c>
      <c r="J814">
        <v>28</v>
      </c>
      <c r="K814" t="s">
        <v>87</v>
      </c>
      <c r="L814" t="s">
        <v>88</v>
      </c>
      <c r="M814" t="s">
        <v>89</v>
      </c>
      <c r="N814">
        <v>2</v>
      </c>
      <c r="O814" s="1">
        <v>44791.387627314813</v>
      </c>
      <c r="P814" s="1">
        <v>44791.403715277775</v>
      </c>
      <c r="Q814">
        <v>1212</v>
      </c>
      <c r="R814">
        <v>178</v>
      </c>
      <c r="S814" t="b">
        <v>0</v>
      </c>
      <c r="T814" t="s">
        <v>90</v>
      </c>
      <c r="U814" t="b">
        <v>0</v>
      </c>
      <c r="V814" t="s">
        <v>288</v>
      </c>
      <c r="W814" s="1">
        <v>44791.397592592592</v>
      </c>
      <c r="X814">
        <v>70</v>
      </c>
      <c r="Y814">
        <v>21</v>
      </c>
      <c r="Z814">
        <v>0</v>
      </c>
      <c r="AA814">
        <v>21</v>
      </c>
      <c r="AB814">
        <v>0</v>
      </c>
      <c r="AC814">
        <v>1</v>
      </c>
      <c r="AD814">
        <v>7</v>
      </c>
      <c r="AE814">
        <v>0</v>
      </c>
      <c r="AF814">
        <v>0</v>
      </c>
      <c r="AG814">
        <v>0</v>
      </c>
      <c r="AH814" t="s">
        <v>868</v>
      </c>
      <c r="AI814" s="1">
        <v>44791.403715277775</v>
      </c>
      <c r="AJ814">
        <v>108</v>
      </c>
      <c r="AK814">
        <v>1</v>
      </c>
      <c r="AL814">
        <v>0</v>
      </c>
      <c r="AM814">
        <v>1</v>
      </c>
      <c r="AN814">
        <v>0</v>
      </c>
      <c r="AO814">
        <v>0</v>
      </c>
      <c r="AP814">
        <v>6</v>
      </c>
      <c r="AQ814">
        <v>0</v>
      </c>
      <c r="AR814">
        <v>0</v>
      </c>
      <c r="AS814">
        <v>0</v>
      </c>
      <c r="AT814" t="s">
        <v>90</v>
      </c>
      <c r="AU814" t="s">
        <v>90</v>
      </c>
      <c r="AV814" t="s">
        <v>90</v>
      </c>
      <c r="AW814" t="s">
        <v>90</v>
      </c>
      <c r="AX814" t="s">
        <v>90</v>
      </c>
      <c r="AY814" t="s">
        <v>90</v>
      </c>
      <c r="AZ814" t="s">
        <v>90</v>
      </c>
      <c r="BA814" t="s">
        <v>90</v>
      </c>
      <c r="BB814" t="s">
        <v>90</v>
      </c>
      <c r="BC814" t="s">
        <v>90</v>
      </c>
      <c r="BD814" t="s">
        <v>90</v>
      </c>
      <c r="BE814" t="s">
        <v>90</v>
      </c>
      <c r="BF814" t="s">
        <v>1818</v>
      </c>
      <c r="BG814">
        <v>23</v>
      </c>
      <c r="BH814" t="s">
        <v>93</v>
      </c>
    </row>
    <row r="815" spans="1:60">
      <c r="A815" t="s">
        <v>1819</v>
      </c>
      <c r="B815" t="s">
        <v>82</v>
      </c>
      <c r="C815" t="s">
        <v>1465</v>
      </c>
      <c r="D815" t="s">
        <v>84</v>
      </c>
      <c r="E815" s="2">
        <f>HYPERLINK("capsilon://?command=openfolder&amp;siteaddress=FAM.docvelocity-na8.net&amp;folderid=FX496278DD-BAE5-D3B4-766B-456E47683D97","FX22084398")</f>
        <v>0</v>
      </c>
      <c r="F815" t="s">
        <v>19</v>
      </c>
      <c r="G815" t="s">
        <v>19</v>
      </c>
      <c r="H815" t="s">
        <v>85</v>
      </c>
      <c r="I815" t="s">
        <v>1820</v>
      </c>
      <c r="J815">
        <v>28</v>
      </c>
      <c r="K815" t="s">
        <v>87</v>
      </c>
      <c r="L815" t="s">
        <v>88</v>
      </c>
      <c r="M815" t="s">
        <v>89</v>
      </c>
      <c r="N815">
        <v>2</v>
      </c>
      <c r="O815" s="1">
        <v>44791.387731481482</v>
      </c>
      <c r="P815" s="1">
        <v>44791.404791666668</v>
      </c>
      <c r="Q815">
        <v>1349</v>
      </c>
      <c r="R815">
        <v>125</v>
      </c>
      <c r="S815" t="b">
        <v>0</v>
      </c>
      <c r="T815" t="s">
        <v>90</v>
      </c>
      <c r="U815" t="b">
        <v>0</v>
      </c>
      <c r="V815" t="s">
        <v>288</v>
      </c>
      <c r="W815" s="1">
        <v>44791.397974537038</v>
      </c>
      <c r="X815">
        <v>32</v>
      </c>
      <c r="Y815">
        <v>21</v>
      </c>
      <c r="Z815">
        <v>0</v>
      </c>
      <c r="AA815">
        <v>21</v>
      </c>
      <c r="AB815">
        <v>0</v>
      </c>
      <c r="AC815">
        <v>0</v>
      </c>
      <c r="AD815">
        <v>7</v>
      </c>
      <c r="AE815">
        <v>0</v>
      </c>
      <c r="AF815">
        <v>0</v>
      </c>
      <c r="AG815">
        <v>0</v>
      </c>
      <c r="AH815" t="s">
        <v>868</v>
      </c>
      <c r="AI815" s="1">
        <v>44791.404791666668</v>
      </c>
      <c r="AJ815">
        <v>93</v>
      </c>
      <c r="AK815">
        <v>1</v>
      </c>
      <c r="AL815">
        <v>0</v>
      </c>
      <c r="AM815">
        <v>1</v>
      </c>
      <c r="AN815">
        <v>0</v>
      </c>
      <c r="AO815">
        <v>0</v>
      </c>
      <c r="AP815">
        <v>6</v>
      </c>
      <c r="AQ815">
        <v>0</v>
      </c>
      <c r="AR815">
        <v>0</v>
      </c>
      <c r="AS815">
        <v>0</v>
      </c>
      <c r="AT815" t="s">
        <v>90</v>
      </c>
      <c r="AU815" t="s">
        <v>90</v>
      </c>
      <c r="AV815" t="s">
        <v>90</v>
      </c>
      <c r="AW815" t="s">
        <v>90</v>
      </c>
      <c r="AX815" t="s">
        <v>90</v>
      </c>
      <c r="AY815" t="s">
        <v>90</v>
      </c>
      <c r="AZ815" t="s">
        <v>90</v>
      </c>
      <c r="BA815" t="s">
        <v>90</v>
      </c>
      <c r="BB815" t="s">
        <v>90</v>
      </c>
      <c r="BC815" t="s">
        <v>90</v>
      </c>
      <c r="BD815" t="s">
        <v>90</v>
      </c>
      <c r="BE815" t="s">
        <v>90</v>
      </c>
      <c r="BF815" t="s">
        <v>1818</v>
      </c>
      <c r="BG815">
        <v>24</v>
      </c>
      <c r="BH815" t="s">
        <v>93</v>
      </c>
    </row>
    <row r="816" spans="1:60">
      <c r="A816" t="s">
        <v>1821</v>
      </c>
      <c r="B816" t="s">
        <v>82</v>
      </c>
      <c r="C816" t="s">
        <v>744</v>
      </c>
      <c r="D816" t="s">
        <v>84</v>
      </c>
      <c r="E816" s="2">
        <f>HYPERLINK("capsilon://?command=openfolder&amp;siteaddress=FAM.docvelocity-na8.net&amp;folderid=FX46D358D9-C22C-21B6-E649-C68925505C0B","FX22082903")</f>
        <v>0</v>
      </c>
      <c r="F816" t="s">
        <v>19</v>
      </c>
      <c r="G816" t="s">
        <v>19</v>
      </c>
      <c r="H816" t="s">
        <v>85</v>
      </c>
      <c r="I816" t="s">
        <v>1822</v>
      </c>
      <c r="J816">
        <v>67</v>
      </c>
      <c r="K816" t="s">
        <v>87</v>
      </c>
      <c r="L816" t="s">
        <v>88</v>
      </c>
      <c r="M816" t="s">
        <v>89</v>
      </c>
      <c r="N816">
        <v>2</v>
      </c>
      <c r="O816" s="1">
        <v>44791.441157407404</v>
      </c>
      <c r="P816" s="1">
        <v>44791.455636574072</v>
      </c>
      <c r="Q816">
        <v>502</v>
      </c>
      <c r="R816">
        <v>749</v>
      </c>
      <c r="S816" t="b">
        <v>0</v>
      </c>
      <c r="T816" t="s">
        <v>90</v>
      </c>
      <c r="U816" t="b">
        <v>0</v>
      </c>
      <c r="V816" t="s">
        <v>288</v>
      </c>
      <c r="W816" s="1">
        <v>44791.448379629626</v>
      </c>
      <c r="X816">
        <v>343</v>
      </c>
      <c r="Y816">
        <v>52</v>
      </c>
      <c r="Z816">
        <v>0</v>
      </c>
      <c r="AA816">
        <v>52</v>
      </c>
      <c r="AB816">
        <v>0</v>
      </c>
      <c r="AC816">
        <v>18</v>
      </c>
      <c r="AD816">
        <v>15</v>
      </c>
      <c r="AE816">
        <v>0</v>
      </c>
      <c r="AF816">
        <v>0</v>
      </c>
      <c r="AG816">
        <v>0</v>
      </c>
      <c r="AH816" t="s">
        <v>868</v>
      </c>
      <c r="AI816" s="1">
        <v>44791.455636574072</v>
      </c>
      <c r="AJ816">
        <v>406</v>
      </c>
      <c r="AK816">
        <v>5</v>
      </c>
      <c r="AL816">
        <v>0</v>
      </c>
      <c r="AM816">
        <v>5</v>
      </c>
      <c r="AN816">
        <v>0</v>
      </c>
      <c r="AO816">
        <v>4</v>
      </c>
      <c r="AP816">
        <v>10</v>
      </c>
      <c r="AQ816">
        <v>0</v>
      </c>
      <c r="AR816">
        <v>0</v>
      </c>
      <c r="AS816">
        <v>0</v>
      </c>
      <c r="AT816" t="s">
        <v>90</v>
      </c>
      <c r="AU816" t="s">
        <v>90</v>
      </c>
      <c r="AV816" t="s">
        <v>90</v>
      </c>
      <c r="AW816" t="s">
        <v>90</v>
      </c>
      <c r="AX816" t="s">
        <v>90</v>
      </c>
      <c r="AY816" t="s">
        <v>90</v>
      </c>
      <c r="AZ816" t="s">
        <v>90</v>
      </c>
      <c r="BA816" t="s">
        <v>90</v>
      </c>
      <c r="BB816" t="s">
        <v>90</v>
      </c>
      <c r="BC816" t="s">
        <v>90</v>
      </c>
      <c r="BD816" t="s">
        <v>90</v>
      </c>
      <c r="BE816" t="s">
        <v>90</v>
      </c>
      <c r="BF816" t="s">
        <v>1818</v>
      </c>
      <c r="BG816">
        <v>20</v>
      </c>
      <c r="BH816" t="s">
        <v>93</v>
      </c>
    </row>
    <row r="817" spans="1:60">
      <c r="A817" t="s">
        <v>1823</v>
      </c>
      <c r="B817" t="s">
        <v>82</v>
      </c>
      <c r="C817" t="s">
        <v>1108</v>
      </c>
      <c r="D817" t="s">
        <v>84</v>
      </c>
      <c r="E817" s="2">
        <f>HYPERLINK("capsilon://?command=openfolder&amp;siteaddress=FAM.docvelocity-na8.net&amp;folderid=FXDCF462DD-2948-6F44-9B73-BA17155FB0FC","FX22083408")</f>
        <v>0</v>
      </c>
      <c r="F817" t="s">
        <v>19</v>
      </c>
      <c r="G817" t="s">
        <v>19</v>
      </c>
      <c r="H817" t="s">
        <v>85</v>
      </c>
      <c r="I817" t="s">
        <v>1824</v>
      </c>
      <c r="J817">
        <v>30</v>
      </c>
      <c r="K817" t="s">
        <v>87</v>
      </c>
      <c r="L817" t="s">
        <v>88</v>
      </c>
      <c r="M817" t="s">
        <v>89</v>
      </c>
      <c r="N817">
        <v>2</v>
      </c>
      <c r="O817" s="1">
        <v>44791.441793981481</v>
      </c>
      <c r="P817" s="1">
        <v>44791.456550925926</v>
      </c>
      <c r="Q817">
        <v>1073</v>
      </c>
      <c r="R817">
        <v>202</v>
      </c>
      <c r="S817" t="b">
        <v>0</v>
      </c>
      <c r="T817" t="s">
        <v>90</v>
      </c>
      <c r="U817" t="b">
        <v>0</v>
      </c>
      <c r="V817" t="s">
        <v>703</v>
      </c>
      <c r="W817" s="1">
        <v>44791.446655092594</v>
      </c>
      <c r="X817">
        <v>124</v>
      </c>
      <c r="Y817">
        <v>10</v>
      </c>
      <c r="Z817">
        <v>0</v>
      </c>
      <c r="AA817">
        <v>10</v>
      </c>
      <c r="AB817">
        <v>0</v>
      </c>
      <c r="AC817">
        <v>0</v>
      </c>
      <c r="AD817">
        <v>20</v>
      </c>
      <c r="AE817">
        <v>0</v>
      </c>
      <c r="AF817">
        <v>0</v>
      </c>
      <c r="AG817">
        <v>0</v>
      </c>
      <c r="AH817" t="s">
        <v>868</v>
      </c>
      <c r="AI817" s="1">
        <v>44791.456550925926</v>
      </c>
      <c r="AJ817">
        <v>78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19</v>
      </c>
      <c r="AQ817">
        <v>0</v>
      </c>
      <c r="AR817">
        <v>0</v>
      </c>
      <c r="AS817">
        <v>0</v>
      </c>
      <c r="AT817" t="s">
        <v>90</v>
      </c>
      <c r="AU817" t="s">
        <v>90</v>
      </c>
      <c r="AV817" t="s">
        <v>90</v>
      </c>
      <c r="AW817" t="s">
        <v>90</v>
      </c>
      <c r="AX817" t="s">
        <v>90</v>
      </c>
      <c r="AY817" t="s">
        <v>90</v>
      </c>
      <c r="AZ817" t="s">
        <v>90</v>
      </c>
      <c r="BA817" t="s">
        <v>90</v>
      </c>
      <c r="BB817" t="s">
        <v>90</v>
      </c>
      <c r="BC817" t="s">
        <v>90</v>
      </c>
      <c r="BD817" t="s">
        <v>90</v>
      </c>
      <c r="BE817" t="s">
        <v>90</v>
      </c>
      <c r="BF817" t="s">
        <v>1818</v>
      </c>
      <c r="BG817">
        <v>21</v>
      </c>
      <c r="BH817" t="s">
        <v>93</v>
      </c>
    </row>
    <row r="818" spans="1:60">
      <c r="A818" t="s">
        <v>1825</v>
      </c>
      <c r="B818" t="s">
        <v>82</v>
      </c>
      <c r="C818" t="s">
        <v>1525</v>
      </c>
      <c r="D818" t="s">
        <v>84</v>
      </c>
      <c r="E818" s="2">
        <f>HYPERLINK("capsilon://?command=openfolder&amp;siteaddress=FAM.docvelocity-na8.net&amp;folderid=FX43099CB7-E31B-C397-47F7-EF435E4511BF","FX22083284")</f>
        <v>0</v>
      </c>
      <c r="F818" t="s">
        <v>19</v>
      </c>
      <c r="G818" t="s">
        <v>19</v>
      </c>
      <c r="H818" t="s">
        <v>85</v>
      </c>
      <c r="I818" t="s">
        <v>1826</v>
      </c>
      <c r="J818">
        <v>28</v>
      </c>
      <c r="K818" t="s">
        <v>87</v>
      </c>
      <c r="L818" t="s">
        <v>88</v>
      </c>
      <c r="M818" t="s">
        <v>89</v>
      </c>
      <c r="N818">
        <v>1</v>
      </c>
      <c r="O818" s="1">
        <v>44791.443726851852</v>
      </c>
      <c r="P818" s="1">
        <v>44791.449548611112</v>
      </c>
      <c r="Q818">
        <v>396</v>
      </c>
      <c r="R818">
        <v>107</v>
      </c>
      <c r="S818" t="b">
        <v>0</v>
      </c>
      <c r="T818" t="s">
        <v>90</v>
      </c>
      <c r="U818" t="b">
        <v>0</v>
      </c>
      <c r="V818" t="s">
        <v>288</v>
      </c>
      <c r="W818" s="1">
        <v>44791.449548611112</v>
      </c>
      <c r="X818">
        <v>100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28</v>
      </c>
      <c r="AE818">
        <v>21</v>
      </c>
      <c r="AF818">
        <v>0</v>
      </c>
      <c r="AG818">
        <v>1</v>
      </c>
      <c r="AH818" t="s">
        <v>90</v>
      </c>
      <c r="AI818" t="s">
        <v>90</v>
      </c>
      <c r="AJ818" t="s">
        <v>90</v>
      </c>
      <c r="AK818" t="s">
        <v>90</v>
      </c>
      <c r="AL818" t="s">
        <v>90</v>
      </c>
      <c r="AM818" t="s">
        <v>90</v>
      </c>
      <c r="AN818" t="s">
        <v>90</v>
      </c>
      <c r="AO818" t="s">
        <v>90</v>
      </c>
      <c r="AP818" t="s">
        <v>90</v>
      </c>
      <c r="AQ818" t="s">
        <v>90</v>
      </c>
      <c r="AR818" t="s">
        <v>90</v>
      </c>
      <c r="AS818" t="s">
        <v>90</v>
      </c>
      <c r="AT818" t="s">
        <v>90</v>
      </c>
      <c r="AU818" t="s">
        <v>90</v>
      </c>
      <c r="AV818" t="s">
        <v>90</v>
      </c>
      <c r="AW818" t="s">
        <v>90</v>
      </c>
      <c r="AX818" t="s">
        <v>90</v>
      </c>
      <c r="AY818" t="s">
        <v>90</v>
      </c>
      <c r="AZ818" t="s">
        <v>90</v>
      </c>
      <c r="BA818" t="s">
        <v>90</v>
      </c>
      <c r="BB818" t="s">
        <v>90</v>
      </c>
      <c r="BC818" t="s">
        <v>90</v>
      </c>
      <c r="BD818" t="s">
        <v>90</v>
      </c>
      <c r="BE818" t="s">
        <v>90</v>
      </c>
      <c r="BF818" t="s">
        <v>1818</v>
      </c>
      <c r="BG818">
        <v>8</v>
      </c>
      <c r="BH818" t="s">
        <v>93</v>
      </c>
    </row>
    <row r="819" spans="1:60">
      <c r="A819" t="s">
        <v>1827</v>
      </c>
      <c r="B819" t="s">
        <v>82</v>
      </c>
      <c r="C819" t="s">
        <v>1525</v>
      </c>
      <c r="D819" t="s">
        <v>84</v>
      </c>
      <c r="E819" s="2">
        <f>HYPERLINK("capsilon://?command=openfolder&amp;siteaddress=FAM.docvelocity-na8.net&amp;folderid=FX43099CB7-E31B-C397-47F7-EF435E4511BF","FX22083284")</f>
        <v>0</v>
      </c>
      <c r="F819" t="s">
        <v>19</v>
      </c>
      <c r="G819" t="s">
        <v>19</v>
      </c>
      <c r="H819" t="s">
        <v>85</v>
      </c>
      <c r="I819" t="s">
        <v>1826</v>
      </c>
      <c r="J819">
        <v>28</v>
      </c>
      <c r="K819" t="s">
        <v>87</v>
      </c>
      <c r="L819" t="s">
        <v>88</v>
      </c>
      <c r="M819" t="s">
        <v>89</v>
      </c>
      <c r="N819">
        <v>2</v>
      </c>
      <c r="O819" s="1">
        <v>44791.450752314813</v>
      </c>
      <c r="P819" s="1">
        <v>44791.469502314816</v>
      </c>
      <c r="Q819">
        <v>1426</v>
      </c>
      <c r="R819">
        <v>194</v>
      </c>
      <c r="S819" t="b">
        <v>0</v>
      </c>
      <c r="T819" t="s">
        <v>90</v>
      </c>
      <c r="U819" t="b">
        <v>1</v>
      </c>
      <c r="V819" t="s">
        <v>288</v>
      </c>
      <c r="W819" s="1">
        <v>44791.463275462964</v>
      </c>
      <c r="X819">
        <v>77</v>
      </c>
      <c r="Y819">
        <v>21</v>
      </c>
      <c r="Z819">
        <v>0</v>
      </c>
      <c r="AA819">
        <v>21</v>
      </c>
      <c r="AB819">
        <v>0</v>
      </c>
      <c r="AC819">
        <v>2</v>
      </c>
      <c r="AD819">
        <v>7</v>
      </c>
      <c r="AE819">
        <v>0</v>
      </c>
      <c r="AF819">
        <v>0</v>
      </c>
      <c r="AG819">
        <v>0</v>
      </c>
      <c r="AH819" t="s">
        <v>868</v>
      </c>
      <c r="AI819" s="1">
        <v>44791.469502314816</v>
      </c>
      <c r="AJ819">
        <v>117</v>
      </c>
      <c r="AK819">
        <v>1</v>
      </c>
      <c r="AL819">
        <v>0</v>
      </c>
      <c r="AM819">
        <v>1</v>
      </c>
      <c r="AN819">
        <v>0</v>
      </c>
      <c r="AO819">
        <v>0</v>
      </c>
      <c r="AP819">
        <v>6</v>
      </c>
      <c r="AQ819">
        <v>0</v>
      </c>
      <c r="AR819">
        <v>0</v>
      </c>
      <c r="AS819">
        <v>0</v>
      </c>
      <c r="AT819" t="s">
        <v>90</v>
      </c>
      <c r="AU819" t="s">
        <v>90</v>
      </c>
      <c r="AV819" t="s">
        <v>90</v>
      </c>
      <c r="AW819" t="s">
        <v>90</v>
      </c>
      <c r="AX819" t="s">
        <v>90</v>
      </c>
      <c r="AY819" t="s">
        <v>90</v>
      </c>
      <c r="AZ819" t="s">
        <v>90</v>
      </c>
      <c r="BA819" t="s">
        <v>90</v>
      </c>
      <c r="BB819" t="s">
        <v>90</v>
      </c>
      <c r="BC819" t="s">
        <v>90</v>
      </c>
      <c r="BD819" t="s">
        <v>90</v>
      </c>
      <c r="BE819" t="s">
        <v>90</v>
      </c>
      <c r="BF819" t="s">
        <v>1818</v>
      </c>
      <c r="BG819">
        <v>27</v>
      </c>
      <c r="BH819" t="s">
        <v>93</v>
      </c>
    </row>
    <row r="820" spans="1:60">
      <c r="A820" t="s">
        <v>1828</v>
      </c>
      <c r="B820" t="s">
        <v>82</v>
      </c>
      <c r="C820" t="s">
        <v>1465</v>
      </c>
      <c r="D820" t="s">
        <v>84</v>
      </c>
      <c r="E820" s="2">
        <f>HYPERLINK("capsilon://?command=openfolder&amp;siteaddress=FAM.docvelocity-na8.net&amp;folderid=FX496278DD-BAE5-D3B4-766B-456E47683D97","FX22084398")</f>
        <v>0</v>
      </c>
      <c r="F820" t="s">
        <v>19</v>
      </c>
      <c r="G820" t="s">
        <v>19</v>
      </c>
      <c r="H820" t="s">
        <v>85</v>
      </c>
      <c r="I820" t="s">
        <v>1829</v>
      </c>
      <c r="J820">
        <v>30</v>
      </c>
      <c r="K820" t="s">
        <v>87</v>
      </c>
      <c r="L820" t="s">
        <v>88</v>
      </c>
      <c r="M820" t="s">
        <v>89</v>
      </c>
      <c r="N820">
        <v>2</v>
      </c>
      <c r="O820" s="1">
        <v>44791.455104166664</v>
      </c>
      <c r="P820" s="1">
        <v>44791.470405092594</v>
      </c>
      <c r="Q820">
        <v>1178</v>
      </c>
      <c r="R820">
        <v>144</v>
      </c>
      <c r="S820" t="b">
        <v>0</v>
      </c>
      <c r="T820" t="s">
        <v>90</v>
      </c>
      <c r="U820" t="b">
        <v>0</v>
      </c>
      <c r="V820" t="s">
        <v>288</v>
      </c>
      <c r="W820" s="1">
        <v>44791.464062500003</v>
      </c>
      <c r="X820">
        <v>67</v>
      </c>
      <c r="Y820">
        <v>10</v>
      </c>
      <c r="Z820">
        <v>0</v>
      </c>
      <c r="AA820">
        <v>10</v>
      </c>
      <c r="AB820">
        <v>0</v>
      </c>
      <c r="AC820">
        <v>1</v>
      </c>
      <c r="AD820">
        <v>20</v>
      </c>
      <c r="AE820">
        <v>0</v>
      </c>
      <c r="AF820">
        <v>0</v>
      </c>
      <c r="AG820">
        <v>0</v>
      </c>
      <c r="AH820" t="s">
        <v>868</v>
      </c>
      <c r="AI820" s="1">
        <v>44791.470405092594</v>
      </c>
      <c r="AJ820">
        <v>77</v>
      </c>
      <c r="AK820">
        <v>1</v>
      </c>
      <c r="AL820">
        <v>0</v>
      </c>
      <c r="AM820">
        <v>1</v>
      </c>
      <c r="AN820">
        <v>0</v>
      </c>
      <c r="AO820">
        <v>0</v>
      </c>
      <c r="AP820">
        <v>19</v>
      </c>
      <c r="AQ820">
        <v>0</v>
      </c>
      <c r="AR820">
        <v>0</v>
      </c>
      <c r="AS820">
        <v>0</v>
      </c>
      <c r="AT820" t="s">
        <v>90</v>
      </c>
      <c r="AU820" t="s">
        <v>90</v>
      </c>
      <c r="AV820" t="s">
        <v>90</v>
      </c>
      <c r="AW820" t="s">
        <v>90</v>
      </c>
      <c r="AX820" t="s">
        <v>90</v>
      </c>
      <c r="AY820" t="s">
        <v>90</v>
      </c>
      <c r="AZ820" t="s">
        <v>90</v>
      </c>
      <c r="BA820" t="s">
        <v>90</v>
      </c>
      <c r="BB820" t="s">
        <v>90</v>
      </c>
      <c r="BC820" t="s">
        <v>90</v>
      </c>
      <c r="BD820" t="s">
        <v>90</v>
      </c>
      <c r="BE820" t="s">
        <v>90</v>
      </c>
      <c r="BF820" t="s">
        <v>1818</v>
      </c>
      <c r="BG820">
        <v>22</v>
      </c>
      <c r="BH820" t="s">
        <v>93</v>
      </c>
    </row>
    <row r="821" spans="1:60">
      <c r="A821" t="s">
        <v>1830</v>
      </c>
      <c r="B821" t="s">
        <v>82</v>
      </c>
      <c r="C821" t="s">
        <v>1738</v>
      </c>
      <c r="D821" t="s">
        <v>84</v>
      </c>
      <c r="E821" s="2">
        <f>HYPERLINK("capsilon://?command=openfolder&amp;siteaddress=FAM.docvelocity-na8.net&amp;folderid=FXC3152F18-6DDD-20E9-5108-3F51C042C9EF","FX2204550")</f>
        <v>0</v>
      </c>
      <c r="F821" t="s">
        <v>19</v>
      </c>
      <c r="G821" t="s">
        <v>19</v>
      </c>
      <c r="H821" t="s">
        <v>85</v>
      </c>
      <c r="I821" t="s">
        <v>1739</v>
      </c>
      <c r="J821">
        <v>300</v>
      </c>
      <c r="K821" t="s">
        <v>87</v>
      </c>
      <c r="L821" t="s">
        <v>88</v>
      </c>
      <c r="M821" t="s">
        <v>89</v>
      </c>
      <c r="N821">
        <v>2</v>
      </c>
      <c r="O821" s="1">
        <v>44775.437280092592</v>
      </c>
      <c r="P821" s="1">
        <v>44775.456342592595</v>
      </c>
      <c r="Q821">
        <v>55</v>
      </c>
      <c r="R821">
        <v>1592</v>
      </c>
      <c r="S821" t="b">
        <v>0</v>
      </c>
      <c r="T821" t="s">
        <v>90</v>
      </c>
      <c r="U821" t="b">
        <v>1</v>
      </c>
      <c r="V821" t="s">
        <v>187</v>
      </c>
      <c r="W821" s="1">
        <v>44775.453344907408</v>
      </c>
      <c r="X821">
        <v>1377</v>
      </c>
      <c r="Y821">
        <v>105</v>
      </c>
      <c r="Z821">
        <v>0</v>
      </c>
      <c r="AA821">
        <v>105</v>
      </c>
      <c r="AB821">
        <v>160</v>
      </c>
      <c r="AC821">
        <v>102</v>
      </c>
      <c r="AD821">
        <v>195</v>
      </c>
      <c r="AE821">
        <v>0</v>
      </c>
      <c r="AF821">
        <v>0</v>
      </c>
      <c r="AG821">
        <v>0</v>
      </c>
      <c r="AH821" t="s">
        <v>183</v>
      </c>
      <c r="AI821" s="1">
        <v>44775.456342592595</v>
      </c>
      <c r="AJ821">
        <v>215</v>
      </c>
      <c r="AK821">
        <v>0</v>
      </c>
      <c r="AL821">
        <v>0</v>
      </c>
      <c r="AM821">
        <v>0</v>
      </c>
      <c r="AN821">
        <v>160</v>
      </c>
      <c r="AO821">
        <v>0</v>
      </c>
      <c r="AP821">
        <v>195</v>
      </c>
      <c r="AQ821">
        <v>0</v>
      </c>
      <c r="AR821">
        <v>0</v>
      </c>
      <c r="AS821">
        <v>0</v>
      </c>
      <c r="AT821" t="s">
        <v>90</v>
      </c>
      <c r="AU821" t="s">
        <v>90</v>
      </c>
      <c r="AV821" t="s">
        <v>90</v>
      </c>
      <c r="AW821" t="s">
        <v>90</v>
      </c>
      <c r="AX821" t="s">
        <v>90</v>
      </c>
      <c r="AY821" t="s">
        <v>90</v>
      </c>
      <c r="AZ821" t="s">
        <v>90</v>
      </c>
      <c r="BA821" t="s">
        <v>90</v>
      </c>
      <c r="BB821" t="s">
        <v>90</v>
      </c>
      <c r="BC821" t="s">
        <v>90</v>
      </c>
      <c r="BD821" t="s">
        <v>90</v>
      </c>
      <c r="BE821" t="s">
        <v>90</v>
      </c>
      <c r="BF821" t="s">
        <v>1506</v>
      </c>
      <c r="BG821">
        <v>27</v>
      </c>
      <c r="BH821" t="s">
        <v>93</v>
      </c>
    </row>
    <row r="822" spans="1:60">
      <c r="A822" t="s">
        <v>1831</v>
      </c>
      <c r="B822" t="s">
        <v>82</v>
      </c>
      <c r="C822" t="s">
        <v>1832</v>
      </c>
      <c r="D822" t="s">
        <v>84</v>
      </c>
      <c r="E822" s="2">
        <f>HYPERLINK("capsilon://?command=openfolder&amp;siteaddress=FAM.docvelocity-na8.net&amp;folderid=FX643F696A-426F-5190-C71C-8773F4FC5F04","FX2208331")</f>
        <v>0</v>
      </c>
      <c r="F822" t="s">
        <v>19</v>
      </c>
      <c r="G822" t="s">
        <v>19</v>
      </c>
      <c r="H822" t="s">
        <v>85</v>
      </c>
      <c r="I822" t="s">
        <v>1833</v>
      </c>
      <c r="J822">
        <v>214</v>
      </c>
      <c r="K822" t="s">
        <v>87</v>
      </c>
      <c r="L822" t="s">
        <v>88</v>
      </c>
      <c r="M822" t="s">
        <v>89</v>
      </c>
      <c r="N822">
        <v>1</v>
      </c>
      <c r="O822" s="1">
        <v>44791.521504629629</v>
      </c>
      <c r="P822" s="1">
        <v>44791.535844907405</v>
      </c>
      <c r="Q822">
        <v>433</v>
      </c>
      <c r="R822">
        <v>806</v>
      </c>
      <c r="S822" t="b">
        <v>0</v>
      </c>
      <c r="T822" t="s">
        <v>90</v>
      </c>
      <c r="U822" t="b">
        <v>0</v>
      </c>
      <c r="V822" t="s">
        <v>95</v>
      </c>
      <c r="W822" s="1">
        <v>44791.535844907405</v>
      </c>
      <c r="X822">
        <v>806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214</v>
      </c>
      <c r="AE822">
        <v>207</v>
      </c>
      <c r="AF822">
        <v>0</v>
      </c>
      <c r="AG822">
        <v>9</v>
      </c>
      <c r="AH822" t="s">
        <v>90</v>
      </c>
      <c r="AI822" t="s">
        <v>90</v>
      </c>
      <c r="AJ822" t="s">
        <v>90</v>
      </c>
      <c r="AK822" t="s">
        <v>90</v>
      </c>
      <c r="AL822" t="s">
        <v>90</v>
      </c>
      <c r="AM822" t="s">
        <v>90</v>
      </c>
      <c r="AN822" t="s">
        <v>90</v>
      </c>
      <c r="AO822" t="s">
        <v>90</v>
      </c>
      <c r="AP822" t="s">
        <v>90</v>
      </c>
      <c r="AQ822" t="s">
        <v>90</v>
      </c>
      <c r="AR822" t="s">
        <v>90</v>
      </c>
      <c r="AS822" t="s">
        <v>90</v>
      </c>
      <c r="AT822" t="s">
        <v>90</v>
      </c>
      <c r="AU822" t="s">
        <v>90</v>
      </c>
      <c r="AV822" t="s">
        <v>90</v>
      </c>
      <c r="AW822" t="s">
        <v>90</v>
      </c>
      <c r="AX822" t="s">
        <v>90</v>
      </c>
      <c r="AY822" t="s">
        <v>90</v>
      </c>
      <c r="AZ822" t="s">
        <v>90</v>
      </c>
      <c r="BA822" t="s">
        <v>90</v>
      </c>
      <c r="BB822" t="s">
        <v>90</v>
      </c>
      <c r="BC822" t="s">
        <v>90</v>
      </c>
      <c r="BD822" t="s">
        <v>90</v>
      </c>
      <c r="BE822" t="s">
        <v>90</v>
      </c>
      <c r="BF822" t="s">
        <v>1818</v>
      </c>
      <c r="BG822">
        <v>20</v>
      </c>
      <c r="BH822" t="s">
        <v>93</v>
      </c>
    </row>
    <row r="823" spans="1:60">
      <c r="A823" t="s">
        <v>1834</v>
      </c>
      <c r="B823" t="s">
        <v>82</v>
      </c>
      <c r="C823" t="s">
        <v>1835</v>
      </c>
      <c r="D823" t="s">
        <v>84</v>
      </c>
      <c r="E823" s="2">
        <f>HYPERLINK("capsilon://?command=openfolder&amp;siteaddress=FAM.docvelocity-na8.net&amp;folderid=FXA7ED000E-4D10-C7AC-5B7D-F95729E8CF0A","FX22083651")</f>
        <v>0</v>
      </c>
      <c r="F823" t="s">
        <v>19</v>
      </c>
      <c r="G823" t="s">
        <v>19</v>
      </c>
      <c r="H823" t="s">
        <v>85</v>
      </c>
      <c r="I823" t="s">
        <v>1836</v>
      </c>
      <c r="J823">
        <v>67</v>
      </c>
      <c r="K823" t="s">
        <v>87</v>
      </c>
      <c r="L823" t="s">
        <v>88</v>
      </c>
      <c r="M823" t="s">
        <v>89</v>
      </c>
      <c r="N823">
        <v>2</v>
      </c>
      <c r="O823" s="1">
        <v>44791.52412037037</v>
      </c>
      <c r="P823" s="1">
        <v>44791.554236111115</v>
      </c>
      <c r="Q823">
        <v>2119</v>
      </c>
      <c r="R823">
        <v>483</v>
      </c>
      <c r="S823" t="b">
        <v>0</v>
      </c>
      <c r="T823" t="s">
        <v>90</v>
      </c>
      <c r="U823" t="b">
        <v>0</v>
      </c>
      <c r="V823" t="s">
        <v>91</v>
      </c>
      <c r="W823" s="1">
        <v>44791.529247685183</v>
      </c>
      <c r="X823">
        <v>209</v>
      </c>
      <c r="Y823">
        <v>52</v>
      </c>
      <c r="Z823">
        <v>0</v>
      </c>
      <c r="AA823">
        <v>52</v>
      </c>
      <c r="AB823">
        <v>0</v>
      </c>
      <c r="AC823">
        <v>30</v>
      </c>
      <c r="AD823">
        <v>15</v>
      </c>
      <c r="AE823">
        <v>0</v>
      </c>
      <c r="AF823">
        <v>0</v>
      </c>
      <c r="AG823">
        <v>0</v>
      </c>
      <c r="AH823" t="s">
        <v>108</v>
      </c>
      <c r="AI823" s="1">
        <v>44791.554236111115</v>
      </c>
      <c r="AJ823">
        <v>274</v>
      </c>
      <c r="AK823">
        <v>2</v>
      </c>
      <c r="AL823">
        <v>0</v>
      </c>
      <c r="AM823">
        <v>2</v>
      </c>
      <c r="AN823">
        <v>0</v>
      </c>
      <c r="AO823">
        <v>1</v>
      </c>
      <c r="AP823">
        <v>13</v>
      </c>
      <c r="AQ823">
        <v>0</v>
      </c>
      <c r="AR823">
        <v>0</v>
      </c>
      <c r="AS823">
        <v>0</v>
      </c>
      <c r="AT823" t="s">
        <v>90</v>
      </c>
      <c r="AU823" t="s">
        <v>90</v>
      </c>
      <c r="AV823" t="s">
        <v>90</v>
      </c>
      <c r="AW823" t="s">
        <v>90</v>
      </c>
      <c r="AX823" t="s">
        <v>90</v>
      </c>
      <c r="AY823" t="s">
        <v>90</v>
      </c>
      <c r="AZ823" t="s">
        <v>90</v>
      </c>
      <c r="BA823" t="s">
        <v>90</v>
      </c>
      <c r="BB823" t="s">
        <v>90</v>
      </c>
      <c r="BC823" t="s">
        <v>90</v>
      </c>
      <c r="BD823" t="s">
        <v>90</v>
      </c>
      <c r="BE823" t="s">
        <v>90</v>
      </c>
      <c r="BF823" t="s">
        <v>1818</v>
      </c>
      <c r="BG823">
        <v>43</v>
      </c>
      <c r="BH823" t="s">
        <v>93</v>
      </c>
    </row>
    <row r="824" spans="1:60">
      <c r="A824" t="s">
        <v>1837</v>
      </c>
      <c r="B824" t="s">
        <v>82</v>
      </c>
      <c r="C824" t="s">
        <v>272</v>
      </c>
      <c r="D824" t="s">
        <v>84</v>
      </c>
      <c r="E824" s="2">
        <f>HYPERLINK("capsilon://?command=openfolder&amp;siteaddress=FAM.docvelocity-na8.net&amp;folderid=FX28541734-BC8C-E876-1CE3-E31715345EF9","FX22077828")</f>
        <v>0</v>
      </c>
      <c r="F824" t="s">
        <v>19</v>
      </c>
      <c r="G824" t="s">
        <v>19</v>
      </c>
      <c r="H824" t="s">
        <v>85</v>
      </c>
      <c r="I824" t="s">
        <v>1838</v>
      </c>
      <c r="J824">
        <v>201</v>
      </c>
      <c r="K824" t="s">
        <v>87</v>
      </c>
      <c r="L824" t="s">
        <v>88</v>
      </c>
      <c r="M824" t="s">
        <v>89</v>
      </c>
      <c r="N824">
        <v>2</v>
      </c>
      <c r="O824" s="1">
        <v>44791.53534722222</v>
      </c>
      <c r="P824" s="1">
        <v>44791.560694444444</v>
      </c>
      <c r="Q824">
        <v>529</v>
      </c>
      <c r="R824">
        <v>1661</v>
      </c>
      <c r="S824" t="b">
        <v>0</v>
      </c>
      <c r="T824" t="s">
        <v>90</v>
      </c>
      <c r="U824" t="b">
        <v>0</v>
      </c>
      <c r="V824" t="s">
        <v>95</v>
      </c>
      <c r="W824" s="1">
        <v>44791.548634259256</v>
      </c>
      <c r="X824">
        <v>1104</v>
      </c>
      <c r="Y824">
        <v>156</v>
      </c>
      <c r="Z824">
        <v>0</v>
      </c>
      <c r="AA824">
        <v>156</v>
      </c>
      <c r="AB824">
        <v>0</v>
      </c>
      <c r="AC824">
        <v>36</v>
      </c>
      <c r="AD824">
        <v>45</v>
      </c>
      <c r="AE824">
        <v>0</v>
      </c>
      <c r="AF824">
        <v>0</v>
      </c>
      <c r="AG824">
        <v>0</v>
      </c>
      <c r="AH824" t="s">
        <v>108</v>
      </c>
      <c r="AI824" s="1">
        <v>44791.560694444444</v>
      </c>
      <c r="AJ824">
        <v>557</v>
      </c>
      <c r="AK824">
        <v>2</v>
      </c>
      <c r="AL824">
        <v>0</v>
      </c>
      <c r="AM824">
        <v>2</v>
      </c>
      <c r="AN824">
        <v>0</v>
      </c>
      <c r="AO824">
        <v>2</v>
      </c>
      <c r="AP824">
        <v>43</v>
      </c>
      <c r="AQ824">
        <v>0</v>
      </c>
      <c r="AR824">
        <v>0</v>
      </c>
      <c r="AS824">
        <v>0</v>
      </c>
      <c r="AT824" t="s">
        <v>90</v>
      </c>
      <c r="AU824" t="s">
        <v>90</v>
      </c>
      <c r="AV824" t="s">
        <v>90</v>
      </c>
      <c r="AW824" t="s">
        <v>90</v>
      </c>
      <c r="AX824" t="s">
        <v>90</v>
      </c>
      <c r="AY824" t="s">
        <v>90</v>
      </c>
      <c r="AZ824" t="s">
        <v>90</v>
      </c>
      <c r="BA824" t="s">
        <v>90</v>
      </c>
      <c r="BB824" t="s">
        <v>90</v>
      </c>
      <c r="BC824" t="s">
        <v>90</v>
      </c>
      <c r="BD824" t="s">
        <v>90</v>
      </c>
      <c r="BE824" t="s">
        <v>90</v>
      </c>
      <c r="BF824" t="s">
        <v>1818</v>
      </c>
      <c r="BG824">
        <v>36</v>
      </c>
      <c r="BH824" t="s">
        <v>93</v>
      </c>
    </row>
    <row r="825" spans="1:60">
      <c r="A825" t="s">
        <v>1839</v>
      </c>
      <c r="B825" t="s">
        <v>82</v>
      </c>
      <c r="C825" t="s">
        <v>1832</v>
      </c>
      <c r="D825" t="s">
        <v>84</v>
      </c>
      <c r="E825" s="2">
        <f>HYPERLINK("capsilon://?command=openfolder&amp;siteaddress=FAM.docvelocity-na8.net&amp;folderid=FX643F696A-426F-5190-C71C-8773F4FC5F04","FX2208331")</f>
        <v>0</v>
      </c>
      <c r="F825" t="s">
        <v>19</v>
      </c>
      <c r="G825" t="s">
        <v>19</v>
      </c>
      <c r="H825" t="s">
        <v>85</v>
      </c>
      <c r="I825" t="s">
        <v>1833</v>
      </c>
      <c r="J825">
        <v>398</v>
      </c>
      <c r="K825" t="s">
        <v>87</v>
      </c>
      <c r="L825" t="s">
        <v>88</v>
      </c>
      <c r="M825" t="s">
        <v>89</v>
      </c>
      <c r="N825">
        <v>2</v>
      </c>
      <c r="O825" s="1">
        <v>44791.537476851852</v>
      </c>
      <c r="P825" s="1">
        <v>44791.665439814817</v>
      </c>
      <c r="Q825">
        <v>8297</v>
      </c>
      <c r="R825">
        <v>2759</v>
      </c>
      <c r="S825" t="b">
        <v>0</v>
      </c>
      <c r="T825" t="s">
        <v>90</v>
      </c>
      <c r="U825" t="b">
        <v>1</v>
      </c>
      <c r="V825" t="s">
        <v>95</v>
      </c>
      <c r="W825" s="1">
        <v>44791.581064814818</v>
      </c>
      <c r="X825">
        <v>2327</v>
      </c>
      <c r="Y825">
        <v>179</v>
      </c>
      <c r="Z825">
        <v>0</v>
      </c>
      <c r="AA825">
        <v>179</v>
      </c>
      <c r="AB825">
        <v>196</v>
      </c>
      <c r="AC825">
        <v>54</v>
      </c>
      <c r="AD825">
        <v>219</v>
      </c>
      <c r="AE825">
        <v>0</v>
      </c>
      <c r="AF825">
        <v>0</v>
      </c>
      <c r="AG825">
        <v>0</v>
      </c>
      <c r="AH825" t="s">
        <v>749</v>
      </c>
      <c r="AI825" s="1">
        <v>44791.665439814817</v>
      </c>
      <c r="AJ825">
        <v>403</v>
      </c>
      <c r="AK825">
        <v>0</v>
      </c>
      <c r="AL825">
        <v>0</v>
      </c>
      <c r="AM825">
        <v>0</v>
      </c>
      <c r="AN825">
        <v>196</v>
      </c>
      <c r="AO825">
        <v>0</v>
      </c>
      <c r="AP825">
        <v>219</v>
      </c>
      <c r="AQ825">
        <v>0</v>
      </c>
      <c r="AR825">
        <v>0</v>
      </c>
      <c r="AS825">
        <v>0</v>
      </c>
      <c r="AT825" t="s">
        <v>90</v>
      </c>
      <c r="AU825" t="s">
        <v>90</v>
      </c>
      <c r="AV825" t="s">
        <v>90</v>
      </c>
      <c r="AW825" t="s">
        <v>90</v>
      </c>
      <c r="AX825" t="s">
        <v>90</v>
      </c>
      <c r="AY825" t="s">
        <v>90</v>
      </c>
      <c r="AZ825" t="s">
        <v>90</v>
      </c>
      <c r="BA825" t="s">
        <v>90</v>
      </c>
      <c r="BB825" t="s">
        <v>90</v>
      </c>
      <c r="BC825" t="s">
        <v>90</v>
      </c>
      <c r="BD825" t="s">
        <v>90</v>
      </c>
      <c r="BE825" t="s">
        <v>90</v>
      </c>
      <c r="BF825" t="s">
        <v>1818</v>
      </c>
      <c r="BG825">
        <v>184</v>
      </c>
      <c r="BH825" t="s">
        <v>93</v>
      </c>
    </row>
    <row r="826" spans="1:60">
      <c r="A826" t="s">
        <v>1840</v>
      </c>
      <c r="B826" t="s">
        <v>82</v>
      </c>
      <c r="C826" t="s">
        <v>1841</v>
      </c>
      <c r="D826" t="s">
        <v>84</v>
      </c>
      <c r="E826" s="2">
        <f>HYPERLINK("capsilon://?command=openfolder&amp;siteaddress=FAM.docvelocity-na8.net&amp;folderid=FX39DF9578-0315-60CE-03DB-AD24285452F7","FX22084886")</f>
        <v>0</v>
      </c>
      <c r="F826" t="s">
        <v>19</v>
      </c>
      <c r="G826" t="s">
        <v>19</v>
      </c>
      <c r="H826" t="s">
        <v>85</v>
      </c>
      <c r="I826" t="s">
        <v>1842</v>
      </c>
      <c r="J826">
        <v>157</v>
      </c>
      <c r="K826" t="s">
        <v>87</v>
      </c>
      <c r="L826" t="s">
        <v>88</v>
      </c>
      <c r="M826" t="s">
        <v>89</v>
      </c>
      <c r="N826">
        <v>1</v>
      </c>
      <c r="O826" s="1">
        <v>44791.551793981482</v>
      </c>
      <c r="P826" s="1">
        <v>44791.567673611113</v>
      </c>
      <c r="Q826">
        <v>1179</v>
      </c>
      <c r="R826">
        <v>193</v>
      </c>
      <c r="S826" t="b">
        <v>0</v>
      </c>
      <c r="T826" t="s">
        <v>90</v>
      </c>
      <c r="U826" t="b">
        <v>0</v>
      </c>
      <c r="V826" t="s">
        <v>173</v>
      </c>
      <c r="W826" s="1">
        <v>44791.567673611113</v>
      </c>
      <c r="X826">
        <v>193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157</v>
      </c>
      <c r="AE826">
        <v>149</v>
      </c>
      <c r="AF826">
        <v>0</v>
      </c>
      <c r="AG826">
        <v>4</v>
      </c>
      <c r="AH826" t="s">
        <v>90</v>
      </c>
      <c r="AI826" t="s">
        <v>90</v>
      </c>
      <c r="AJ826" t="s">
        <v>90</v>
      </c>
      <c r="AK826" t="s">
        <v>90</v>
      </c>
      <c r="AL826" t="s">
        <v>90</v>
      </c>
      <c r="AM826" t="s">
        <v>90</v>
      </c>
      <c r="AN826" t="s">
        <v>90</v>
      </c>
      <c r="AO826" t="s">
        <v>90</v>
      </c>
      <c r="AP826" t="s">
        <v>90</v>
      </c>
      <c r="AQ826" t="s">
        <v>90</v>
      </c>
      <c r="AR826" t="s">
        <v>90</v>
      </c>
      <c r="AS826" t="s">
        <v>90</v>
      </c>
      <c r="AT826" t="s">
        <v>90</v>
      </c>
      <c r="AU826" t="s">
        <v>90</v>
      </c>
      <c r="AV826" t="s">
        <v>90</v>
      </c>
      <c r="AW826" t="s">
        <v>90</v>
      </c>
      <c r="AX826" t="s">
        <v>90</v>
      </c>
      <c r="AY826" t="s">
        <v>90</v>
      </c>
      <c r="AZ826" t="s">
        <v>90</v>
      </c>
      <c r="BA826" t="s">
        <v>90</v>
      </c>
      <c r="BB826" t="s">
        <v>90</v>
      </c>
      <c r="BC826" t="s">
        <v>90</v>
      </c>
      <c r="BD826" t="s">
        <v>90</v>
      </c>
      <c r="BE826" t="s">
        <v>90</v>
      </c>
      <c r="BF826" t="s">
        <v>1818</v>
      </c>
      <c r="BG826">
        <v>22</v>
      </c>
      <c r="BH826" t="s">
        <v>93</v>
      </c>
    </row>
    <row r="827" spans="1:60">
      <c r="A827" t="s">
        <v>1843</v>
      </c>
      <c r="B827" t="s">
        <v>82</v>
      </c>
      <c r="C827" t="s">
        <v>1844</v>
      </c>
      <c r="D827" t="s">
        <v>84</v>
      </c>
      <c r="E827" s="2">
        <f>HYPERLINK("capsilon://?command=openfolder&amp;siteaddress=FAM.docvelocity-na8.net&amp;folderid=FX2D3844AE-5376-92D5-C267-C98688D43004","FX22084703")</f>
        <v>0</v>
      </c>
      <c r="F827" t="s">
        <v>19</v>
      </c>
      <c r="G827" t="s">
        <v>19</v>
      </c>
      <c r="H827" t="s">
        <v>85</v>
      </c>
      <c r="I827" t="s">
        <v>1845</v>
      </c>
      <c r="J827">
        <v>21</v>
      </c>
      <c r="K827" t="s">
        <v>87</v>
      </c>
      <c r="L827" t="s">
        <v>88</v>
      </c>
      <c r="M827" t="s">
        <v>89</v>
      </c>
      <c r="N827">
        <v>2</v>
      </c>
      <c r="O827" s="1">
        <v>44791.55945601852</v>
      </c>
      <c r="P827" s="1">
        <v>44791.56790509259</v>
      </c>
      <c r="Q827">
        <v>689</v>
      </c>
      <c r="R827">
        <v>41</v>
      </c>
      <c r="S827" t="b">
        <v>0</v>
      </c>
      <c r="T827" t="s">
        <v>90</v>
      </c>
      <c r="U827" t="b">
        <v>0</v>
      </c>
      <c r="V827" t="s">
        <v>91</v>
      </c>
      <c r="W827" s="1">
        <v>44791.566574074073</v>
      </c>
      <c r="X827">
        <v>22</v>
      </c>
      <c r="Y827">
        <v>0</v>
      </c>
      <c r="Z827">
        <v>0</v>
      </c>
      <c r="AA827">
        <v>0</v>
      </c>
      <c r="AB827">
        <v>10</v>
      </c>
      <c r="AC827">
        <v>0</v>
      </c>
      <c r="AD827">
        <v>21</v>
      </c>
      <c r="AE827">
        <v>0</v>
      </c>
      <c r="AF827">
        <v>0</v>
      </c>
      <c r="AG827">
        <v>0</v>
      </c>
      <c r="AH827" t="s">
        <v>173</v>
      </c>
      <c r="AI827" s="1">
        <v>44791.56790509259</v>
      </c>
      <c r="AJ827">
        <v>19</v>
      </c>
      <c r="AK827">
        <v>0</v>
      </c>
      <c r="AL827">
        <v>0</v>
      </c>
      <c r="AM827">
        <v>0</v>
      </c>
      <c r="AN827">
        <v>10</v>
      </c>
      <c r="AO827">
        <v>0</v>
      </c>
      <c r="AP827">
        <v>21</v>
      </c>
      <c r="AQ827">
        <v>0</v>
      </c>
      <c r="AR827">
        <v>0</v>
      </c>
      <c r="AS827">
        <v>0</v>
      </c>
      <c r="AT827" t="s">
        <v>90</v>
      </c>
      <c r="AU827" t="s">
        <v>90</v>
      </c>
      <c r="AV827" t="s">
        <v>90</v>
      </c>
      <c r="AW827" t="s">
        <v>90</v>
      </c>
      <c r="AX827" t="s">
        <v>90</v>
      </c>
      <c r="AY827" t="s">
        <v>90</v>
      </c>
      <c r="AZ827" t="s">
        <v>90</v>
      </c>
      <c r="BA827" t="s">
        <v>90</v>
      </c>
      <c r="BB827" t="s">
        <v>90</v>
      </c>
      <c r="BC827" t="s">
        <v>90</v>
      </c>
      <c r="BD827" t="s">
        <v>90</v>
      </c>
      <c r="BE827" t="s">
        <v>90</v>
      </c>
      <c r="BF827" t="s">
        <v>1818</v>
      </c>
      <c r="BG827">
        <v>12</v>
      </c>
      <c r="BH827" t="s">
        <v>93</v>
      </c>
    </row>
    <row r="828" spans="1:60">
      <c r="A828" t="s">
        <v>1846</v>
      </c>
      <c r="B828" t="s">
        <v>82</v>
      </c>
      <c r="C828" t="s">
        <v>1841</v>
      </c>
      <c r="D828" t="s">
        <v>84</v>
      </c>
      <c r="E828" s="2">
        <f>HYPERLINK("capsilon://?command=openfolder&amp;siteaddress=FAM.docvelocity-na8.net&amp;folderid=FX39DF9578-0315-60CE-03DB-AD24285452F7","FX22084886")</f>
        <v>0</v>
      </c>
      <c r="F828" t="s">
        <v>19</v>
      </c>
      <c r="G828" t="s">
        <v>19</v>
      </c>
      <c r="H828" t="s">
        <v>85</v>
      </c>
      <c r="I828" t="s">
        <v>1842</v>
      </c>
      <c r="J828">
        <v>208</v>
      </c>
      <c r="K828" t="s">
        <v>87</v>
      </c>
      <c r="L828" t="s">
        <v>88</v>
      </c>
      <c r="M828" t="s">
        <v>89</v>
      </c>
      <c r="N828">
        <v>2</v>
      </c>
      <c r="O828" s="1">
        <v>44791.568981481483</v>
      </c>
      <c r="P828" s="1">
        <v>44791.648680555554</v>
      </c>
      <c r="Q828">
        <v>5354</v>
      </c>
      <c r="R828">
        <v>1532</v>
      </c>
      <c r="S828" t="b">
        <v>0</v>
      </c>
      <c r="T828" t="s">
        <v>90</v>
      </c>
      <c r="U828" t="b">
        <v>1</v>
      </c>
      <c r="V828" t="s">
        <v>95</v>
      </c>
      <c r="W828" s="1">
        <v>44791.612222222226</v>
      </c>
      <c r="X828">
        <v>821</v>
      </c>
      <c r="Y828">
        <v>167</v>
      </c>
      <c r="Z828">
        <v>0</v>
      </c>
      <c r="AA828">
        <v>167</v>
      </c>
      <c r="AB828">
        <v>0</v>
      </c>
      <c r="AC828">
        <v>22</v>
      </c>
      <c r="AD828">
        <v>41</v>
      </c>
      <c r="AE828">
        <v>0</v>
      </c>
      <c r="AF828">
        <v>0</v>
      </c>
      <c r="AG828">
        <v>0</v>
      </c>
      <c r="AH828" t="s">
        <v>173</v>
      </c>
      <c r="AI828" s="1">
        <v>44791.648680555554</v>
      </c>
      <c r="AJ828">
        <v>681</v>
      </c>
      <c r="AK828">
        <v>2</v>
      </c>
      <c r="AL828">
        <v>0</v>
      </c>
      <c r="AM828">
        <v>2</v>
      </c>
      <c r="AN828">
        <v>0</v>
      </c>
      <c r="AO828">
        <v>2</v>
      </c>
      <c r="AP828">
        <v>39</v>
      </c>
      <c r="AQ828">
        <v>0</v>
      </c>
      <c r="AR828">
        <v>0</v>
      </c>
      <c r="AS828">
        <v>0</v>
      </c>
      <c r="AT828" t="s">
        <v>90</v>
      </c>
      <c r="AU828" t="s">
        <v>90</v>
      </c>
      <c r="AV828" t="s">
        <v>90</v>
      </c>
      <c r="AW828" t="s">
        <v>90</v>
      </c>
      <c r="AX828" t="s">
        <v>90</v>
      </c>
      <c r="AY828" t="s">
        <v>90</v>
      </c>
      <c r="AZ828" t="s">
        <v>90</v>
      </c>
      <c r="BA828" t="s">
        <v>90</v>
      </c>
      <c r="BB828" t="s">
        <v>90</v>
      </c>
      <c r="BC828" t="s">
        <v>90</v>
      </c>
      <c r="BD828" t="s">
        <v>90</v>
      </c>
      <c r="BE828" t="s">
        <v>90</v>
      </c>
      <c r="BF828" t="s">
        <v>1818</v>
      </c>
      <c r="BG828">
        <v>114</v>
      </c>
      <c r="BH828" t="s">
        <v>93</v>
      </c>
    </row>
    <row r="829" spans="1:60">
      <c r="A829" t="s">
        <v>1847</v>
      </c>
      <c r="B829" t="s">
        <v>82</v>
      </c>
      <c r="C829" t="s">
        <v>1848</v>
      </c>
      <c r="D829" t="s">
        <v>84</v>
      </c>
      <c r="E829" s="2">
        <f>HYPERLINK("capsilon://?command=openfolder&amp;siteaddress=FAM.docvelocity-na8.net&amp;folderid=FXCF893DA4-ADA0-BD5E-2A82-306960646614","FX22082970")</f>
        <v>0</v>
      </c>
      <c r="F829" t="s">
        <v>19</v>
      </c>
      <c r="G829" t="s">
        <v>19</v>
      </c>
      <c r="H829" t="s">
        <v>85</v>
      </c>
      <c r="I829" t="s">
        <v>1849</v>
      </c>
      <c r="J829">
        <v>97</v>
      </c>
      <c r="K829" t="s">
        <v>87</v>
      </c>
      <c r="L829" t="s">
        <v>88</v>
      </c>
      <c r="M829" t="s">
        <v>89</v>
      </c>
      <c r="N829">
        <v>1</v>
      </c>
      <c r="O829" s="1">
        <v>44791.571712962963</v>
      </c>
      <c r="P829" s="1">
        <v>44791.588425925926</v>
      </c>
      <c r="Q829">
        <v>1167</v>
      </c>
      <c r="R829">
        <v>277</v>
      </c>
      <c r="S829" t="b">
        <v>0</v>
      </c>
      <c r="T829" t="s">
        <v>90</v>
      </c>
      <c r="U829" t="b">
        <v>0</v>
      </c>
      <c r="V829" t="s">
        <v>571</v>
      </c>
      <c r="W829" s="1">
        <v>44791.588425925926</v>
      </c>
      <c r="X829">
        <v>277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97</v>
      </c>
      <c r="AE829">
        <v>90</v>
      </c>
      <c r="AF829">
        <v>0</v>
      </c>
      <c r="AG829">
        <v>3</v>
      </c>
      <c r="AH829" t="s">
        <v>90</v>
      </c>
      <c r="AI829" t="s">
        <v>90</v>
      </c>
      <c r="AJ829" t="s">
        <v>90</v>
      </c>
      <c r="AK829" t="s">
        <v>90</v>
      </c>
      <c r="AL829" t="s">
        <v>90</v>
      </c>
      <c r="AM829" t="s">
        <v>90</v>
      </c>
      <c r="AN829" t="s">
        <v>90</v>
      </c>
      <c r="AO829" t="s">
        <v>90</v>
      </c>
      <c r="AP829" t="s">
        <v>90</v>
      </c>
      <c r="AQ829" t="s">
        <v>90</v>
      </c>
      <c r="AR829" t="s">
        <v>90</v>
      </c>
      <c r="AS829" t="s">
        <v>90</v>
      </c>
      <c r="AT829" t="s">
        <v>90</v>
      </c>
      <c r="AU829" t="s">
        <v>90</v>
      </c>
      <c r="AV829" t="s">
        <v>90</v>
      </c>
      <c r="AW829" t="s">
        <v>90</v>
      </c>
      <c r="AX829" t="s">
        <v>90</v>
      </c>
      <c r="AY829" t="s">
        <v>90</v>
      </c>
      <c r="AZ829" t="s">
        <v>90</v>
      </c>
      <c r="BA829" t="s">
        <v>90</v>
      </c>
      <c r="BB829" t="s">
        <v>90</v>
      </c>
      <c r="BC829" t="s">
        <v>90</v>
      </c>
      <c r="BD829" t="s">
        <v>90</v>
      </c>
      <c r="BE829" t="s">
        <v>90</v>
      </c>
      <c r="BF829" t="s">
        <v>1818</v>
      </c>
      <c r="BG829">
        <v>24</v>
      </c>
      <c r="BH829" t="s">
        <v>93</v>
      </c>
    </row>
    <row r="830" spans="1:60">
      <c r="A830" t="s">
        <v>1850</v>
      </c>
      <c r="B830" t="s">
        <v>82</v>
      </c>
      <c r="C830" t="s">
        <v>1768</v>
      </c>
      <c r="D830" t="s">
        <v>84</v>
      </c>
      <c r="E830" s="2">
        <f>HYPERLINK("capsilon://?command=openfolder&amp;siteaddress=FAM.docvelocity-na8.net&amp;folderid=FX871FEFD5-FF30-B54B-18E0-165F210A9881","FX22076663")</f>
        <v>0</v>
      </c>
      <c r="F830" t="s">
        <v>19</v>
      </c>
      <c r="G830" t="s">
        <v>19</v>
      </c>
      <c r="H830" t="s">
        <v>85</v>
      </c>
      <c r="I830" t="s">
        <v>1796</v>
      </c>
      <c r="J830">
        <v>112</v>
      </c>
      <c r="K830" t="s">
        <v>87</v>
      </c>
      <c r="L830" t="s">
        <v>88</v>
      </c>
      <c r="M830" t="s">
        <v>89</v>
      </c>
      <c r="N830">
        <v>2</v>
      </c>
      <c r="O830" s="1">
        <v>44775.449560185189</v>
      </c>
      <c r="P830" s="1">
        <v>44775.453842592593</v>
      </c>
      <c r="Q830">
        <v>63</v>
      </c>
      <c r="R830">
        <v>307</v>
      </c>
      <c r="S830" t="b">
        <v>0</v>
      </c>
      <c r="T830" t="s">
        <v>90</v>
      </c>
      <c r="U830" t="b">
        <v>1</v>
      </c>
      <c r="V830" t="s">
        <v>1557</v>
      </c>
      <c r="W830" s="1">
        <v>44775.451979166668</v>
      </c>
      <c r="X830">
        <v>182</v>
      </c>
      <c r="Y830">
        <v>84</v>
      </c>
      <c r="Z830">
        <v>0</v>
      </c>
      <c r="AA830">
        <v>84</v>
      </c>
      <c r="AB830">
        <v>0</v>
      </c>
      <c r="AC830">
        <v>2</v>
      </c>
      <c r="AD830">
        <v>28</v>
      </c>
      <c r="AE830">
        <v>0</v>
      </c>
      <c r="AF830">
        <v>0</v>
      </c>
      <c r="AG830">
        <v>0</v>
      </c>
      <c r="AH830" t="s">
        <v>183</v>
      </c>
      <c r="AI830" s="1">
        <v>44775.453842592593</v>
      </c>
      <c r="AJ830">
        <v>125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28</v>
      </c>
      <c r="AQ830">
        <v>0</v>
      </c>
      <c r="AR830">
        <v>0</v>
      </c>
      <c r="AS830">
        <v>0</v>
      </c>
      <c r="AT830" t="s">
        <v>90</v>
      </c>
      <c r="AU830" t="s">
        <v>90</v>
      </c>
      <c r="AV830" t="s">
        <v>90</v>
      </c>
      <c r="AW830" t="s">
        <v>90</v>
      </c>
      <c r="AX830" t="s">
        <v>90</v>
      </c>
      <c r="AY830" t="s">
        <v>90</v>
      </c>
      <c r="AZ830" t="s">
        <v>90</v>
      </c>
      <c r="BA830" t="s">
        <v>90</v>
      </c>
      <c r="BB830" t="s">
        <v>90</v>
      </c>
      <c r="BC830" t="s">
        <v>90</v>
      </c>
      <c r="BD830" t="s">
        <v>90</v>
      </c>
      <c r="BE830" t="s">
        <v>90</v>
      </c>
      <c r="BF830" t="s">
        <v>1506</v>
      </c>
      <c r="BG830">
        <v>6</v>
      </c>
      <c r="BH830" t="s">
        <v>93</v>
      </c>
    </row>
    <row r="831" spans="1:60">
      <c r="A831" t="s">
        <v>1851</v>
      </c>
      <c r="B831" t="s">
        <v>82</v>
      </c>
      <c r="C831" t="s">
        <v>1852</v>
      </c>
      <c r="D831" t="s">
        <v>84</v>
      </c>
      <c r="E831" s="2">
        <f>HYPERLINK("capsilon://?command=openfolder&amp;siteaddress=FAM.docvelocity-na8.net&amp;folderid=FX6AF1C62D-B6DB-D41B-9A7D-4385CA926559","FX22072559")</f>
        <v>0</v>
      </c>
      <c r="F831" t="s">
        <v>19</v>
      </c>
      <c r="G831" t="s">
        <v>19</v>
      </c>
      <c r="H831" t="s">
        <v>85</v>
      </c>
      <c r="I831" t="s">
        <v>1853</v>
      </c>
      <c r="J831">
        <v>190</v>
      </c>
      <c r="K831" t="s">
        <v>87</v>
      </c>
      <c r="L831" t="s">
        <v>88</v>
      </c>
      <c r="M831" t="s">
        <v>89</v>
      </c>
      <c r="N831">
        <v>2</v>
      </c>
      <c r="O831" s="1">
        <v>44791.58803240741</v>
      </c>
      <c r="P831" s="1">
        <v>44791.673622685186</v>
      </c>
      <c r="Q831">
        <v>5336</v>
      </c>
      <c r="R831">
        <v>2059</v>
      </c>
      <c r="S831" t="b">
        <v>0</v>
      </c>
      <c r="T831" t="s">
        <v>90</v>
      </c>
      <c r="U831" t="b">
        <v>0</v>
      </c>
      <c r="V831" t="s">
        <v>571</v>
      </c>
      <c r="W831" s="1">
        <v>44791.595601851855</v>
      </c>
      <c r="X831">
        <v>619</v>
      </c>
      <c r="Y831">
        <v>164</v>
      </c>
      <c r="Z831">
        <v>0</v>
      </c>
      <c r="AA831">
        <v>164</v>
      </c>
      <c r="AB831">
        <v>0</v>
      </c>
      <c r="AC831">
        <v>14</v>
      </c>
      <c r="AD831">
        <v>26</v>
      </c>
      <c r="AE831">
        <v>0</v>
      </c>
      <c r="AF831">
        <v>0</v>
      </c>
      <c r="AG831">
        <v>0</v>
      </c>
      <c r="AH831" t="s">
        <v>173</v>
      </c>
      <c r="AI831" s="1">
        <v>44791.673622685186</v>
      </c>
      <c r="AJ831">
        <v>1440</v>
      </c>
      <c r="AK831">
        <v>1</v>
      </c>
      <c r="AL831">
        <v>0</v>
      </c>
      <c r="AM831">
        <v>1</v>
      </c>
      <c r="AN831">
        <v>0</v>
      </c>
      <c r="AO831">
        <v>2</v>
      </c>
      <c r="AP831">
        <v>25</v>
      </c>
      <c r="AQ831">
        <v>0</v>
      </c>
      <c r="AR831">
        <v>0</v>
      </c>
      <c r="AS831">
        <v>0</v>
      </c>
      <c r="AT831" t="s">
        <v>90</v>
      </c>
      <c r="AU831" t="s">
        <v>90</v>
      </c>
      <c r="AV831" t="s">
        <v>90</v>
      </c>
      <c r="AW831" t="s">
        <v>90</v>
      </c>
      <c r="AX831" t="s">
        <v>90</v>
      </c>
      <c r="AY831" t="s">
        <v>90</v>
      </c>
      <c r="AZ831" t="s">
        <v>90</v>
      </c>
      <c r="BA831" t="s">
        <v>90</v>
      </c>
      <c r="BB831" t="s">
        <v>90</v>
      </c>
      <c r="BC831" t="s">
        <v>90</v>
      </c>
      <c r="BD831" t="s">
        <v>90</v>
      </c>
      <c r="BE831" t="s">
        <v>90</v>
      </c>
      <c r="BF831" t="s">
        <v>1818</v>
      </c>
      <c r="BG831">
        <v>123</v>
      </c>
      <c r="BH831" t="s">
        <v>93</v>
      </c>
    </row>
    <row r="832" spans="1:60">
      <c r="A832" t="s">
        <v>1854</v>
      </c>
      <c r="B832" t="s">
        <v>82</v>
      </c>
      <c r="C832" t="s">
        <v>1848</v>
      </c>
      <c r="D832" t="s">
        <v>84</v>
      </c>
      <c r="E832" s="2">
        <f>HYPERLINK("capsilon://?command=openfolder&amp;siteaddress=FAM.docvelocity-na8.net&amp;folderid=FXCF893DA4-ADA0-BD5E-2A82-306960646614","FX22082970")</f>
        <v>0</v>
      </c>
      <c r="F832" t="s">
        <v>19</v>
      </c>
      <c r="G832" t="s">
        <v>19</v>
      </c>
      <c r="H832" t="s">
        <v>85</v>
      </c>
      <c r="I832" t="s">
        <v>1849</v>
      </c>
      <c r="J832">
        <v>125</v>
      </c>
      <c r="K832" t="s">
        <v>87</v>
      </c>
      <c r="L832" t="s">
        <v>88</v>
      </c>
      <c r="M832" t="s">
        <v>89</v>
      </c>
      <c r="N832">
        <v>2</v>
      </c>
      <c r="O832" s="1">
        <v>44791.589780092596</v>
      </c>
      <c r="P832" s="1">
        <v>44791.656944444447</v>
      </c>
      <c r="Q832">
        <v>4670</v>
      </c>
      <c r="R832">
        <v>1133</v>
      </c>
      <c r="S832" t="b">
        <v>0</v>
      </c>
      <c r="T832" t="s">
        <v>90</v>
      </c>
      <c r="U832" t="b">
        <v>1</v>
      </c>
      <c r="V832" t="s">
        <v>571</v>
      </c>
      <c r="W832" s="1">
        <v>44791.600474537037</v>
      </c>
      <c r="X832">
        <v>420</v>
      </c>
      <c r="Y832">
        <v>98</v>
      </c>
      <c r="Z832">
        <v>0</v>
      </c>
      <c r="AA832">
        <v>98</v>
      </c>
      <c r="AB832">
        <v>0</v>
      </c>
      <c r="AC832">
        <v>13</v>
      </c>
      <c r="AD832">
        <v>27</v>
      </c>
      <c r="AE832">
        <v>0</v>
      </c>
      <c r="AF832">
        <v>0</v>
      </c>
      <c r="AG832">
        <v>0</v>
      </c>
      <c r="AH832" t="s">
        <v>173</v>
      </c>
      <c r="AI832" s="1">
        <v>44791.656944444447</v>
      </c>
      <c r="AJ832">
        <v>713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27</v>
      </c>
      <c r="AQ832">
        <v>0</v>
      </c>
      <c r="AR832">
        <v>0</v>
      </c>
      <c r="AS832">
        <v>0</v>
      </c>
      <c r="AT832" t="s">
        <v>90</v>
      </c>
      <c r="AU832" t="s">
        <v>90</v>
      </c>
      <c r="AV832" t="s">
        <v>90</v>
      </c>
      <c r="AW832" t="s">
        <v>90</v>
      </c>
      <c r="AX832" t="s">
        <v>90</v>
      </c>
      <c r="AY832" t="s">
        <v>90</v>
      </c>
      <c r="AZ832" t="s">
        <v>90</v>
      </c>
      <c r="BA832" t="s">
        <v>90</v>
      </c>
      <c r="BB832" t="s">
        <v>90</v>
      </c>
      <c r="BC832" t="s">
        <v>90</v>
      </c>
      <c r="BD832" t="s">
        <v>90</v>
      </c>
      <c r="BE832" t="s">
        <v>90</v>
      </c>
      <c r="BF832" t="s">
        <v>1818</v>
      </c>
      <c r="BG832">
        <v>96</v>
      </c>
      <c r="BH832" t="s">
        <v>93</v>
      </c>
    </row>
    <row r="833" spans="1:60">
      <c r="A833" t="s">
        <v>1855</v>
      </c>
      <c r="B833" t="s">
        <v>82</v>
      </c>
      <c r="C833" t="s">
        <v>1856</v>
      </c>
      <c r="D833" t="s">
        <v>84</v>
      </c>
      <c r="E833" s="2">
        <f>HYPERLINK("capsilon://?command=openfolder&amp;siteaddress=FAM.docvelocity-na8.net&amp;folderid=FX031CC12B-D92A-23B2-7384-97A2ADBA6723","FX22083755")</f>
        <v>0</v>
      </c>
      <c r="F833" t="s">
        <v>19</v>
      </c>
      <c r="G833" t="s">
        <v>19</v>
      </c>
      <c r="H833" t="s">
        <v>85</v>
      </c>
      <c r="I833" t="s">
        <v>1857</v>
      </c>
      <c r="J833">
        <v>327</v>
      </c>
      <c r="K833" t="s">
        <v>87</v>
      </c>
      <c r="L833" t="s">
        <v>88</v>
      </c>
      <c r="M833" t="s">
        <v>89</v>
      </c>
      <c r="N833">
        <v>2</v>
      </c>
      <c r="O833" s="1">
        <v>44791.605370370373</v>
      </c>
      <c r="P833" s="1">
        <v>44791.690636574072</v>
      </c>
      <c r="Q833">
        <v>5184</v>
      </c>
      <c r="R833">
        <v>2183</v>
      </c>
      <c r="S833" t="b">
        <v>0</v>
      </c>
      <c r="T833" t="s">
        <v>90</v>
      </c>
      <c r="U833" t="b">
        <v>0</v>
      </c>
      <c r="V833" t="s">
        <v>95</v>
      </c>
      <c r="W833" s="1">
        <v>44791.620393518519</v>
      </c>
      <c r="X833">
        <v>705</v>
      </c>
      <c r="Y833">
        <v>210</v>
      </c>
      <c r="Z833">
        <v>0</v>
      </c>
      <c r="AA833">
        <v>210</v>
      </c>
      <c r="AB833">
        <v>0</v>
      </c>
      <c r="AC833">
        <v>17</v>
      </c>
      <c r="AD833">
        <v>117</v>
      </c>
      <c r="AE833">
        <v>0</v>
      </c>
      <c r="AF833">
        <v>0</v>
      </c>
      <c r="AG833">
        <v>0</v>
      </c>
      <c r="AH833" t="s">
        <v>173</v>
      </c>
      <c r="AI833" s="1">
        <v>44791.690636574072</v>
      </c>
      <c r="AJ833">
        <v>1469</v>
      </c>
      <c r="AK833">
        <v>4</v>
      </c>
      <c r="AL833">
        <v>0</v>
      </c>
      <c r="AM833">
        <v>4</v>
      </c>
      <c r="AN833">
        <v>0</v>
      </c>
      <c r="AO833">
        <v>4</v>
      </c>
      <c r="AP833">
        <v>113</v>
      </c>
      <c r="AQ833">
        <v>0</v>
      </c>
      <c r="AR833">
        <v>0</v>
      </c>
      <c r="AS833">
        <v>0</v>
      </c>
      <c r="AT833" t="s">
        <v>90</v>
      </c>
      <c r="AU833" t="s">
        <v>90</v>
      </c>
      <c r="AV833" t="s">
        <v>90</v>
      </c>
      <c r="AW833" t="s">
        <v>90</v>
      </c>
      <c r="AX833" t="s">
        <v>90</v>
      </c>
      <c r="AY833" t="s">
        <v>90</v>
      </c>
      <c r="AZ833" t="s">
        <v>90</v>
      </c>
      <c r="BA833" t="s">
        <v>90</v>
      </c>
      <c r="BB833" t="s">
        <v>90</v>
      </c>
      <c r="BC833" t="s">
        <v>90</v>
      </c>
      <c r="BD833" t="s">
        <v>90</v>
      </c>
      <c r="BE833" t="s">
        <v>90</v>
      </c>
      <c r="BF833" t="s">
        <v>1818</v>
      </c>
      <c r="BG833">
        <v>122</v>
      </c>
      <c r="BH833" t="s">
        <v>93</v>
      </c>
    </row>
    <row r="834" spans="1:60">
      <c r="A834" t="s">
        <v>1858</v>
      </c>
      <c r="B834" t="s">
        <v>82</v>
      </c>
      <c r="C834" t="s">
        <v>1859</v>
      </c>
      <c r="D834" t="s">
        <v>84</v>
      </c>
      <c r="E834" s="2">
        <f>HYPERLINK("capsilon://?command=openfolder&amp;siteaddress=FAM.docvelocity-na8.net&amp;folderid=FX7B56BABC-6D9F-A65A-3E12-FA604FE7CCC2","FX22084230")</f>
        <v>0</v>
      </c>
      <c r="F834" t="s">
        <v>19</v>
      </c>
      <c r="G834" t="s">
        <v>19</v>
      </c>
      <c r="H834" t="s">
        <v>85</v>
      </c>
      <c r="I834" t="s">
        <v>1860</v>
      </c>
      <c r="J834">
        <v>60</v>
      </c>
      <c r="K834" t="s">
        <v>87</v>
      </c>
      <c r="L834" t="s">
        <v>88</v>
      </c>
      <c r="M834" t="s">
        <v>89</v>
      </c>
      <c r="N834">
        <v>2</v>
      </c>
      <c r="O834" s="1">
        <v>44791.606030092589</v>
      </c>
      <c r="P834" s="1">
        <v>44791.697523148148</v>
      </c>
      <c r="Q834">
        <v>6907</v>
      </c>
      <c r="R834">
        <v>998</v>
      </c>
      <c r="S834" t="b">
        <v>0</v>
      </c>
      <c r="T834" t="s">
        <v>90</v>
      </c>
      <c r="U834" t="b">
        <v>0</v>
      </c>
      <c r="V834" t="s">
        <v>91</v>
      </c>
      <c r="W834" s="1">
        <v>44791.619050925925</v>
      </c>
      <c r="X834">
        <v>413</v>
      </c>
      <c r="Y834">
        <v>55</v>
      </c>
      <c r="Z834">
        <v>0</v>
      </c>
      <c r="AA834">
        <v>55</v>
      </c>
      <c r="AB834">
        <v>0</v>
      </c>
      <c r="AC834">
        <v>8</v>
      </c>
      <c r="AD834">
        <v>5</v>
      </c>
      <c r="AE834">
        <v>0</v>
      </c>
      <c r="AF834">
        <v>0</v>
      </c>
      <c r="AG834">
        <v>0</v>
      </c>
      <c r="AH834" t="s">
        <v>173</v>
      </c>
      <c r="AI834" s="1">
        <v>44791.697523148148</v>
      </c>
      <c r="AJ834">
        <v>585</v>
      </c>
      <c r="AK834">
        <v>1</v>
      </c>
      <c r="AL834">
        <v>0</v>
      </c>
      <c r="AM834">
        <v>1</v>
      </c>
      <c r="AN834">
        <v>0</v>
      </c>
      <c r="AO834">
        <v>1</v>
      </c>
      <c r="AP834">
        <v>4</v>
      </c>
      <c r="AQ834">
        <v>0</v>
      </c>
      <c r="AR834">
        <v>0</v>
      </c>
      <c r="AS834">
        <v>0</v>
      </c>
      <c r="AT834" t="s">
        <v>90</v>
      </c>
      <c r="AU834" t="s">
        <v>90</v>
      </c>
      <c r="AV834" t="s">
        <v>90</v>
      </c>
      <c r="AW834" t="s">
        <v>90</v>
      </c>
      <c r="AX834" t="s">
        <v>90</v>
      </c>
      <c r="AY834" t="s">
        <v>90</v>
      </c>
      <c r="AZ834" t="s">
        <v>90</v>
      </c>
      <c r="BA834" t="s">
        <v>90</v>
      </c>
      <c r="BB834" t="s">
        <v>90</v>
      </c>
      <c r="BC834" t="s">
        <v>90</v>
      </c>
      <c r="BD834" t="s">
        <v>90</v>
      </c>
      <c r="BE834" t="s">
        <v>90</v>
      </c>
      <c r="BF834" t="s">
        <v>1818</v>
      </c>
      <c r="BG834">
        <v>131</v>
      </c>
      <c r="BH834" t="s">
        <v>93</v>
      </c>
    </row>
    <row r="835" spans="1:60">
      <c r="A835" t="s">
        <v>1861</v>
      </c>
      <c r="B835" t="s">
        <v>82</v>
      </c>
      <c r="C835" t="s">
        <v>1859</v>
      </c>
      <c r="D835" t="s">
        <v>84</v>
      </c>
      <c r="E835" s="2">
        <f>HYPERLINK("capsilon://?command=openfolder&amp;siteaddress=FAM.docvelocity-na8.net&amp;folderid=FX7B56BABC-6D9F-A65A-3E12-FA604FE7CCC2","FX22084230")</f>
        <v>0</v>
      </c>
      <c r="F835" t="s">
        <v>19</v>
      </c>
      <c r="G835" t="s">
        <v>19</v>
      </c>
      <c r="H835" t="s">
        <v>85</v>
      </c>
      <c r="I835" t="s">
        <v>1862</v>
      </c>
      <c r="J835">
        <v>55</v>
      </c>
      <c r="K835" t="s">
        <v>87</v>
      </c>
      <c r="L835" t="s">
        <v>88</v>
      </c>
      <c r="M835" t="s">
        <v>89</v>
      </c>
      <c r="N835">
        <v>2</v>
      </c>
      <c r="O835" s="1">
        <v>44791.606111111112</v>
      </c>
      <c r="P835" s="1">
        <v>44791.70385416667</v>
      </c>
      <c r="Q835">
        <v>7605</v>
      </c>
      <c r="R835">
        <v>840</v>
      </c>
      <c r="S835" t="b">
        <v>0</v>
      </c>
      <c r="T835" t="s">
        <v>90</v>
      </c>
      <c r="U835" t="b">
        <v>0</v>
      </c>
      <c r="V835" t="s">
        <v>571</v>
      </c>
      <c r="W835" s="1">
        <v>44791.617812500001</v>
      </c>
      <c r="X835">
        <v>294</v>
      </c>
      <c r="Y835">
        <v>40</v>
      </c>
      <c r="Z835">
        <v>0</v>
      </c>
      <c r="AA835">
        <v>40</v>
      </c>
      <c r="AB835">
        <v>0</v>
      </c>
      <c r="AC835">
        <v>9</v>
      </c>
      <c r="AD835">
        <v>15</v>
      </c>
      <c r="AE835">
        <v>0</v>
      </c>
      <c r="AF835">
        <v>0</v>
      </c>
      <c r="AG835">
        <v>0</v>
      </c>
      <c r="AH835" t="s">
        <v>173</v>
      </c>
      <c r="AI835" s="1">
        <v>44791.70385416667</v>
      </c>
      <c r="AJ835">
        <v>546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14</v>
      </c>
      <c r="AQ835">
        <v>0</v>
      </c>
      <c r="AR835">
        <v>0</v>
      </c>
      <c r="AS835">
        <v>0</v>
      </c>
      <c r="AT835" t="s">
        <v>90</v>
      </c>
      <c r="AU835" t="s">
        <v>90</v>
      </c>
      <c r="AV835" t="s">
        <v>90</v>
      </c>
      <c r="AW835" t="s">
        <v>90</v>
      </c>
      <c r="AX835" t="s">
        <v>90</v>
      </c>
      <c r="AY835" t="s">
        <v>90</v>
      </c>
      <c r="AZ835" t="s">
        <v>90</v>
      </c>
      <c r="BA835" t="s">
        <v>90</v>
      </c>
      <c r="BB835" t="s">
        <v>90</v>
      </c>
      <c r="BC835" t="s">
        <v>90</v>
      </c>
      <c r="BD835" t="s">
        <v>90</v>
      </c>
      <c r="BE835" t="s">
        <v>90</v>
      </c>
      <c r="BF835" t="s">
        <v>1818</v>
      </c>
      <c r="BG835">
        <v>140</v>
      </c>
      <c r="BH835" t="s">
        <v>93</v>
      </c>
    </row>
    <row r="836" spans="1:60">
      <c r="A836" t="s">
        <v>1863</v>
      </c>
      <c r="B836" t="s">
        <v>82</v>
      </c>
      <c r="C836" t="s">
        <v>1859</v>
      </c>
      <c r="D836" t="s">
        <v>84</v>
      </c>
      <c r="E836" s="2">
        <f>HYPERLINK("capsilon://?command=openfolder&amp;siteaddress=FAM.docvelocity-na8.net&amp;folderid=FX7B56BABC-6D9F-A65A-3E12-FA604FE7CCC2","FX22084230")</f>
        <v>0</v>
      </c>
      <c r="F836" t="s">
        <v>19</v>
      </c>
      <c r="G836" t="s">
        <v>19</v>
      </c>
      <c r="H836" t="s">
        <v>85</v>
      </c>
      <c r="I836" t="s">
        <v>1864</v>
      </c>
      <c r="J836">
        <v>46</v>
      </c>
      <c r="K836" t="s">
        <v>87</v>
      </c>
      <c r="L836" t="s">
        <v>88</v>
      </c>
      <c r="M836" t="s">
        <v>89</v>
      </c>
      <c r="N836">
        <v>2</v>
      </c>
      <c r="O836" s="1">
        <v>44791.606481481482</v>
      </c>
      <c r="P836" s="1">
        <v>44791.701724537037</v>
      </c>
      <c r="Q836">
        <v>7727</v>
      </c>
      <c r="R836">
        <v>502</v>
      </c>
      <c r="S836" t="b">
        <v>0</v>
      </c>
      <c r="T836" t="s">
        <v>90</v>
      </c>
      <c r="U836" t="b">
        <v>0</v>
      </c>
      <c r="V836" t="s">
        <v>571</v>
      </c>
      <c r="W836" s="1">
        <v>44791.621423611112</v>
      </c>
      <c r="X836">
        <v>311</v>
      </c>
      <c r="Y836">
        <v>46</v>
      </c>
      <c r="Z836">
        <v>0</v>
      </c>
      <c r="AA836">
        <v>46</v>
      </c>
      <c r="AB836">
        <v>0</v>
      </c>
      <c r="AC836">
        <v>9</v>
      </c>
      <c r="AD836">
        <v>0</v>
      </c>
      <c r="AE836">
        <v>0</v>
      </c>
      <c r="AF836">
        <v>0</v>
      </c>
      <c r="AG836">
        <v>0</v>
      </c>
      <c r="AH836" t="s">
        <v>749</v>
      </c>
      <c r="AI836" s="1">
        <v>44791.701724537037</v>
      </c>
      <c r="AJ836">
        <v>132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 t="s">
        <v>90</v>
      </c>
      <c r="AU836" t="s">
        <v>90</v>
      </c>
      <c r="AV836" t="s">
        <v>90</v>
      </c>
      <c r="AW836" t="s">
        <v>90</v>
      </c>
      <c r="AX836" t="s">
        <v>90</v>
      </c>
      <c r="AY836" t="s">
        <v>90</v>
      </c>
      <c r="AZ836" t="s">
        <v>90</v>
      </c>
      <c r="BA836" t="s">
        <v>90</v>
      </c>
      <c r="BB836" t="s">
        <v>90</v>
      </c>
      <c r="BC836" t="s">
        <v>90</v>
      </c>
      <c r="BD836" t="s">
        <v>90</v>
      </c>
      <c r="BE836" t="s">
        <v>90</v>
      </c>
      <c r="BF836" t="s">
        <v>1818</v>
      </c>
      <c r="BG836">
        <v>137</v>
      </c>
      <c r="BH836" t="s">
        <v>93</v>
      </c>
    </row>
    <row r="837" spans="1:60">
      <c r="A837" t="s">
        <v>1865</v>
      </c>
      <c r="B837" t="s">
        <v>82</v>
      </c>
      <c r="C837" t="s">
        <v>1859</v>
      </c>
      <c r="D837" t="s">
        <v>84</v>
      </c>
      <c r="E837" s="2">
        <f>HYPERLINK("capsilon://?command=openfolder&amp;siteaddress=FAM.docvelocity-na8.net&amp;folderid=FX7B56BABC-6D9F-A65A-3E12-FA604FE7CCC2","FX22084230")</f>
        <v>0</v>
      </c>
      <c r="F837" t="s">
        <v>19</v>
      </c>
      <c r="G837" t="s">
        <v>19</v>
      </c>
      <c r="H837" t="s">
        <v>85</v>
      </c>
      <c r="I837" t="s">
        <v>1866</v>
      </c>
      <c r="J837">
        <v>46</v>
      </c>
      <c r="K837" t="s">
        <v>87</v>
      </c>
      <c r="L837" t="s">
        <v>88</v>
      </c>
      <c r="M837" t="s">
        <v>89</v>
      </c>
      <c r="N837">
        <v>2</v>
      </c>
      <c r="O837" s="1">
        <v>44791.60664351852</v>
      </c>
      <c r="P837" s="1">
        <v>44791.705370370371</v>
      </c>
      <c r="Q837">
        <v>7977</v>
      </c>
      <c r="R837">
        <v>553</v>
      </c>
      <c r="S837" t="b">
        <v>0</v>
      </c>
      <c r="T837" t="s">
        <v>90</v>
      </c>
      <c r="U837" t="b">
        <v>0</v>
      </c>
      <c r="V837" t="s">
        <v>91</v>
      </c>
      <c r="W837" s="1">
        <v>44791.621828703705</v>
      </c>
      <c r="X837">
        <v>239</v>
      </c>
      <c r="Y837">
        <v>46</v>
      </c>
      <c r="Z837">
        <v>0</v>
      </c>
      <c r="AA837">
        <v>46</v>
      </c>
      <c r="AB837">
        <v>0</v>
      </c>
      <c r="AC837">
        <v>6</v>
      </c>
      <c r="AD837">
        <v>0</v>
      </c>
      <c r="AE837">
        <v>0</v>
      </c>
      <c r="AF837">
        <v>0</v>
      </c>
      <c r="AG837">
        <v>0</v>
      </c>
      <c r="AH837" t="s">
        <v>749</v>
      </c>
      <c r="AI837" s="1">
        <v>44791.705370370371</v>
      </c>
      <c r="AJ837">
        <v>314</v>
      </c>
      <c r="AK837">
        <v>4</v>
      </c>
      <c r="AL837">
        <v>0</v>
      </c>
      <c r="AM837">
        <v>4</v>
      </c>
      <c r="AN837">
        <v>0</v>
      </c>
      <c r="AO837">
        <v>4</v>
      </c>
      <c r="AP837">
        <v>-4</v>
      </c>
      <c r="AQ837">
        <v>0</v>
      </c>
      <c r="AR837">
        <v>0</v>
      </c>
      <c r="AS837">
        <v>0</v>
      </c>
      <c r="AT837" t="s">
        <v>90</v>
      </c>
      <c r="AU837" t="s">
        <v>90</v>
      </c>
      <c r="AV837" t="s">
        <v>90</v>
      </c>
      <c r="AW837" t="s">
        <v>90</v>
      </c>
      <c r="AX837" t="s">
        <v>90</v>
      </c>
      <c r="AY837" t="s">
        <v>90</v>
      </c>
      <c r="AZ837" t="s">
        <v>90</v>
      </c>
      <c r="BA837" t="s">
        <v>90</v>
      </c>
      <c r="BB837" t="s">
        <v>90</v>
      </c>
      <c r="BC837" t="s">
        <v>90</v>
      </c>
      <c r="BD837" t="s">
        <v>90</v>
      </c>
      <c r="BE837" t="s">
        <v>90</v>
      </c>
      <c r="BF837" t="s">
        <v>1818</v>
      </c>
      <c r="BG837">
        <v>142</v>
      </c>
      <c r="BH837" t="s">
        <v>93</v>
      </c>
    </row>
    <row r="838" spans="1:60">
      <c r="A838" t="s">
        <v>1867</v>
      </c>
      <c r="B838" t="s">
        <v>82</v>
      </c>
      <c r="C838" t="s">
        <v>1859</v>
      </c>
      <c r="D838" t="s">
        <v>84</v>
      </c>
      <c r="E838" s="2">
        <f>HYPERLINK("capsilon://?command=openfolder&amp;siteaddress=FAM.docvelocity-na8.net&amp;folderid=FX7B56BABC-6D9F-A65A-3E12-FA604FE7CCC2","FX22084230")</f>
        <v>0</v>
      </c>
      <c r="F838" t="s">
        <v>19</v>
      </c>
      <c r="G838" t="s">
        <v>19</v>
      </c>
      <c r="H838" t="s">
        <v>85</v>
      </c>
      <c r="I838" t="s">
        <v>1868</v>
      </c>
      <c r="J838">
        <v>51</v>
      </c>
      <c r="K838" t="s">
        <v>87</v>
      </c>
      <c r="L838" t="s">
        <v>88</v>
      </c>
      <c r="M838" t="s">
        <v>89</v>
      </c>
      <c r="N838">
        <v>2</v>
      </c>
      <c r="O838" s="1">
        <v>44791.60733796296</v>
      </c>
      <c r="P838" s="1">
        <v>44791.706736111111</v>
      </c>
      <c r="Q838">
        <v>8053</v>
      </c>
      <c r="R838">
        <v>535</v>
      </c>
      <c r="S838" t="b">
        <v>0</v>
      </c>
      <c r="T838" t="s">
        <v>90</v>
      </c>
      <c r="U838" t="b">
        <v>0</v>
      </c>
      <c r="V838" t="s">
        <v>571</v>
      </c>
      <c r="W838" s="1">
        <v>44791.625798611109</v>
      </c>
      <c r="X838">
        <v>378</v>
      </c>
      <c r="Y838">
        <v>46</v>
      </c>
      <c r="Z838">
        <v>0</v>
      </c>
      <c r="AA838">
        <v>46</v>
      </c>
      <c r="AB838">
        <v>0</v>
      </c>
      <c r="AC838">
        <v>15</v>
      </c>
      <c r="AD838">
        <v>5</v>
      </c>
      <c r="AE838">
        <v>0</v>
      </c>
      <c r="AF838">
        <v>0</v>
      </c>
      <c r="AG838">
        <v>0</v>
      </c>
      <c r="AH838" t="s">
        <v>749</v>
      </c>
      <c r="AI838" s="1">
        <v>44791.706736111111</v>
      </c>
      <c r="AJ838">
        <v>118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5</v>
      </c>
      <c r="AQ838">
        <v>0</v>
      </c>
      <c r="AR838">
        <v>0</v>
      </c>
      <c r="AS838">
        <v>0</v>
      </c>
      <c r="AT838" t="s">
        <v>90</v>
      </c>
      <c r="AU838" t="s">
        <v>90</v>
      </c>
      <c r="AV838" t="s">
        <v>90</v>
      </c>
      <c r="AW838" t="s">
        <v>90</v>
      </c>
      <c r="AX838" t="s">
        <v>90</v>
      </c>
      <c r="AY838" t="s">
        <v>90</v>
      </c>
      <c r="AZ838" t="s">
        <v>90</v>
      </c>
      <c r="BA838" t="s">
        <v>90</v>
      </c>
      <c r="BB838" t="s">
        <v>90</v>
      </c>
      <c r="BC838" t="s">
        <v>90</v>
      </c>
      <c r="BD838" t="s">
        <v>90</v>
      </c>
      <c r="BE838" t="s">
        <v>90</v>
      </c>
      <c r="BF838" t="s">
        <v>1818</v>
      </c>
      <c r="BG838">
        <v>143</v>
      </c>
      <c r="BH838" t="s">
        <v>93</v>
      </c>
    </row>
    <row r="839" spans="1:60">
      <c r="A839" t="s">
        <v>1869</v>
      </c>
      <c r="B839" t="s">
        <v>82</v>
      </c>
      <c r="C839" t="s">
        <v>1859</v>
      </c>
      <c r="D839" t="s">
        <v>84</v>
      </c>
      <c r="E839" s="2">
        <f>HYPERLINK("capsilon://?command=openfolder&amp;siteaddress=FAM.docvelocity-na8.net&amp;folderid=FX7B56BABC-6D9F-A65A-3E12-FA604FE7CCC2","FX22084230")</f>
        <v>0</v>
      </c>
      <c r="F839" t="s">
        <v>19</v>
      </c>
      <c r="G839" t="s">
        <v>19</v>
      </c>
      <c r="H839" t="s">
        <v>85</v>
      </c>
      <c r="I839" t="s">
        <v>1870</v>
      </c>
      <c r="J839">
        <v>28</v>
      </c>
      <c r="K839" t="s">
        <v>87</v>
      </c>
      <c r="L839" t="s">
        <v>88</v>
      </c>
      <c r="M839" t="s">
        <v>89</v>
      </c>
      <c r="N839">
        <v>2</v>
      </c>
      <c r="O839" s="1">
        <v>44791.608310185184</v>
      </c>
      <c r="P839" s="1">
        <v>44791.707662037035</v>
      </c>
      <c r="Q839">
        <v>8359</v>
      </c>
      <c r="R839">
        <v>225</v>
      </c>
      <c r="S839" t="b">
        <v>0</v>
      </c>
      <c r="T839" t="s">
        <v>90</v>
      </c>
      <c r="U839" t="b">
        <v>0</v>
      </c>
      <c r="V839" t="s">
        <v>91</v>
      </c>
      <c r="W839" s="1">
        <v>44791.623530092591</v>
      </c>
      <c r="X839">
        <v>146</v>
      </c>
      <c r="Y839">
        <v>21</v>
      </c>
      <c r="Z839">
        <v>0</v>
      </c>
      <c r="AA839">
        <v>21</v>
      </c>
      <c r="AB839">
        <v>0</v>
      </c>
      <c r="AC839">
        <v>10</v>
      </c>
      <c r="AD839">
        <v>7</v>
      </c>
      <c r="AE839">
        <v>0</v>
      </c>
      <c r="AF839">
        <v>0</v>
      </c>
      <c r="AG839">
        <v>0</v>
      </c>
      <c r="AH839" t="s">
        <v>749</v>
      </c>
      <c r="AI839" s="1">
        <v>44791.707662037035</v>
      </c>
      <c r="AJ839">
        <v>79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7</v>
      </c>
      <c r="AQ839">
        <v>0</v>
      </c>
      <c r="AR839">
        <v>0</v>
      </c>
      <c r="AS839">
        <v>0</v>
      </c>
      <c r="AT839" t="s">
        <v>90</v>
      </c>
      <c r="AU839" t="s">
        <v>90</v>
      </c>
      <c r="AV839" t="s">
        <v>90</v>
      </c>
      <c r="AW839" t="s">
        <v>90</v>
      </c>
      <c r="AX839" t="s">
        <v>90</v>
      </c>
      <c r="AY839" t="s">
        <v>90</v>
      </c>
      <c r="AZ839" t="s">
        <v>90</v>
      </c>
      <c r="BA839" t="s">
        <v>90</v>
      </c>
      <c r="BB839" t="s">
        <v>90</v>
      </c>
      <c r="BC839" t="s">
        <v>90</v>
      </c>
      <c r="BD839" t="s">
        <v>90</v>
      </c>
      <c r="BE839" t="s">
        <v>90</v>
      </c>
      <c r="BF839" t="s">
        <v>1818</v>
      </c>
      <c r="BG839">
        <v>143</v>
      </c>
      <c r="BH839" t="s">
        <v>93</v>
      </c>
    </row>
    <row r="840" spans="1:60">
      <c r="A840" t="s">
        <v>1871</v>
      </c>
      <c r="B840" t="s">
        <v>82</v>
      </c>
      <c r="C840" t="s">
        <v>1872</v>
      </c>
      <c r="D840" t="s">
        <v>84</v>
      </c>
      <c r="E840" s="2">
        <f>HYPERLINK("capsilon://?command=openfolder&amp;siteaddress=FAM.docvelocity-na8.net&amp;folderid=FX877888FA-C192-540F-1C21-3D850BB23F57","FX22084944")</f>
        <v>0</v>
      </c>
      <c r="F840" t="s">
        <v>19</v>
      </c>
      <c r="G840" t="s">
        <v>19</v>
      </c>
      <c r="H840" t="s">
        <v>85</v>
      </c>
      <c r="I840" t="s">
        <v>1873</v>
      </c>
      <c r="J840">
        <v>28</v>
      </c>
      <c r="K840" t="s">
        <v>87</v>
      </c>
      <c r="L840" t="s">
        <v>88</v>
      </c>
      <c r="M840" t="s">
        <v>89</v>
      </c>
      <c r="N840">
        <v>2</v>
      </c>
      <c r="O840" s="1">
        <v>44791.618645833332</v>
      </c>
      <c r="P840" s="1">
        <v>44791.708541666667</v>
      </c>
      <c r="Q840">
        <v>7613</v>
      </c>
      <c r="R840">
        <v>154</v>
      </c>
      <c r="S840" t="b">
        <v>0</v>
      </c>
      <c r="T840" t="s">
        <v>90</v>
      </c>
      <c r="U840" t="b">
        <v>0</v>
      </c>
      <c r="V840" t="s">
        <v>91</v>
      </c>
      <c r="W840" s="1">
        <v>44791.624444444446</v>
      </c>
      <c r="X840">
        <v>78</v>
      </c>
      <c r="Y840">
        <v>21</v>
      </c>
      <c r="Z840">
        <v>0</v>
      </c>
      <c r="AA840">
        <v>21</v>
      </c>
      <c r="AB840">
        <v>0</v>
      </c>
      <c r="AC840">
        <v>3</v>
      </c>
      <c r="AD840">
        <v>7</v>
      </c>
      <c r="AE840">
        <v>0</v>
      </c>
      <c r="AF840">
        <v>0</v>
      </c>
      <c r="AG840">
        <v>0</v>
      </c>
      <c r="AH840" t="s">
        <v>749</v>
      </c>
      <c r="AI840" s="1">
        <v>44791.708541666667</v>
      </c>
      <c r="AJ840">
        <v>76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90</v>
      </c>
      <c r="AU840" t="s">
        <v>90</v>
      </c>
      <c r="AV840" t="s">
        <v>90</v>
      </c>
      <c r="AW840" t="s">
        <v>90</v>
      </c>
      <c r="AX840" t="s">
        <v>90</v>
      </c>
      <c r="AY840" t="s">
        <v>90</v>
      </c>
      <c r="AZ840" t="s">
        <v>90</v>
      </c>
      <c r="BA840" t="s">
        <v>90</v>
      </c>
      <c r="BB840" t="s">
        <v>90</v>
      </c>
      <c r="BC840" t="s">
        <v>90</v>
      </c>
      <c r="BD840" t="s">
        <v>90</v>
      </c>
      <c r="BE840" t="s">
        <v>90</v>
      </c>
      <c r="BF840" t="s">
        <v>1818</v>
      </c>
      <c r="BG840">
        <v>129</v>
      </c>
      <c r="BH840" t="s">
        <v>93</v>
      </c>
    </row>
    <row r="841" spans="1:60">
      <c r="A841" t="s">
        <v>1874</v>
      </c>
      <c r="B841" t="s">
        <v>82</v>
      </c>
      <c r="C841" t="s">
        <v>1872</v>
      </c>
      <c r="D841" t="s">
        <v>84</v>
      </c>
      <c r="E841" s="2">
        <f>HYPERLINK("capsilon://?command=openfolder&amp;siteaddress=FAM.docvelocity-na8.net&amp;folderid=FX877888FA-C192-540F-1C21-3D850BB23F57","FX22084944")</f>
        <v>0</v>
      </c>
      <c r="F841" t="s">
        <v>19</v>
      </c>
      <c r="G841" t="s">
        <v>19</v>
      </c>
      <c r="H841" t="s">
        <v>85</v>
      </c>
      <c r="I841" t="s">
        <v>1875</v>
      </c>
      <c r="J841">
        <v>85</v>
      </c>
      <c r="K841" t="s">
        <v>87</v>
      </c>
      <c r="L841" t="s">
        <v>88</v>
      </c>
      <c r="M841" t="s">
        <v>89</v>
      </c>
      <c r="N841">
        <v>2</v>
      </c>
      <c r="O841" s="1">
        <v>44791.62060185185</v>
      </c>
      <c r="P841" s="1">
        <v>44791.712025462963</v>
      </c>
      <c r="Q841">
        <v>6280</v>
      </c>
      <c r="R841">
        <v>1619</v>
      </c>
      <c r="S841" t="b">
        <v>0</v>
      </c>
      <c r="T841" t="s">
        <v>90</v>
      </c>
      <c r="U841" t="b">
        <v>0</v>
      </c>
      <c r="V841" t="s">
        <v>91</v>
      </c>
      <c r="W841" s="1">
        <v>44791.641481481478</v>
      </c>
      <c r="X841">
        <v>1007</v>
      </c>
      <c r="Y841">
        <v>76</v>
      </c>
      <c r="Z841">
        <v>0</v>
      </c>
      <c r="AA841">
        <v>76</v>
      </c>
      <c r="AB841">
        <v>0</v>
      </c>
      <c r="AC841">
        <v>42</v>
      </c>
      <c r="AD841">
        <v>9</v>
      </c>
      <c r="AE841">
        <v>0</v>
      </c>
      <c r="AF841">
        <v>0</v>
      </c>
      <c r="AG841">
        <v>0</v>
      </c>
      <c r="AH841" t="s">
        <v>749</v>
      </c>
      <c r="AI841" s="1">
        <v>44791.712025462963</v>
      </c>
      <c r="AJ841">
        <v>300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9</v>
      </c>
      <c r="AQ841">
        <v>0</v>
      </c>
      <c r="AR841">
        <v>0</v>
      </c>
      <c r="AS841">
        <v>0</v>
      </c>
      <c r="AT841" t="s">
        <v>90</v>
      </c>
      <c r="AU841" t="s">
        <v>90</v>
      </c>
      <c r="AV841" t="s">
        <v>90</v>
      </c>
      <c r="AW841" t="s">
        <v>90</v>
      </c>
      <c r="AX841" t="s">
        <v>90</v>
      </c>
      <c r="AY841" t="s">
        <v>90</v>
      </c>
      <c r="AZ841" t="s">
        <v>90</v>
      </c>
      <c r="BA841" t="s">
        <v>90</v>
      </c>
      <c r="BB841" t="s">
        <v>90</v>
      </c>
      <c r="BC841" t="s">
        <v>90</v>
      </c>
      <c r="BD841" t="s">
        <v>90</v>
      </c>
      <c r="BE841" t="s">
        <v>90</v>
      </c>
      <c r="BF841" t="s">
        <v>1818</v>
      </c>
      <c r="BG841">
        <v>131</v>
      </c>
      <c r="BH841" t="s">
        <v>93</v>
      </c>
    </row>
    <row r="842" spans="1:60">
      <c r="A842" t="s">
        <v>1876</v>
      </c>
      <c r="B842" t="s">
        <v>82</v>
      </c>
      <c r="C842" t="s">
        <v>1872</v>
      </c>
      <c r="D842" t="s">
        <v>84</v>
      </c>
      <c r="E842" s="2">
        <f>HYPERLINK("capsilon://?command=openfolder&amp;siteaddress=FAM.docvelocity-na8.net&amp;folderid=FX877888FA-C192-540F-1C21-3D850BB23F57","FX22084944")</f>
        <v>0</v>
      </c>
      <c r="F842" t="s">
        <v>19</v>
      </c>
      <c r="G842" t="s">
        <v>19</v>
      </c>
      <c r="H842" t="s">
        <v>85</v>
      </c>
      <c r="I842" t="s">
        <v>1877</v>
      </c>
      <c r="J842">
        <v>82</v>
      </c>
      <c r="K842" t="s">
        <v>87</v>
      </c>
      <c r="L842" t="s">
        <v>88</v>
      </c>
      <c r="M842" t="s">
        <v>89</v>
      </c>
      <c r="N842">
        <v>2</v>
      </c>
      <c r="O842" s="1">
        <v>44791.620752314811</v>
      </c>
      <c r="P842" s="1">
        <v>44791.714016203703</v>
      </c>
      <c r="Q842">
        <v>7142</v>
      </c>
      <c r="R842">
        <v>916</v>
      </c>
      <c r="S842" t="b">
        <v>0</v>
      </c>
      <c r="T842" t="s">
        <v>90</v>
      </c>
      <c r="U842" t="b">
        <v>0</v>
      </c>
      <c r="V842" t="s">
        <v>91</v>
      </c>
      <c r="W842" s="1">
        <v>44791.662592592591</v>
      </c>
      <c r="X842">
        <v>726</v>
      </c>
      <c r="Y842">
        <v>76</v>
      </c>
      <c r="Z842">
        <v>0</v>
      </c>
      <c r="AA842">
        <v>76</v>
      </c>
      <c r="AB842">
        <v>0</v>
      </c>
      <c r="AC842">
        <v>42</v>
      </c>
      <c r="AD842">
        <v>6</v>
      </c>
      <c r="AE842">
        <v>0</v>
      </c>
      <c r="AF842">
        <v>0</v>
      </c>
      <c r="AG842">
        <v>0</v>
      </c>
      <c r="AH842" t="s">
        <v>749</v>
      </c>
      <c r="AI842" s="1">
        <v>44791.714016203703</v>
      </c>
      <c r="AJ842">
        <v>172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6</v>
      </c>
      <c r="AQ842">
        <v>0</v>
      </c>
      <c r="AR842">
        <v>0</v>
      </c>
      <c r="AS842">
        <v>0</v>
      </c>
      <c r="AT842" t="s">
        <v>90</v>
      </c>
      <c r="AU842" t="s">
        <v>90</v>
      </c>
      <c r="AV842" t="s">
        <v>90</v>
      </c>
      <c r="AW842" t="s">
        <v>90</v>
      </c>
      <c r="AX842" t="s">
        <v>90</v>
      </c>
      <c r="AY842" t="s">
        <v>90</v>
      </c>
      <c r="AZ842" t="s">
        <v>90</v>
      </c>
      <c r="BA842" t="s">
        <v>90</v>
      </c>
      <c r="BB842" t="s">
        <v>90</v>
      </c>
      <c r="BC842" t="s">
        <v>90</v>
      </c>
      <c r="BD842" t="s">
        <v>90</v>
      </c>
      <c r="BE842" t="s">
        <v>90</v>
      </c>
      <c r="BF842" t="s">
        <v>1818</v>
      </c>
      <c r="BG842">
        <v>134</v>
      </c>
      <c r="BH842" t="s">
        <v>93</v>
      </c>
    </row>
    <row r="843" spans="1:60">
      <c r="A843" t="s">
        <v>1878</v>
      </c>
      <c r="B843" t="s">
        <v>82</v>
      </c>
      <c r="C843" t="s">
        <v>1872</v>
      </c>
      <c r="D843" t="s">
        <v>84</v>
      </c>
      <c r="E843" s="2">
        <f>HYPERLINK("capsilon://?command=openfolder&amp;siteaddress=FAM.docvelocity-na8.net&amp;folderid=FX877888FA-C192-540F-1C21-3D850BB23F57","FX22084944")</f>
        <v>0</v>
      </c>
      <c r="F843" t="s">
        <v>19</v>
      </c>
      <c r="G843" t="s">
        <v>19</v>
      </c>
      <c r="H843" t="s">
        <v>85</v>
      </c>
      <c r="I843" t="s">
        <v>1879</v>
      </c>
      <c r="J843">
        <v>44</v>
      </c>
      <c r="K843" t="s">
        <v>87</v>
      </c>
      <c r="L843" t="s">
        <v>88</v>
      </c>
      <c r="M843" t="s">
        <v>89</v>
      </c>
      <c r="N843">
        <v>2</v>
      </c>
      <c r="O843" s="1">
        <v>44791.620937500003</v>
      </c>
      <c r="P843" s="1">
        <v>44791.716562499998</v>
      </c>
      <c r="Q843">
        <v>7863</v>
      </c>
      <c r="R843">
        <v>399</v>
      </c>
      <c r="S843" t="b">
        <v>0</v>
      </c>
      <c r="T843" t="s">
        <v>90</v>
      </c>
      <c r="U843" t="b">
        <v>0</v>
      </c>
      <c r="V843" t="s">
        <v>571</v>
      </c>
      <c r="W843" s="1">
        <v>44791.630243055559</v>
      </c>
      <c r="X843">
        <v>180</v>
      </c>
      <c r="Y843">
        <v>37</v>
      </c>
      <c r="Z843">
        <v>0</v>
      </c>
      <c r="AA843">
        <v>37</v>
      </c>
      <c r="AB843">
        <v>0</v>
      </c>
      <c r="AC843">
        <v>9</v>
      </c>
      <c r="AD843">
        <v>7</v>
      </c>
      <c r="AE843">
        <v>0</v>
      </c>
      <c r="AF843">
        <v>0</v>
      </c>
      <c r="AG843">
        <v>0</v>
      </c>
      <c r="AH843" t="s">
        <v>749</v>
      </c>
      <c r="AI843" s="1">
        <v>44791.716562499998</v>
      </c>
      <c r="AJ843">
        <v>219</v>
      </c>
      <c r="AK843">
        <v>1</v>
      </c>
      <c r="AL843">
        <v>0</v>
      </c>
      <c r="AM843">
        <v>1</v>
      </c>
      <c r="AN843">
        <v>0</v>
      </c>
      <c r="AO843">
        <v>1</v>
      </c>
      <c r="AP843">
        <v>6</v>
      </c>
      <c r="AQ843">
        <v>0</v>
      </c>
      <c r="AR843">
        <v>0</v>
      </c>
      <c r="AS843">
        <v>0</v>
      </c>
      <c r="AT843" t="s">
        <v>90</v>
      </c>
      <c r="AU843" t="s">
        <v>90</v>
      </c>
      <c r="AV843" t="s">
        <v>90</v>
      </c>
      <c r="AW843" t="s">
        <v>90</v>
      </c>
      <c r="AX843" t="s">
        <v>90</v>
      </c>
      <c r="AY843" t="s">
        <v>90</v>
      </c>
      <c r="AZ843" t="s">
        <v>90</v>
      </c>
      <c r="BA843" t="s">
        <v>90</v>
      </c>
      <c r="BB843" t="s">
        <v>90</v>
      </c>
      <c r="BC843" t="s">
        <v>90</v>
      </c>
      <c r="BD843" t="s">
        <v>90</v>
      </c>
      <c r="BE843" t="s">
        <v>90</v>
      </c>
      <c r="BF843" t="s">
        <v>1818</v>
      </c>
      <c r="BG843">
        <v>137</v>
      </c>
      <c r="BH843" t="s">
        <v>93</v>
      </c>
    </row>
    <row r="844" spans="1:60">
      <c r="A844" t="s">
        <v>1880</v>
      </c>
      <c r="B844" t="s">
        <v>82</v>
      </c>
      <c r="C844" t="s">
        <v>1872</v>
      </c>
      <c r="D844" t="s">
        <v>84</v>
      </c>
      <c r="E844" s="2">
        <f>HYPERLINK("capsilon://?command=openfolder&amp;siteaddress=FAM.docvelocity-na8.net&amp;folderid=FX877888FA-C192-540F-1C21-3D850BB23F57","FX22084944")</f>
        <v>0</v>
      </c>
      <c r="F844" t="s">
        <v>19</v>
      </c>
      <c r="G844" t="s">
        <v>19</v>
      </c>
      <c r="H844" t="s">
        <v>85</v>
      </c>
      <c r="I844" t="s">
        <v>1881</v>
      </c>
      <c r="J844">
        <v>28</v>
      </c>
      <c r="K844" t="s">
        <v>87</v>
      </c>
      <c r="L844" t="s">
        <v>88</v>
      </c>
      <c r="M844" t="s">
        <v>89</v>
      </c>
      <c r="N844">
        <v>2</v>
      </c>
      <c r="O844" s="1">
        <v>44791.621296296296</v>
      </c>
      <c r="P844" s="1">
        <v>44791.71770833333</v>
      </c>
      <c r="Q844">
        <v>8159</v>
      </c>
      <c r="R844">
        <v>171</v>
      </c>
      <c r="S844" t="b">
        <v>0</v>
      </c>
      <c r="T844" t="s">
        <v>90</v>
      </c>
      <c r="U844" t="b">
        <v>0</v>
      </c>
      <c r="V844" t="s">
        <v>571</v>
      </c>
      <c r="W844" s="1">
        <v>44791.631099537037</v>
      </c>
      <c r="X844">
        <v>73</v>
      </c>
      <c r="Y844">
        <v>21</v>
      </c>
      <c r="Z844">
        <v>0</v>
      </c>
      <c r="AA844">
        <v>21</v>
      </c>
      <c r="AB844">
        <v>0</v>
      </c>
      <c r="AC844">
        <v>0</v>
      </c>
      <c r="AD844">
        <v>7</v>
      </c>
      <c r="AE844">
        <v>0</v>
      </c>
      <c r="AF844">
        <v>0</v>
      </c>
      <c r="AG844">
        <v>0</v>
      </c>
      <c r="AH844" t="s">
        <v>749</v>
      </c>
      <c r="AI844" s="1">
        <v>44791.71770833333</v>
      </c>
      <c r="AJ844">
        <v>98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7</v>
      </c>
      <c r="AQ844">
        <v>0</v>
      </c>
      <c r="AR844">
        <v>0</v>
      </c>
      <c r="AS844">
        <v>0</v>
      </c>
      <c r="AT844" t="s">
        <v>90</v>
      </c>
      <c r="AU844" t="s">
        <v>90</v>
      </c>
      <c r="AV844" t="s">
        <v>90</v>
      </c>
      <c r="AW844" t="s">
        <v>90</v>
      </c>
      <c r="AX844" t="s">
        <v>90</v>
      </c>
      <c r="AY844" t="s">
        <v>90</v>
      </c>
      <c r="AZ844" t="s">
        <v>90</v>
      </c>
      <c r="BA844" t="s">
        <v>90</v>
      </c>
      <c r="BB844" t="s">
        <v>90</v>
      </c>
      <c r="BC844" t="s">
        <v>90</v>
      </c>
      <c r="BD844" t="s">
        <v>90</v>
      </c>
      <c r="BE844" t="s">
        <v>90</v>
      </c>
      <c r="BF844" t="s">
        <v>1818</v>
      </c>
      <c r="BG844">
        <v>138</v>
      </c>
      <c r="BH844" t="s">
        <v>93</v>
      </c>
    </row>
    <row r="845" spans="1:60">
      <c r="A845" t="s">
        <v>1882</v>
      </c>
      <c r="B845" t="s">
        <v>82</v>
      </c>
      <c r="C845" t="s">
        <v>1883</v>
      </c>
      <c r="D845" t="s">
        <v>84</v>
      </c>
      <c r="E845" s="2">
        <f>HYPERLINK("capsilon://?command=openfolder&amp;siteaddress=FAM.docvelocity-na8.net&amp;folderid=FX2924D295-B9AA-C39D-B8E5-A8B5ECEDAC25","FX22085126")</f>
        <v>0</v>
      </c>
      <c r="F845" t="s">
        <v>19</v>
      </c>
      <c r="G845" t="s">
        <v>19</v>
      </c>
      <c r="H845" t="s">
        <v>85</v>
      </c>
      <c r="I845" t="s">
        <v>1884</v>
      </c>
      <c r="J845">
        <v>28</v>
      </c>
      <c r="K845" t="s">
        <v>87</v>
      </c>
      <c r="L845" t="s">
        <v>88</v>
      </c>
      <c r="M845" t="s">
        <v>89</v>
      </c>
      <c r="N845">
        <v>2</v>
      </c>
      <c r="O845" s="1">
        <v>44791.624155092592</v>
      </c>
      <c r="P845" s="1">
        <v>44791.718680555554</v>
      </c>
      <c r="Q845">
        <v>8016</v>
      </c>
      <c r="R845">
        <v>151</v>
      </c>
      <c r="S845" t="b">
        <v>0</v>
      </c>
      <c r="T845" t="s">
        <v>90</v>
      </c>
      <c r="U845" t="b">
        <v>0</v>
      </c>
      <c r="V845" t="s">
        <v>571</v>
      </c>
      <c r="W845" s="1">
        <v>44791.631898148145</v>
      </c>
      <c r="X845">
        <v>68</v>
      </c>
      <c r="Y845">
        <v>21</v>
      </c>
      <c r="Z845">
        <v>0</v>
      </c>
      <c r="AA845">
        <v>21</v>
      </c>
      <c r="AB845">
        <v>0</v>
      </c>
      <c r="AC845">
        <v>0</v>
      </c>
      <c r="AD845">
        <v>7</v>
      </c>
      <c r="AE845">
        <v>0</v>
      </c>
      <c r="AF845">
        <v>0</v>
      </c>
      <c r="AG845">
        <v>0</v>
      </c>
      <c r="AH845" t="s">
        <v>749</v>
      </c>
      <c r="AI845" s="1">
        <v>44791.718680555554</v>
      </c>
      <c r="AJ845">
        <v>83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7</v>
      </c>
      <c r="AQ845">
        <v>0</v>
      </c>
      <c r="AR845">
        <v>0</v>
      </c>
      <c r="AS845">
        <v>0</v>
      </c>
      <c r="AT845" t="s">
        <v>90</v>
      </c>
      <c r="AU845" t="s">
        <v>90</v>
      </c>
      <c r="AV845" t="s">
        <v>90</v>
      </c>
      <c r="AW845" t="s">
        <v>90</v>
      </c>
      <c r="AX845" t="s">
        <v>90</v>
      </c>
      <c r="AY845" t="s">
        <v>90</v>
      </c>
      <c r="AZ845" t="s">
        <v>90</v>
      </c>
      <c r="BA845" t="s">
        <v>90</v>
      </c>
      <c r="BB845" t="s">
        <v>90</v>
      </c>
      <c r="BC845" t="s">
        <v>90</v>
      </c>
      <c r="BD845" t="s">
        <v>90</v>
      </c>
      <c r="BE845" t="s">
        <v>90</v>
      </c>
      <c r="BF845" t="s">
        <v>1818</v>
      </c>
      <c r="BG845">
        <v>136</v>
      </c>
      <c r="BH845" t="s">
        <v>93</v>
      </c>
    </row>
    <row r="846" spans="1:60">
      <c r="A846" t="s">
        <v>1885</v>
      </c>
      <c r="B846" t="s">
        <v>82</v>
      </c>
      <c r="C846" t="s">
        <v>1883</v>
      </c>
      <c r="D846" t="s">
        <v>84</v>
      </c>
      <c r="E846" s="2">
        <f>HYPERLINK("capsilon://?command=openfolder&amp;siteaddress=FAM.docvelocity-na8.net&amp;folderid=FX2924D295-B9AA-C39D-B8E5-A8B5ECEDAC25","FX22085126")</f>
        <v>0</v>
      </c>
      <c r="F846" t="s">
        <v>19</v>
      </c>
      <c r="G846" t="s">
        <v>19</v>
      </c>
      <c r="H846" t="s">
        <v>85</v>
      </c>
      <c r="I846" t="s">
        <v>1886</v>
      </c>
      <c r="J846">
        <v>67</v>
      </c>
      <c r="K846" t="s">
        <v>87</v>
      </c>
      <c r="L846" t="s">
        <v>88</v>
      </c>
      <c r="M846" t="s">
        <v>89</v>
      </c>
      <c r="N846">
        <v>2</v>
      </c>
      <c r="O846" s="1">
        <v>44791.624386574076</v>
      </c>
      <c r="P846" s="1">
        <v>44791.720416666663</v>
      </c>
      <c r="Q846">
        <v>7908</v>
      </c>
      <c r="R846">
        <v>389</v>
      </c>
      <c r="S846" t="b">
        <v>0</v>
      </c>
      <c r="T846" t="s">
        <v>90</v>
      </c>
      <c r="U846" t="b">
        <v>0</v>
      </c>
      <c r="V846" t="s">
        <v>571</v>
      </c>
      <c r="W846" s="1">
        <v>44791.633981481478</v>
      </c>
      <c r="X846">
        <v>179</v>
      </c>
      <c r="Y846">
        <v>52</v>
      </c>
      <c r="Z846">
        <v>0</v>
      </c>
      <c r="AA846">
        <v>52</v>
      </c>
      <c r="AB846">
        <v>0</v>
      </c>
      <c r="AC846">
        <v>14</v>
      </c>
      <c r="AD846">
        <v>15</v>
      </c>
      <c r="AE846">
        <v>0</v>
      </c>
      <c r="AF846">
        <v>0</v>
      </c>
      <c r="AG846">
        <v>0</v>
      </c>
      <c r="AH846" t="s">
        <v>108</v>
      </c>
      <c r="AI846" s="1">
        <v>44791.720416666663</v>
      </c>
      <c r="AJ846">
        <v>210</v>
      </c>
      <c r="AK846">
        <v>1</v>
      </c>
      <c r="AL846">
        <v>0</v>
      </c>
      <c r="AM846">
        <v>1</v>
      </c>
      <c r="AN846">
        <v>0</v>
      </c>
      <c r="AO846">
        <v>1</v>
      </c>
      <c r="AP846">
        <v>14</v>
      </c>
      <c r="AQ846">
        <v>0</v>
      </c>
      <c r="AR846">
        <v>0</v>
      </c>
      <c r="AS846">
        <v>0</v>
      </c>
      <c r="AT846" t="s">
        <v>90</v>
      </c>
      <c r="AU846" t="s">
        <v>90</v>
      </c>
      <c r="AV846" t="s">
        <v>90</v>
      </c>
      <c r="AW846" t="s">
        <v>90</v>
      </c>
      <c r="AX846" t="s">
        <v>90</v>
      </c>
      <c r="AY846" t="s">
        <v>90</v>
      </c>
      <c r="AZ846" t="s">
        <v>90</v>
      </c>
      <c r="BA846" t="s">
        <v>90</v>
      </c>
      <c r="BB846" t="s">
        <v>90</v>
      </c>
      <c r="BC846" t="s">
        <v>90</v>
      </c>
      <c r="BD846" t="s">
        <v>90</v>
      </c>
      <c r="BE846" t="s">
        <v>90</v>
      </c>
      <c r="BF846" t="s">
        <v>1818</v>
      </c>
      <c r="BG846">
        <v>138</v>
      </c>
      <c r="BH846" t="s">
        <v>93</v>
      </c>
    </row>
    <row r="847" spans="1:60">
      <c r="A847" t="s">
        <v>1887</v>
      </c>
      <c r="B847" t="s">
        <v>82</v>
      </c>
      <c r="C847" t="s">
        <v>1883</v>
      </c>
      <c r="D847" t="s">
        <v>84</v>
      </c>
      <c r="E847" s="2">
        <f>HYPERLINK("capsilon://?command=openfolder&amp;siteaddress=FAM.docvelocity-na8.net&amp;folderid=FX2924D295-B9AA-C39D-B8E5-A8B5ECEDAC25","FX22085126")</f>
        <v>0</v>
      </c>
      <c r="F847" t="s">
        <v>19</v>
      </c>
      <c r="G847" t="s">
        <v>19</v>
      </c>
      <c r="H847" t="s">
        <v>85</v>
      </c>
      <c r="I847" t="s">
        <v>1888</v>
      </c>
      <c r="J847">
        <v>50</v>
      </c>
      <c r="K847" t="s">
        <v>87</v>
      </c>
      <c r="L847" t="s">
        <v>88</v>
      </c>
      <c r="M847" t="s">
        <v>89</v>
      </c>
      <c r="N847">
        <v>2</v>
      </c>
      <c r="O847" s="1">
        <v>44791.624502314815</v>
      </c>
      <c r="P847" s="1">
        <v>44791.72011574074</v>
      </c>
      <c r="Q847">
        <v>7957</v>
      </c>
      <c r="R847">
        <v>304</v>
      </c>
      <c r="S847" t="b">
        <v>0</v>
      </c>
      <c r="T847" t="s">
        <v>90</v>
      </c>
      <c r="U847" t="b">
        <v>0</v>
      </c>
      <c r="V847" t="s">
        <v>571</v>
      </c>
      <c r="W847" s="1">
        <v>44791.636076388888</v>
      </c>
      <c r="X847">
        <v>181</v>
      </c>
      <c r="Y847">
        <v>50</v>
      </c>
      <c r="Z847">
        <v>0</v>
      </c>
      <c r="AA847">
        <v>50</v>
      </c>
      <c r="AB847">
        <v>0</v>
      </c>
      <c r="AC847">
        <v>7</v>
      </c>
      <c r="AD847">
        <v>0</v>
      </c>
      <c r="AE847">
        <v>0</v>
      </c>
      <c r="AF847">
        <v>0</v>
      </c>
      <c r="AG847">
        <v>0</v>
      </c>
      <c r="AH847" t="s">
        <v>749</v>
      </c>
      <c r="AI847" s="1">
        <v>44791.72011574074</v>
      </c>
      <c r="AJ847">
        <v>123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90</v>
      </c>
      <c r="AU847" t="s">
        <v>90</v>
      </c>
      <c r="AV847" t="s">
        <v>90</v>
      </c>
      <c r="AW847" t="s">
        <v>90</v>
      </c>
      <c r="AX847" t="s">
        <v>90</v>
      </c>
      <c r="AY847" t="s">
        <v>90</v>
      </c>
      <c r="AZ847" t="s">
        <v>90</v>
      </c>
      <c r="BA847" t="s">
        <v>90</v>
      </c>
      <c r="BB847" t="s">
        <v>90</v>
      </c>
      <c r="BC847" t="s">
        <v>90</v>
      </c>
      <c r="BD847" t="s">
        <v>90</v>
      </c>
      <c r="BE847" t="s">
        <v>90</v>
      </c>
      <c r="BF847" t="s">
        <v>1818</v>
      </c>
      <c r="BG847">
        <v>137</v>
      </c>
      <c r="BH847" t="s">
        <v>93</v>
      </c>
    </row>
    <row r="848" spans="1:60">
      <c r="A848" t="s">
        <v>1889</v>
      </c>
      <c r="B848" t="s">
        <v>82</v>
      </c>
      <c r="C848" t="s">
        <v>272</v>
      </c>
      <c r="D848" t="s">
        <v>84</v>
      </c>
      <c r="E848" s="2">
        <f>HYPERLINK("capsilon://?command=openfolder&amp;siteaddress=FAM.docvelocity-na8.net&amp;folderid=FX28541734-BC8C-E876-1CE3-E31715345EF9","FX22077828")</f>
        <v>0</v>
      </c>
      <c r="F848" t="s">
        <v>19</v>
      </c>
      <c r="G848" t="s">
        <v>19</v>
      </c>
      <c r="H848" t="s">
        <v>85</v>
      </c>
      <c r="I848" t="s">
        <v>1890</v>
      </c>
      <c r="J848">
        <v>30</v>
      </c>
      <c r="K848" t="s">
        <v>87</v>
      </c>
      <c r="L848" t="s">
        <v>88</v>
      </c>
      <c r="M848" t="s">
        <v>89</v>
      </c>
      <c r="N848">
        <v>2</v>
      </c>
      <c r="O848" s="1">
        <v>44791.626527777778</v>
      </c>
      <c r="P848" s="1">
        <v>44791.72074074074</v>
      </c>
      <c r="Q848">
        <v>7995</v>
      </c>
      <c r="R848">
        <v>145</v>
      </c>
      <c r="S848" t="b">
        <v>0</v>
      </c>
      <c r="T848" t="s">
        <v>90</v>
      </c>
      <c r="U848" t="b">
        <v>0</v>
      </c>
      <c r="V848" t="s">
        <v>571</v>
      </c>
      <c r="W848" s="1">
        <v>44791.637152777781</v>
      </c>
      <c r="X848">
        <v>92</v>
      </c>
      <c r="Y848">
        <v>10</v>
      </c>
      <c r="Z848">
        <v>0</v>
      </c>
      <c r="AA848">
        <v>10</v>
      </c>
      <c r="AB848">
        <v>0</v>
      </c>
      <c r="AC848">
        <v>1</v>
      </c>
      <c r="AD848">
        <v>20</v>
      </c>
      <c r="AE848">
        <v>0</v>
      </c>
      <c r="AF848">
        <v>0</v>
      </c>
      <c r="AG848">
        <v>0</v>
      </c>
      <c r="AH848" t="s">
        <v>749</v>
      </c>
      <c r="AI848" s="1">
        <v>44791.72074074074</v>
      </c>
      <c r="AJ848">
        <v>53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20</v>
      </c>
      <c r="AQ848">
        <v>0</v>
      </c>
      <c r="AR848">
        <v>0</v>
      </c>
      <c r="AS848">
        <v>0</v>
      </c>
      <c r="AT848" t="s">
        <v>90</v>
      </c>
      <c r="AU848" t="s">
        <v>90</v>
      </c>
      <c r="AV848" t="s">
        <v>90</v>
      </c>
      <c r="AW848" t="s">
        <v>90</v>
      </c>
      <c r="AX848" t="s">
        <v>90</v>
      </c>
      <c r="AY848" t="s">
        <v>90</v>
      </c>
      <c r="AZ848" t="s">
        <v>90</v>
      </c>
      <c r="BA848" t="s">
        <v>90</v>
      </c>
      <c r="BB848" t="s">
        <v>90</v>
      </c>
      <c r="BC848" t="s">
        <v>90</v>
      </c>
      <c r="BD848" t="s">
        <v>90</v>
      </c>
      <c r="BE848" t="s">
        <v>90</v>
      </c>
      <c r="BF848" t="s">
        <v>1818</v>
      </c>
      <c r="BG848">
        <v>135</v>
      </c>
      <c r="BH848" t="s">
        <v>93</v>
      </c>
    </row>
    <row r="849" spans="1:60">
      <c r="A849" t="s">
        <v>1891</v>
      </c>
      <c r="B849" t="s">
        <v>82</v>
      </c>
      <c r="C849" t="s">
        <v>272</v>
      </c>
      <c r="D849" t="s">
        <v>84</v>
      </c>
      <c r="E849" s="2">
        <f>HYPERLINK("capsilon://?command=openfolder&amp;siteaddress=FAM.docvelocity-na8.net&amp;folderid=FX28541734-BC8C-E876-1CE3-E31715345EF9","FX22077828")</f>
        <v>0</v>
      </c>
      <c r="F849" t="s">
        <v>19</v>
      </c>
      <c r="G849" t="s">
        <v>19</v>
      </c>
      <c r="H849" t="s">
        <v>85</v>
      </c>
      <c r="I849" t="s">
        <v>1892</v>
      </c>
      <c r="J849">
        <v>21</v>
      </c>
      <c r="K849" t="s">
        <v>87</v>
      </c>
      <c r="L849" t="s">
        <v>88</v>
      </c>
      <c r="M849" t="s">
        <v>89</v>
      </c>
      <c r="N849">
        <v>2</v>
      </c>
      <c r="O849" s="1">
        <v>44791.627222222225</v>
      </c>
      <c r="P849" s="1">
        <v>44791.720821759256</v>
      </c>
      <c r="Q849">
        <v>8036</v>
      </c>
      <c r="R849">
        <v>51</v>
      </c>
      <c r="S849" t="b">
        <v>0</v>
      </c>
      <c r="T849" t="s">
        <v>90</v>
      </c>
      <c r="U849" t="b">
        <v>0</v>
      </c>
      <c r="V849" t="s">
        <v>571</v>
      </c>
      <c r="W849" s="1">
        <v>44791.637361111112</v>
      </c>
      <c r="X849">
        <v>17</v>
      </c>
      <c r="Y849">
        <v>0</v>
      </c>
      <c r="Z849">
        <v>0</v>
      </c>
      <c r="AA849">
        <v>0</v>
      </c>
      <c r="AB849">
        <v>10</v>
      </c>
      <c r="AC849">
        <v>0</v>
      </c>
      <c r="AD849">
        <v>21</v>
      </c>
      <c r="AE849">
        <v>0</v>
      </c>
      <c r="AF849">
        <v>0</v>
      </c>
      <c r="AG849">
        <v>0</v>
      </c>
      <c r="AH849" t="s">
        <v>108</v>
      </c>
      <c r="AI849" s="1">
        <v>44791.720821759256</v>
      </c>
      <c r="AJ849">
        <v>34</v>
      </c>
      <c r="AK849">
        <v>0</v>
      </c>
      <c r="AL849">
        <v>0</v>
      </c>
      <c r="AM849">
        <v>0</v>
      </c>
      <c r="AN849">
        <v>10</v>
      </c>
      <c r="AO849">
        <v>0</v>
      </c>
      <c r="AP849">
        <v>21</v>
      </c>
      <c r="AQ849">
        <v>0</v>
      </c>
      <c r="AR849">
        <v>0</v>
      </c>
      <c r="AS849">
        <v>0</v>
      </c>
      <c r="AT849" t="s">
        <v>90</v>
      </c>
      <c r="AU849" t="s">
        <v>90</v>
      </c>
      <c r="AV849" t="s">
        <v>90</v>
      </c>
      <c r="AW849" t="s">
        <v>90</v>
      </c>
      <c r="AX849" t="s">
        <v>90</v>
      </c>
      <c r="AY849" t="s">
        <v>90</v>
      </c>
      <c r="AZ849" t="s">
        <v>90</v>
      </c>
      <c r="BA849" t="s">
        <v>90</v>
      </c>
      <c r="BB849" t="s">
        <v>90</v>
      </c>
      <c r="BC849" t="s">
        <v>90</v>
      </c>
      <c r="BD849" t="s">
        <v>90</v>
      </c>
      <c r="BE849" t="s">
        <v>90</v>
      </c>
      <c r="BF849" t="s">
        <v>1818</v>
      </c>
      <c r="BG849">
        <v>134</v>
      </c>
      <c r="BH849" t="s">
        <v>93</v>
      </c>
    </row>
    <row r="850" spans="1:60">
      <c r="A850" t="s">
        <v>1893</v>
      </c>
      <c r="B850" t="s">
        <v>82</v>
      </c>
      <c r="C850" t="s">
        <v>1894</v>
      </c>
      <c r="D850" t="s">
        <v>84</v>
      </c>
      <c r="E850" s="2">
        <f>HYPERLINK("capsilon://?command=openfolder&amp;siteaddress=FAM.docvelocity-na8.net&amp;folderid=FXBDCEB142-6072-A25B-6F3D-1FEDCB6AFF23","FX22084960")</f>
        <v>0</v>
      </c>
      <c r="F850" t="s">
        <v>19</v>
      </c>
      <c r="G850" t="s">
        <v>19</v>
      </c>
      <c r="H850" t="s">
        <v>85</v>
      </c>
      <c r="I850" t="s">
        <v>1895</v>
      </c>
      <c r="J850">
        <v>588</v>
      </c>
      <c r="K850" t="s">
        <v>87</v>
      </c>
      <c r="L850" t="s">
        <v>88</v>
      </c>
      <c r="M850" t="s">
        <v>89</v>
      </c>
      <c r="N850">
        <v>1</v>
      </c>
      <c r="O850" s="1">
        <v>44791.630844907406</v>
      </c>
      <c r="P850" s="1">
        <v>44791.655173611114</v>
      </c>
      <c r="Q850">
        <v>1588</v>
      </c>
      <c r="R850">
        <v>514</v>
      </c>
      <c r="S850" t="b">
        <v>0</v>
      </c>
      <c r="T850" t="s">
        <v>90</v>
      </c>
      <c r="U850" t="b">
        <v>0</v>
      </c>
      <c r="V850" t="s">
        <v>571</v>
      </c>
      <c r="W850" s="1">
        <v>44791.655173611114</v>
      </c>
      <c r="X850">
        <v>498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588</v>
      </c>
      <c r="AE850">
        <v>580</v>
      </c>
      <c r="AF850">
        <v>0</v>
      </c>
      <c r="AG850">
        <v>11</v>
      </c>
      <c r="AH850" t="s">
        <v>90</v>
      </c>
      <c r="AI850" t="s">
        <v>90</v>
      </c>
      <c r="AJ850" t="s">
        <v>90</v>
      </c>
      <c r="AK850" t="s">
        <v>90</v>
      </c>
      <c r="AL850" t="s">
        <v>90</v>
      </c>
      <c r="AM850" t="s">
        <v>90</v>
      </c>
      <c r="AN850" t="s">
        <v>90</v>
      </c>
      <c r="AO850" t="s">
        <v>90</v>
      </c>
      <c r="AP850" t="s">
        <v>90</v>
      </c>
      <c r="AQ850" t="s">
        <v>90</v>
      </c>
      <c r="AR850" t="s">
        <v>90</v>
      </c>
      <c r="AS850" t="s">
        <v>90</v>
      </c>
      <c r="AT850" t="s">
        <v>90</v>
      </c>
      <c r="AU850" t="s">
        <v>90</v>
      </c>
      <c r="AV850" t="s">
        <v>90</v>
      </c>
      <c r="AW850" t="s">
        <v>90</v>
      </c>
      <c r="AX850" t="s">
        <v>90</v>
      </c>
      <c r="AY850" t="s">
        <v>90</v>
      </c>
      <c r="AZ850" t="s">
        <v>90</v>
      </c>
      <c r="BA850" t="s">
        <v>90</v>
      </c>
      <c r="BB850" t="s">
        <v>90</v>
      </c>
      <c r="BC850" t="s">
        <v>90</v>
      </c>
      <c r="BD850" t="s">
        <v>90</v>
      </c>
      <c r="BE850" t="s">
        <v>90</v>
      </c>
      <c r="BF850" t="s">
        <v>1818</v>
      </c>
      <c r="BG850">
        <v>35</v>
      </c>
      <c r="BH850" t="s">
        <v>93</v>
      </c>
    </row>
    <row r="851" spans="1:60">
      <c r="A851" t="s">
        <v>1896</v>
      </c>
      <c r="B851" t="s">
        <v>82</v>
      </c>
      <c r="C851" t="s">
        <v>1897</v>
      </c>
      <c r="D851" t="s">
        <v>84</v>
      </c>
      <c r="E851" s="2">
        <f>HYPERLINK("capsilon://?command=openfolder&amp;siteaddress=FAM.docvelocity-na8.net&amp;folderid=FX72CC185D-6E42-D321-6A83-0660BF5CA00B","FX22076769")</f>
        <v>0</v>
      </c>
      <c r="F851" t="s">
        <v>19</v>
      </c>
      <c r="G851" t="s">
        <v>19</v>
      </c>
      <c r="H851" t="s">
        <v>85</v>
      </c>
      <c r="I851" t="s">
        <v>1898</v>
      </c>
      <c r="J851">
        <v>497</v>
      </c>
      <c r="K851" t="s">
        <v>87</v>
      </c>
      <c r="L851" t="s">
        <v>88</v>
      </c>
      <c r="M851" t="s">
        <v>89</v>
      </c>
      <c r="N851">
        <v>1</v>
      </c>
      <c r="O851" s="1">
        <v>44775.461724537039</v>
      </c>
      <c r="P851" s="1">
        <v>44775.465879629628</v>
      </c>
      <c r="Q851">
        <v>50</v>
      </c>
      <c r="R851">
        <v>309</v>
      </c>
      <c r="S851" t="b">
        <v>0</v>
      </c>
      <c r="T851" t="s">
        <v>90</v>
      </c>
      <c r="U851" t="b">
        <v>0</v>
      </c>
      <c r="V851" t="s">
        <v>187</v>
      </c>
      <c r="W851" s="1">
        <v>44775.465879629628</v>
      </c>
      <c r="X851">
        <v>309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497</v>
      </c>
      <c r="AE851">
        <v>481</v>
      </c>
      <c r="AF851">
        <v>0</v>
      </c>
      <c r="AG851">
        <v>11</v>
      </c>
      <c r="AH851" t="s">
        <v>90</v>
      </c>
      <c r="AI851" t="s">
        <v>90</v>
      </c>
      <c r="AJ851" t="s">
        <v>90</v>
      </c>
      <c r="AK851" t="s">
        <v>90</v>
      </c>
      <c r="AL851" t="s">
        <v>90</v>
      </c>
      <c r="AM851" t="s">
        <v>90</v>
      </c>
      <c r="AN851" t="s">
        <v>90</v>
      </c>
      <c r="AO851" t="s">
        <v>90</v>
      </c>
      <c r="AP851" t="s">
        <v>90</v>
      </c>
      <c r="AQ851" t="s">
        <v>90</v>
      </c>
      <c r="AR851" t="s">
        <v>90</v>
      </c>
      <c r="AS851" t="s">
        <v>90</v>
      </c>
      <c r="AT851" t="s">
        <v>90</v>
      </c>
      <c r="AU851" t="s">
        <v>90</v>
      </c>
      <c r="AV851" t="s">
        <v>90</v>
      </c>
      <c r="AW851" t="s">
        <v>90</v>
      </c>
      <c r="AX851" t="s">
        <v>90</v>
      </c>
      <c r="AY851" t="s">
        <v>90</v>
      </c>
      <c r="AZ851" t="s">
        <v>90</v>
      </c>
      <c r="BA851" t="s">
        <v>90</v>
      </c>
      <c r="BB851" t="s">
        <v>90</v>
      </c>
      <c r="BC851" t="s">
        <v>90</v>
      </c>
      <c r="BD851" t="s">
        <v>90</v>
      </c>
      <c r="BE851" t="s">
        <v>90</v>
      </c>
      <c r="BF851" t="s">
        <v>1506</v>
      </c>
      <c r="BG851">
        <v>5</v>
      </c>
      <c r="BH851" t="s">
        <v>93</v>
      </c>
    </row>
    <row r="852" spans="1:60">
      <c r="A852" t="s">
        <v>1899</v>
      </c>
      <c r="B852" t="s">
        <v>82</v>
      </c>
      <c r="C852" t="s">
        <v>272</v>
      </c>
      <c r="D852" t="s">
        <v>84</v>
      </c>
      <c r="E852" s="2">
        <f>HYPERLINK("capsilon://?command=openfolder&amp;siteaddress=FAM.docvelocity-na8.net&amp;folderid=FX28541734-BC8C-E876-1CE3-E31715345EF9","FX22077828")</f>
        <v>0</v>
      </c>
      <c r="F852" t="s">
        <v>19</v>
      </c>
      <c r="G852" t="s">
        <v>19</v>
      </c>
      <c r="H852" t="s">
        <v>85</v>
      </c>
      <c r="I852" t="s">
        <v>1900</v>
      </c>
      <c r="J852">
        <v>21</v>
      </c>
      <c r="K852" t="s">
        <v>87</v>
      </c>
      <c r="L852" t="s">
        <v>88</v>
      </c>
      <c r="M852" t="s">
        <v>89</v>
      </c>
      <c r="N852">
        <v>2</v>
      </c>
      <c r="O852" s="1">
        <v>44791.641608796293</v>
      </c>
      <c r="P852" s="1">
        <v>44791.720914351848</v>
      </c>
      <c r="Q852">
        <v>6811</v>
      </c>
      <c r="R852">
        <v>41</v>
      </c>
      <c r="S852" t="b">
        <v>0</v>
      </c>
      <c r="T852" t="s">
        <v>90</v>
      </c>
      <c r="U852" t="b">
        <v>0</v>
      </c>
      <c r="V852" t="s">
        <v>571</v>
      </c>
      <c r="W852" s="1">
        <v>44791.655486111114</v>
      </c>
      <c r="X852">
        <v>27</v>
      </c>
      <c r="Y852">
        <v>0</v>
      </c>
      <c r="Z852">
        <v>0</v>
      </c>
      <c r="AA852">
        <v>0</v>
      </c>
      <c r="AB852">
        <v>10</v>
      </c>
      <c r="AC852">
        <v>0</v>
      </c>
      <c r="AD852">
        <v>21</v>
      </c>
      <c r="AE852">
        <v>0</v>
      </c>
      <c r="AF852">
        <v>0</v>
      </c>
      <c r="AG852">
        <v>0</v>
      </c>
      <c r="AH852" t="s">
        <v>749</v>
      </c>
      <c r="AI852" s="1">
        <v>44791.720914351848</v>
      </c>
      <c r="AJ852">
        <v>14</v>
      </c>
      <c r="AK852">
        <v>0</v>
      </c>
      <c r="AL852">
        <v>0</v>
      </c>
      <c r="AM852">
        <v>0</v>
      </c>
      <c r="AN852">
        <v>10</v>
      </c>
      <c r="AO852">
        <v>0</v>
      </c>
      <c r="AP852">
        <v>21</v>
      </c>
      <c r="AQ852">
        <v>0</v>
      </c>
      <c r="AR852">
        <v>0</v>
      </c>
      <c r="AS852">
        <v>0</v>
      </c>
      <c r="AT852" t="s">
        <v>90</v>
      </c>
      <c r="AU852" t="s">
        <v>90</v>
      </c>
      <c r="AV852" t="s">
        <v>90</v>
      </c>
      <c r="AW852" t="s">
        <v>90</v>
      </c>
      <c r="AX852" t="s">
        <v>90</v>
      </c>
      <c r="AY852" t="s">
        <v>90</v>
      </c>
      <c r="AZ852" t="s">
        <v>90</v>
      </c>
      <c r="BA852" t="s">
        <v>90</v>
      </c>
      <c r="BB852" t="s">
        <v>90</v>
      </c>
      <c r="BC852" t="s">
        <v>90</v>
      </c>
      <c r="BD852" t="s">
        <v>90</v>
      </c>
      <c r="BE852" t="s">
        <v>90</v>
      </c>
      <c r="BF852" t="s">
        <v>1818</v>
      </c>
      <c r="BG852">
        <v>114</v>
      </c>
      <c r="BH852" t="s">
        <v>93</v>
      </c>
    </row>
    <row r="853" spans="1:60">
      <c r="A853" t="s">
        <v>1901</v>
      </c>
      <c r="B853" t="s">
        <v>82</v>
      </c>
      <c r="C853" t="s">
        <v>1902</v>
      </c>
      <c r="D853" t="s">
        <v>84</v>
      </c>
      <c r="E853" s="2">
        <f>HYPERLINK("capsilon://?command=openfolder&amp;siteaddress=FAM.docvelocity-na8.net&amp;folderid=FX0FF85A72-FF44-C28C-A0FA-F7F85D04946C","FX22083300")</f>
        <v>0</v>
      </c>
      <c r="F853" t="s">
        <v>19</v>
      </c>
      <c r="G853" t="s">
        <v>19</v>
      </c>
      <c r="H853" t="s">
        <v>85</v>
      </c>
      <c r="I853" t="s">
        <v>1903</v>
      </c>
      <c r="J853">
        <v>1391</v>
      </c>
      <c r="K853" t="s">
        <v>87</v>
      </c>
      <c r="L853" t="s">
        <v>88</v>
      </c>
      <c r="M853" t="s">
        <v>89</v>
      </c>
      <c r="N853">
        <v>2</v>
      </c>
      <c r="O853" s="1">
        <v>44791.642048611109</v>
      </c>
      <c r="P853" s="1">
        <v>44791.823842592596</v>
      </c>
      <c r="Q853">
        <v>2914</v>
      </c>
      <c r="R853">
        <v>12793</v>
      </c>
      <c r="S853" t="b">
        <v>0</v>
      </c>
      <c r="T853" t="s">
        <v>90</v>
      </c>
      <c r="U853" t="b">
        <v>0</v>
      </c>
      <c r="V853" t="s">
        <v>91</v>
      </c>
      <c r="W853" s="1">
        <v>44791.781689814816</v>
      </c>
      <c r="X853">
        <v>9163</v>
      </c>
      <c r="Y853">
        <v>1236</v>
      </c>
      <c r="Z853">
        <v>0</v>
      </c>
      <c r="AA853">
        <v>1236</v>
      </c>
      <c r="AB853">
        <v>0</v>
      </c>
      <c r="AC853">
        <v>213</v>
      </c>
      <c r="AD853">
        <v>155</v>
      </c>
      <c r="AE853">
        <v>0</v>
      </c>
      <c r="AF853">
        <v>0</v>
      </c>
      <c r="AG853">
        <v>0</v>
      </c>
      <c r="AH853" t="s">
        <v>108</v>
      </c>
      <c r="AI853" s="1">
        <v>44791.823842592596</v>
      </c>
      <c r="AJ853">
        <v>3604</v>
      </c>
      <c r="AK853">
        <v>10</v>
      </c>
      <c r="AL853">
        <v>0</v>
      </c>
      <c r="AM853">
        <v>10</v>
      </c>
      <c r="AN853">
        <v>0</v>
      </c>
      <c r="AO853">
        <v>10</v>
      </c>
      <c r="AP853">
        <v>145</v>
      </c>
      <c r="AQ853">
        <v>0</v>
      </c>
      <c r="AR853">
        <v>0</v>
      </c>
      <c r="AS853">
        <v>0</v>
      </c>
      <c r="AT853" t="s">
        <v>90</v>
      </c>
      <c r="AU853" t="s">
        <v>90</v>
      </c>
      <c r="AV853" t="s">
        <v>90</v>
      </c>
      <c r="AW853" t="s">
        <v>90</v>
      </c>
      <c r="AX853" t="s">
        <v>90</v>
      </c>
      <c r="AY853" t="s">
        <v>90</v>
      </c>
      <c r="AZ853" t="s">
        <v>90</v>
      </c>
      <c r="BA853" t="s">
        <v>90</v>
      </c>
      <c r="BB853" t="s">
        <v>90</v>
      </c>
      <c r="BC853" t="s">
        <v>90</v>
      </c>
      <c r="BD853" t="s">
        <v>90</v>
      </c>
      <c r="BE853" t="s">
        <v>90</v>
      </c>
      <c r="BF853" t="s">
        <v>1818</v>
      </c>
      <c r="BG853">
        <v>261</v>
      </c>
      <c r="BH853" t="s">
        <v>93</v>
      </c>
    </row>
    <row r="854" spans="1:60">
      <c r="A854" t="s">
        <v>1904</v>
      </c>
      <c r="B854" t="s">
        <v>82</v>
      </c>
      <c r="C854" t="s">
        <v>1894</v>
      </c>
      <c r="D854" t="s">
        <v>84</v>
      </c>
      <c r="E854" s="2">
        <f>HYPERLINK("capsilon://?command=openfolder&amp;siteaddress=FAM.docvelocity-na8.net&amp;folderid=FXBDCEB142-6072-A25B-6F3D-1FEDCB6AFF23","FX22084960")</f>
        <v>0</v>
      </c>
      <c r="F854" t="s">
        <v>19</v>
      </c>
      <c r="G854" t="s">
        <v>19</v>
      </c>
      <c r="H854" t="s">
        <v>85</v>
      </c>
      <c r="I854" t="s">
        <v>1895</v>
      </c>
      <c r="J854">
        <v>787</v>
      </c>
      <c r="K854" t="s">
        <v>87</v>
      </c>
      <c r="L854" t="s">
        <v>88</v>
      </c>
      <c r="M854" t="s">
        <v>89</v>
      </c>
      <c r="N854">
        <v>2</v>
      </c>
      <c r="O854" s="1">
        <v>44791.656921296293</v>
      </c>
      <c r="P854" s="1">
        <v>44791.717974537038</v>
      </c>
      <c r="Q854">
        <v>480</v>
      </c>
      <c r="R854">
        <v>4795</v>
      </c>
      <c r="S854" t="b">
        <v>0</v>
      </c>
      <c r="T854" t="s">
        <v>90</v>
      </c>
      <c r="U854" t="b">
        <v>1</v>
      </c>
      <c r="V854" t="s">
        <v>571</v>
      </c>
      <c r="W854" s="1">
        <v>44791.689351851855</v>
      </c>
      <c r="X854">
        <v>2801</v>
      </c>
      <c r="Y854">
        <v>718</v>
      </c>
      <c r="Z854">
        <v>0</v>
      </c>
      <c r="AA854">
        <v>718</v>
      </c>
      <c r="AB854">
        <v>0</v>
      </c>
      <c r="AC854">
        <v>83</v>
      </c>
      <c r="AD854">
        <v>69</v>
      </c>
      <c r="AE854">
        <v>0</v>
      </c>
      <c r="AF854">
        <v>0</v>
      </c>
      <c r="AG854">
        <v>0</v>
      </c>
      <c r="AH854" t="s">
        <v>108</v>
      </c>
      <c r="AI854" s="1">
        <v>44791.717974537038</v>
      </c>
      <c r="AJ854">
        <v>1984</v>
      </c>
      <c r="AK854">
        <v>7</v>
      </c>
      <c r="AL854">
        <v>0</v>
      </c>
      <c r="AM854">
        <v>7</v>
      </c>
      <c r="AN854">
        <v>0</v>
      </c>
      <c r="AO854">
        <v>7</v>
      </c>
      <c r="AP854">
        <v>62</v>
      </c>
      <c r="AQ854">
        <v>0</v>
      </c>
      <c r="AR854">
        <v>0</v>
      </c>
      <c r="AS854">
        <v>0</v>
      </c>
      <c r="AT854" t="s">
        <v>90</v>
      </c>
      <c r="AU854" t="s">
        <v>90</v>
      </c>
      <c r="AV854" t="s">
        <v>90</v>
      </c>
      <c r="AW854" t="s">
        <v>90</v>
      </c>
      <c r="AX854" t="s">
        <v>90</v>
      </c>
      <c r="AY854" t="s">
        <v>90</v>
      </c>
      <c r="AZ854" t="s">
        <v>90</v>
      </c>
      <c r="BA854" t="s">
        <v>90</v>
      </c>
      <c r="BB854" t="s">
        <v>90</v>
      </c>
      <c r="BC854" t="s">
        <v>90</v>
      </c>
      <c r="BD854" t="s">
        <v>90</v>
      </c>
      <c r="BE854" t="s">
        <v>90</v>
      </c>
      <c r="BF854" t="s">
        <v>1818</v>
      </c>
      <c r="BG854">
        <v>87</v>
      </c>
      <c r="BH854" t="s">
        <v>93</v>
      </c>
    </row>
    <row r="855" spans="1:60">
      <c r="A855" t="s">
        <v>1905</v>
      </c>
      <c r="B855" t="s">
        <v>82</v>
      </c>
      <c r="C855" t="s">
        <v>1897</v>
      </c>
      <c r="D855" t="s">
        <v>84</v>
      </c>
      <c r="E855" s="2">
        <f>HYPERLINK("capsilon://?command=openfolder&amp;siteaddress=FAM.docvelocity-na8.net&amp;folderid=FX72CC185D-6E42-D321-6A83-0660BF5CA00B","FX22076769")</f>
        <v>0</v>
      </c>
      <c r="F855" t="s">
        <v>19</v>
      </c>
      <c r="G855" t="s">
        <v>19</v>
      </c>
      <c r="H855" t="s">
        <v>85</v>
      </c>
      <c r="I855" t="s">
        <v>1898</v>
      </c>
      <c r="J855">
        <v>671</v>
      </c>
      <c r="K855" t="s">
        <v>87</v>
      </c>
      <c r="L855" t="s">
        <v>88</v>
      </c>
      <c r="M855" t="s">
        <v>89</v>
      </c>
      <c r="N855">
        <v>2</v>
      </c>
      <c r="O855" s="1">
        <v>44775.468194444446</v>
      </c>
      <c r="P855" s="1">
        <v>44775.570289351854</v>
      </c>
      <c r="Q855">
        <v>3002</v>
      </c>
      <c r="R855">
        <v>5819</v>
      </c>
      <c r="S855" t="b">
        <v>0</v>
      </c>
      <c r="T855" t="s">
        <v>90</v>
      </c>
      <c r="U855" t="b">
        <v>1</v>
      </c>
      <c r="V855" t="s">
        <v>169</v>
      </c>
      <c r="W855" s="1">
        <v>44775.517199074071</v>
      </c>
      <c r="X855">
        <v>3377</v>
      </c>
      <c r="Y855">
        <v>422</v>
      </c>
      <c r="Z855">
        <v>0</v>
      </c>
      <c r="AA855">
        <v>422</v>
      </c>
      <c r="AB855">
        <v>0</v>
      </c>
      <c r="AC855">
        <v>142</v>
      </c>
      <c r="AD855">
        <v>249</v>
      </c>
      <c r="AE855">
        <v>0</v>
      </c>
      <c r="AF855">
        <v>0</v>
      </c>
      <c r="AG855">
        <v>0</v>
      </c>
      <c r="AH855" t="s">
        <v>108</v>
      </c>
      <c r="AI855" s="1">
        <v>44775.570289351854</v>
      </c>
      <c r="AJ855">
        <v>2309</v>
      </c>
      <c r="AK855">
        <v>14</v>
      </c>
      <c r="AL855">
        <v>0</v>
      </c>
      <c r="AM855">
        <v>14</v>
      </c>
      <c r="AN855">
        <v>0</v>
      </c>
      <c r="AO855">
        <v>14</v>
      </c>
      <c r="AP855">
        <v>235</v>
      </c>
      <c r="AQ855">
        <v>0</v>
      </c>
      <c r="AR855">
        <v>0</v>
      </c>
      <c r="AS855">
        <v>0</v>
      </c>
      <c r="AT855" t="s">
        <v>90</v>
      </c>
      <c r="AU855" t="s">
        <v>90</v>
      </c>
      <c r="AV855" t="s">
        <v>90</v>
      </c>
      <c r="AW855" t="s">
        <v>90</v>
      </c>
      <c r="AX855" t="s">
        <v>90</v>
      </c>
      <c r="AY855" t="s">
        <v>90</v>
      </c>
      <c r="AZ855" t="s">
        <v>90</v>
      </c>
      <c r="BA855" t="s">
        <v>90</v>
      </c>
      <c r="BB855" t="s">
        <v>90</v>
      </c>
      <c r="BC855" t="s">
        <v>90</v>
      </c>
      <c r="BD855" t="s">
        <v>90</v>
      </c>
      <c r="BE855" t="s">
        <v>90</v>
      </c>
      <c r="BF855" t="s">
        <v>1506</v>
      </c>
      <c r="BG855">
        <v>147</v>
      </c>
      <c r="BH855" t="s">
        <v>93</v>
      </c>
    </row>
    <row r="856" spans="1:60">
      <c r="A856" t="s">
        <v>1906</v>
      </c>
      <c r="B856" t="s">
        <v>82</v>
      </c>
      <c r="C856" t="s">
        <v>1788</v>
      </c>
      <c r="D856" t="s">
        <v>84</v>
      </c>
      <c r="E856" s="2">
        <f>HYPERLINK("capsilon://?command=openfolder&amp;siteaddress=FAM.docvelocity-na8.net&amp;folderid=FX33C46556-4E55-2A63-D8E4-3B5E6C5D0BDE","FX22084879")</f>
        <v>0</v>
      </c>
      <c r="F856" t="s">
        <v>19</v>
      </c>
      <c r="G856" t="s">
        <v>19</v>
      </c>
      <c r="H856" t="s">
        <v>85</v>
      </c>
      <c r="I856" t="s">
        <v>1907</v>
      </c>
      <c r="J856">
        <v>56</v>
      </c>
      <c r="K856" t="s">
        <v>87</v>
      </c>
      <c r="L856" t="s">
        <v>88</v>
      </c>
      <c r="M856" t="s">
        <v>89</v>
      </c>
      <c r="N856">
        <v>2</v>
      </c>
      <c r="O856" s="1">
        <v>44791.674479166664</v>
      </c>
      <c r="P856" s="1">
        <v>44791.722500000003</v>
      </c>
      <c r="Q856">
        <v>3770</v>
      </c>
      <c r="R856">
        <v>379</v>
      </c>
      <c r="S856" t="b">
        <v>0</v>
      </c>
      <c r="T856" t="s">
        <v>90</v>
      </c>
      <c r="U856" t="b">
        <v>0</v>
      </c>
      <c r="V856" t="s">
        <v>571</v>
      </c>
      <c r="W856" s="1">
        <v>44791.692071759258</v>
      </c>
      <c r="X856">
        <v>234</v>
      </c>
      <c r="Y856">
        <v>42</v>
      </c>
      <c r="Z856">
        <v>0</v>
      </c>
      <c r="AA856">
        <v>42</v>
      </c>
      <c r="AB856">
        <v>0</v>
      </c>
      <c r="AC856">
        <v>2</v>
      </c>
      <c r="AD856">
        <v>14</v>
      </c>
      <c r="AE856">
        <v>0</v>
      </c>
      <c r="AF856">
        <v>0</v>
      </c>
      <c r="AG856">
        <v>0</v>
      </c>
      <c r="AH856" t="s">
        <v>108</v>
      </c>
      <c r="AI856" s="1">
        <v>44791.722500000003</v>
      </c>
      <c r="AJ856">
        <v>145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14</v>
      </c>
      <c r="AQ856">
        <v>0</v>
      </c>
      <c r="AR856">
        <v>0</v>
      </c>
      <c r="AS856">
        <v>0</v>
      </c>
      <c r="AT856" t="s">
        <v>90</v>
      </c>
      <c r="AU856" t="s">
        <v>90</v>
      </c>
      <c r="AV856" t="s">
        <v>90</v>
      </c>
      <c r="AW856" t="s">
        <v>90</v>
      </c>
      <c r="AX856" t="s">
        <v>90</v>
      </c>
      <c r="AY856" t="s">
        <v>90</v>
      </c>
      <c r="AZ856" t="s">
        <v>90</v>
      </c>
      <c r="BA856" t="s">
        <v>90</v>
      </c>
      <c r="BB856" t="s">
        <v>90</v>
      </c>
      <c r="BC856" t="s">
        <v>90</v>
      </c>
      <c r="BD856" t="s">
        <v>90</v>
      </c>
      <c r="BE856" t="s">
        <v>90</v>
      </c>
      <c r="BF856" t="s">
        <v>1818</v>
      </c>
      <c r="BG856">
        <v>69</v>
      </c>
      <c r="BH856" t="s">
        <v>93</v>
      </c>
    </row>
    <row r="857" spans="1:60">
      <c r="A857" t="s">
        <v>1908</v>
      </c>
      <c r="B857" t="s">
        <v>82</v>
      </c>
      <c r="C857" t="s">
        <v>1788</v>
      </c>
      <c r="D857" t="s">
        <v>84</v>
      </c>
      <c r="E857" s="2">
        <f>HYPERLINK("capsilon://?command=openfolder&amp;siteaddress=FAM.docvelocity-na8.net&amp;folderid=FX33C46556-4E55-2A63-D8E4-3B5E6C5D0BDE","FX22084879")</f>
        <v>0</v>
      </c>
      <c r="F857" t="s">
        <v>19</v>
      </c>
      <c r="G857" t="s">
        <v>19</v>
      </c>
      <c r="H857" t="s">
        <v>85</v>
      </c>
      <c r="I857" t="s">
        <v>1909</v>
      </c>
      <c r="J857">
        <v>88</v>
      </c>
      <c r="K857" t="s">
        <v>87</v>
      </c>
      <c r="L857" t="s">
        <v>88</v>
      </c>
      <c r="M857" t="s">
        <v>89</v>
      </c>
      <c r="N857">
        <v>2</v>
      </c>
      <c r="O857" s="1">
        <v>44791.674733796295</v>
      </c>
      <c r="P857" s="1">
        <v>44791.725266203706</v>
      </c>
      <c r="Q857">
        <v>3331</v>
      </c>
      <c r="R857">
        <v>1035</v>
      </c>
      <c r="S857" t="b">
        <v>0</v>
      </c>
      <c r="T857" t="s">
        <v>90</v>
      </c>
      <c r="U857" t="b">
        <v>0</v>
      </c>
      <c r="V857" t="s">
        <v>571</v>
      </c>
      <c r="W857" s="1">
        <v>44791.69971064815</v>
      </c>
      <c r="X857">
        <v>660</v>
      </c>
      <c r="Y857">
        <v>88</v>
      </c>
      <c r="Z857">
        <v>0</v>
      </c>
      <c r="AA857">
        <v>88</v>
      </c>
      <c r="AB857">
        <v>0</v>
      </c>
      <c r="AC857">
        <v>22</v>
      </c>
      <c r="AD857">
        <v>0</v>
      </c>
      <c r="AE857">
        <v>0</v>
      </c>
      <c r="AF857">
        <v>0</v>
      </c>
      <c r="AG857">
        <v>0</v>
      </c>
      <c r="AH857" t="s">
        <v>749</v>
      </c>
      <c r="AI857" s="1">
        <v>44791.725266203706</v>
      </c>
      <c r="AJ857">
        <v>375</v>
      </c>
      <c r="AK857">
        <v>2</v>
      </c>
      <c r="AL857">
        <v>0</v>
      </c>
      <c r="AM857">
        <v>2</v>
      </c>
      <c r="AN857">
        <v>0</v>
      </c>
      <c r="AO857">
        <v>2</v>
      </c>
      <c r="AP857">
        <v>-2</v>
      </c>
      <c r="AQ857">
        <v>0</v>
      </c>
      <c r="AR857">
        <v>0</v>
      </c>
      <c r="AS857">
        <v>0</v>
      </c>
      <c r="AT857" t="s">
        <v>90</v>
      </c>
      <c r="AU857" t="s">
        <v>90</v>
      </c>
      <c r="AV857" t="s">
        <v>90</v>
      </c>
      <c r="AW857" t="s">
        <v>90</v>
      </c>
      <c r="AX857" t="s">
        <v>90</v>
      </c>
      <c r="AY857" t="s">
        <v>90</v>
      </c>
      <c r="AZ857" t="s">
        <v>90</v>
      </c>
      <c r="BA857" t="s">
        <v>90</v>
      </c>
      <c r="BB857" t="s">
        <v>90</v>
      </c>
      <c r="BC857" t="s">
        <v>90</v>
      </c>
      <c r="BD857" t="s">
        <v>90</v>
      </c>
      <c r="BE857" t="s">
        <v>90</v>
      </c>
      <c r="BF857" t="s">
        <v>1818</v>
      </c>
      <c r="BG857">
        <v>72</v>
      </c>
      <c r="BH857" t="s">
        <v>93</v>
      </c>
    </row>
    <row r="858" spans="1:60">
      <c r="A858" t="s">
        <v>1910</v>
      </c>
      <c r="B858" t="s">
        <v>82</v>
      </c>
      <c r="C858" t="s">
        <v>1911</v>
      </c>
      <c r="D858" t="s">
        <v>84</v>
      </c>
      <c r="E858" s="2">
        <f>HYPERLINK("capsilon://?command=openfolder&amp;siteaddress=FAM.docvelocity-na8.net&amp;folderid=FXFF003131-CA93-017E-68C7-CED54C4D3CBB","FX22083001")</f>
        <v>0</v>
      </c>
      <c r="F858" t="s">
        <v>19</v>
      </c>
      <c r="G858" t="s">
        <v>19</v>
      </c>
      <c r="H858" t="s">
        <v>85</v>
      </c>
      <c r="I858" t="s">
        <v>1912</v>
      </c>
      <c r="J858">
        <v>701</v>
      </c>
      <c r="K858" t="s">
        <v>87</v>
      </c>
      <c r="L858" t="s">
        <v>88</v>
      </c>
      <c r="M858" t="s">
        <v>89</v>
      </c>
      <c r="N858">
        <v>1</v>
      </c>
      <c r="O858" s="1">
        <v>44791.675335648149</v>
      </c>
      <c r="P858" s="1">
        <v>44791.707662037035</v>
      </c>
      <c r="Q858">
        <v>2107</v>
      </c>
      <c r="R858">
        <v>686</v>
      </c>
      <c r="S858" t="b">
        <v>0</v>
      </c>
      <c r="T858" t="s">
        <v>90</v>
      </c>
      <c r="U858" t="b">
        <v>0</v>
      </c>
      <c r="V858" t="s">
        <v>571</v>
      </c>
      <c r="W858" s="1">
        <v>44791.707662037035</v>
      </c>
      <c r="X858">
        <v>686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701</v>
      </c>
      <c r="AE858">
        <v>679</v>
      </c>
      <c r="AF858">
        <v>0</v>
      </c>
      <c r="AG858">
        <v>11</v>
      </c>
      <c r="AH858" t="s">
        <v>90</v>
      </c>
      <c r="AI858" t="s">
        <v>90</v>
      </c>
      <c r="AJ858" t="s">
        <v>90</v>
      </c>
      <c r="AK858" t="s">
        <v>90</v>
      </c>
      <c r="AL858" t="s">
        <v>90</v>
      </c>
      <c r="AM858" t="s">
        <v>90</v>
      </c>
      <c r="AN858" t="s">
        <v>90</v>
      </c>
      <c r="AO858" t="s">
        <v>90</v>
      </c>
      <c r="AP858" t="s">
        <v>90</v>
      </c>
      <c r="AQ858" t="s">
        <v>90</v>
      </c>
      <c r="AR858" t="s">
        <v>90</v>
      </c>
      <c r="AS858" t="s">
        <v>90</v>
      </c>
      <c r="AT858" t="s">
        <v>90</v>
      </c>
      <c r="AU858" t="s">
        <v>90</v>
      </c>
      <c r="AV858" t="s">
        <v>90</v>
      </c>
      <c r="AW858" t="s">
        <v>90</v>
      </c>
      <c r="AX858" t="s">
        <v>90</v>
      </c>
      <c r="AY858" t="s">
        <v>90</v>
      </c>
      <c r="AZ858" t="s">
        <v>90</v>
      </c>
      <c r="BA858" t="s">
        <v>90</v>
      </c>
      <c r="BB858" t="s">
        <v>90</v>
      </c>
      <c r="BC858" t="s">
        <v>90</v>
      </c>
      <c r="BD858" t="s">
        <v>90</v>
      </c>
      <c r="BE858" t="s">
        <v>90</v>
      </c>
      <c r="BF858" t="s">
        <v>1818</v>
      </c>
      <c r="BG858">
        <v>46</v>
      </c>
      <c r="BH858" t="s">
        <v>93</v>
      </c>
    </row>
    <row r="859" spans="1:60">
      <c r="A859" t="s">
        <v>1913</v>
      </c>
      <c r="B859" t="s">
        <v>82</v>
      </c>
      <c r="C859" t="s">
        <v>1914</v>
      </c>
      <c r="D859" t="s">
        <v>84</v>
      </c>
      <c r="E859" s="2">
        <f>HYPERLINK("capsilon://?command=openfolder&amp;siteaddress=FAM.docvelocity-na8.net&amp;folderid=FX748CE465-90FC-8FF1-D525-3EA4469E9749","FX22066238")</f>
        <v>0</v>
      </c>
      <c r="F859" t="s">
        <v>19</v>
      </c>
      <c r="G859" t="s">
        <v>19</v>
      </c>
      <c r="H859" t="s">
        <v>85</v>
      </c>
      <c r="I859" t="s">
        <v>1915</v>
      </c>
      <c r="J859">
        <v>0</v>
      </c>
      <c r="K859" t="s">
        <v>87</v>
      </c>
      <c r="L859" t="s">
        <v>88</v>
      </c>
      <c r="M859" t="s">
        <v>89</v>
      </c>
      <c r="N859">
        <v>2</v>
      </c>
      <c r="O859" s="1">
        <v>44775.468657407408</v>
      </c>
      <c r="P859" s="1">
        <v>44775.511712962965</v>
      </c>
      <c r="Q859">
        <v>3653</v>
      </c>
      <c r="R859">
        <v>67</v>
      </c>
      <c r="S859" t="b">
        <v>0</v>
      </c>
      <c r="T859" t="s">
        <v>90</v>
      </c>
      <c r="U859" t="b">
        <v>0</v>
      </c>
      <c r="V859" t="s">
        <v>91</v>
      </c>
      <c r="W859" s="1">
        <v>44775.486620370371</v>
      </c>
      <c r="X859">
        <v>40</v>
      </c>
      <c r="Y859">
        <v>0</v>
      </c>
      <c r="Z859">
        <v>0</v>
      </c>
      <c r="AA859">
        <v>0</v>
      </c>
      <c r="AB859">
        <v>37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108</v>
      </c>
      <c r="AI859" s="1">
        <v>44775.511712962965</v>
      </c>
      <c r="AJ859">
        <v>27</v>
      </c>
      <c r="AK859">
        <v>0</v>
      </c>
      <c r="AL859">
        <v>0</v>
      </c>
      <c r="AM859">
        <v>0</v>
      </c>
      <c r="AN859">
        <v>37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90</v>
      </c>
      <c r="AU859" t="s">
        <v>90</v>
      </c>
      <c r="AV859" t="s">
        <v>90</v>
      </c>
      <c r="AW859" t="s">
        <v>90</v>
      </c>
      <c r="AX859" t="s">
        <v>90</v>
      </c>
      <c r="AY859" t="s">
        <v>90</v>
      </c>
      <c r="AZ859" t="s">
        <v>90</v>
      </c>
      <c r="BA859" t="s">
        <v>90</v>
      </c>
      <c r="BB859" t="s">
        <v>90</v>
      </c>
      <c r="BC859" t="s">
        <v>90</v>
      </c>
      <c r="BD859" t="s">
        <v>90</v>
      </c>
      <c r="BE859" t="s">
        <v>90</v>
      </c>
      <c r="BF859" t="s">
        <v>1506</v>
      </c>
      <c r="BG859">
        <v>62</v>
      </c>
      <c r="BH859" t="s">
        <v>93</v>
      </c>
    </row>
    <row r="860" spans="1:60">
      <c r="A860" t="s">
        <v>1916</v>
      </c>
      <c r="B860" t="s">
        <v>82</v>
      </c>
      <c r="C860" t="s">
        <v>1917</v>
      </c>
      <c r="D860" t="s">
        <v>84</v>
      </c>
      <c r="E860" s="2">
        <f>HYPERLINK("capsilon://?command=openfolder&amp;siteaddress=FAM.docvelocity-na8.net&amp;folderid=FX147D75EF-D401-B8B3-603D-2E97F24C3807","FX22084847")</f>
        <v>0</v>
      </c>
      <c r="F860" t="s">
        <v>19</v>
      </c>
      <c r="G860" t="s">
        <v>19</v>
      </c>
      <c r="H860" t="s">
        <v>85</v>
      </c>
      <c r="I860" t="s">
        <v>1918</v>
      </c>
      <c r="J860">
        <v>337</v>
      </c>
      <c r="K860" t="s">
        <v>87</v>
      </c>
      <c r="L860" t="s">
        <v>88</v>
      </c>
      <c r="M860" t="s">
        <v>89</v>
      </c>
      <c r="N860">
        <v>2</v>
      </c>
      <c r="O860" s="1">
        <v>44791.676805555559</v>
      </c>
      <c r="P860" s="1">
        <v>44791.72855324074</v>
      </c>
      <c r="Q860">
        <v>2846</v>
      </c>
      <c r="R860">
        <v>1625</v>
      </c>
      <c r="S860" t="b">
        <v>0</v>
      </c>
      <c r="T860" t="s">
        <v>90</v>
      </c>
      <c r="U860" t="b">
        <v>0</v>
      </c>
      <c r="V860" t="s">
        <v>571</v>
      </c>
      <c r="W860" s="1">
        <v>44791.720312500001</v>
      </c>
      <c r="X860">
        <v>1092</v>
      </c>
      <c r="Y860">
        <v>191</v>
      </c>
      <c r="Z860">
        <v>0</v>
      </c>
      <c r="AA860">
        <v>191</v>
      </c>
      <c r="AB860">
        <v>0</v>
      </c>
      <c r="AC860">
        <v>17</v>
      </c>
      <c r="AD860">
        <v>146</v>
      </c>
      <c r="AE860">
        <v>0</v>
      </c>
      <c r="AF860">
        <v>0</v>
      </c>
      <c r="AG860">
        <v>0</v>
      </c>
      <c r="AH860" t="s">
        <v>108</v>
      </c>
      <c r="AI860" s="1">
        <v>44791.72855324074</v>
      </c>
      <c r="AJ860">
        <v>522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146</v>
      </c>
      <c r="AQ860">
        <v>0</v>
      </c>
      <c r="AR860">
        <v>0</v>
      </c>
      <c r="AS860">
        <v>0</v>
      </c>
      <c r="AT860" t="s">
        <v>90</v>
      </c>
      <c r="AU860" t="s">
        <v>90</v>
      </c>
      <c r="AV860" t="s">
        <v>90</v>
      </c>
      <c r="AW860" t="s">
        <v>90</v>
      </c>
      <c r="AX860" t="s">
        <v>90</v>
      </c>
      <c r="AY860" t="s">
        <v>90</v>
      </c>
      <c r="AZ860" t="s">
        <v>90</v>
      </c>
      <c r="BA860" t="s">
        <v>90</v>
      </c>
      <c r="BB860" t="s">
        <v>90</v>
      </c>
      <c r="BC860" t="s">
        <v>90</v>
      </c>
      <c r="BD860" t="s">
        <v>90</v>
      </c>
      <c r="BE860" t="s">
        <v>90</v>
      </c>
      <c r="BF860" t="s">
        <v>1818</v>
      </c>
      <c r="BG860">
        <v>74</v>
      </c>
      <c r="BH860" t="s">
        <v>93</v>
      </c>
    </row>
    <row r="861" spans="1:60">
      <c r="A861" t="s">
        <v>1919</v>
      </c>
      <c r="B861" t="s">
        <v>82</v>
      </c>
      <c r="C861" t="s">
        <v>1911</v>
      </c>
      <c r="D861" t="s">
        <v>84</v>
      </c>
      <c r="E861" s="2">
        <f>HYPERLINK("capsilon://?command=openfolder&amp;siteaddress=FAM.docvelocity-na8.net&amp;folderid=FXFF003131-CA93-017E-68C7-CED54C4D3CBB","FX22083001")</f>
        <v>0</v>
      </c>
      <c r="F861" t="s">
        <v>19</v>
      </c>
      <c r="G861" t="s">
        <v>19</v>
      </c>
      <c r="H861" t="s">
        <v>85</v>
      </c>
      <c r="I861" t="s">
        <v>1912</v>
      </c>
      <c r="J861">
        <v>897</v>
      </c>
      <c r="K861" t="s">
        <v>87</v>
      </c>
      <c r="L861" t="s">
        <v>88</v>
      </c>
      <c r="M861" t="s">
        <v>89</v>
      </c>
      <c r="N861">
        <v>2</v>
      </c>
      <c r="O861" s="1">
        <v>44791.709317129629</v>
      </c>
      <c r="P861" s="1">
        <v>44791.777696759258</v>
      </c>
      <c r="Q861">
        <v>2241</v>
      </c>
      <c r="R861">
        <v>3667</v>
      </c>
      <c r="S861" t="b">
        <v>0</v>
      </c>
      <c r="T861" t="s">
        <v>90</v>
      </c>
      <c r="U861" t="b">
        <v>1</v>
      </c>
      <c r="V861" t="s">
        <v>571</v>
      </c>
      <c r="W861" s="1">
        <v>44791.750740740739</v>
      </c>
      <c r="X861">
        <v>2232</v>
      </c>
      <c r="Y861">
        <v>324</v>
      </c>
      <c r="Z861">
        <v>0</v>
      </c>
      <c r="AA861">
        <v>324</v>
      </c>
      <c r="AB861">
        <v>778</v>
      </c>
      <c r="AC861">
        <v>90</v>
      </c>
      <c r="AD861">
        <v>573</v>
      </c>
      <c r="AE861">
        <v>0</v>
      </c>
      <c r="AF861">
        <v>0</v>
      </c>
      <c r="AG861">
        <v>0</v>
      </c>
      <c r="AH861" t="s">
        <v>108</v>
      </c>
      <c r="AI861" s="1">
        <v>44791.777696759258</v>
      </c>
      <c r="AJ861">
        <v>1413</v>
      </c>
      <c r="AK861">
        <v>5</v>
      </c>
      <c r="AL861">
        <v>0</v>
      </c>
      <c r="AM861">
        <v>5</v>
      </c>
      <c r="AN861">
        <v>389</v>
      </c>
      <c r="AO861">
        <v>4</v>
      </c>
      <c r="AP861">
        <v>568</v>
      </c>
      <c r="AQ861">
        <v>0</v>
      </c>
      <c r="AR861">
        <v>0</v>
      </c>
      <c r="AS861">
        <v>0</v>
      </c>
      <c r="AT861" t="s">
        <v>90</v>
      </c>
      <c r="AU861" t="s">
        <v>90</v>
      </c>
      <c r="AV861" t="s">
        <v>90</v>
      </c>
      <c r="AW861" t="s">
        <v>90</v>
      </c>
      <c r="AX861" t="s">
        <v>90</v>
      </c>
      <c r="AY861" t="s">
        <v>90</v>
      </c>
      <c r="AZ861" t="s">
        <v>90</v>
      </c>
      <c r="BA861" t="s">
        <v>90</v>
      </c>
      <c r="BB861" t="s">
        <v>90</v>
      </c>
      <c r="BC861" t="s">
        <v>90</v>
      </c>
      <c r="BD861" t="s">
        <v>90</v>
      </c>
      <c r="BE861" t="s">
        <v>90</v>
      </c>
      <c r="BF861" t="s">
        <v>1818</v>
      </c>
      <c r="BG861">
        <v>98</v>
      </c>
      <c r="BH861" t="s">
        <v>93</v>
      </c>
    </row>
    <row r="862" spans="1:60">
      <c r="A862" t="s">
        <v>1920</v>
      </c>
      <c r="B862" t="s">
        <v>82</v>
      </c>
      <c r="C862" t="s">
        <v>1835</v>
      </c>
      <c r="D862" t="s">
        <v>84</v>
      </c>
      <c r="E862" s="2">
        <f>HYPERLINK("capsilon://?command=openfolder&amp;siteaddress=FAM.docvelocity-na8.net&amp;folderid=FXA7ED000E-4D10-C7AC-5B7D-F95729E8CF0A","FX22083651")</f>
        <v>0</v>
      </c>
      <c r="F862" t="s">
        <v>19</v>
      </c>
      <c r="G862" t="s">
        <v>19</v>
      </c>
      <c r="H862" t="s">
        <v>85</v>
      </c>
      <c r="I862" t="s">
        <v>1921</v>
      </c>
      <c r="J862">
        <v>28</v>
      </c>
      <c r="K862" t="s">
        <v>87</v>
      </c>
      <c r="L862" t="s">
        <v>88</v>
      </c>
      <c r="M862" t="s">
        <v>89</v>
      </c>
      <c r="N862">
        <v>2</v>
      </c>
      <c r="O862" s="1">
        <v>44791.74628472222</v>
      </c>
      <c r="P862" s="1">
        <v>44791.779085648152</v>
      </c>
      <c r="Q862">
        <v>2622</v>
      </c>
      <c r="R862">
        <v>212</v>
      </c>
      <c r="S862" t="b">
        <v>0</v>
      </c>
      <c r="T862" t="s">
        <v>90</v>
      </c>
      <c r="U862" t="b">
        <v>0</v>
      </c>
      <c r="V862" t="s">
        <v>571</v>
      </c>
      <c r="W862" s="1">
        <v>44791.751828703702</v>
      </c>
      <c r="X862">
        <v>93</v>
      </c>
      <c r="Y862">
        <v>21</v>
      </c>
      <c r="Z862">
        <v>0</v>
      </c>
      <c r="AA862">
        <v>21</v>
      </c>
      <c r="AB862">
        <v>0</v>
      </c>
      <c r="AC862">
        <v>0</v>
      </c>
      <c r="AD862">
        <v>7</v>
      </c>
      <c r="AE862">
        <v>0</v>
      </c>
      <c r="AF862">
        <v>0</v>
      </c>
      <c r="AG862">
        <v>0</v>
      </c>
      <c r="AH862" t="s">
        <v>108</v>
      </c>
      <c r="AI862" s="1">
        <v>44791.779085648152</v>
      </c>
      <c r="AJ862">
        <v>119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7</v>
      </c>
      <c r="AQ862">
        <v>0</v>
      </c>
      <c r="AR862">
        <v>0</v>
      </c>
      <c r="AS862">
        <v>0</v>
      </c>
      <c r="AT862" t="s">
        <v>90</v>
      </c>
      <c r="AU862" t="s">
        <v>90</v>
      </c>
      <c r="AV862" t="s">
        <v>90</v>
      </c>
      <c r="AW862" t="s">
        <v>90</v>
      </c>
      <c r="AX862" t="s">
        <v>90</v>
      </c>
      <c r="AY862" t="s">
        <v>90</v>
      </c>
      <c r="AZ862" t="s">
        <v>90</v>
      </c>
      <c r="BA862" t="s">
        <v>90</v>
      </c>
      <c r="BB862" t="s">
        <v>90</v>
      </c>
      <c r="BC862" t="s">
        <v>90</v>
      </c>
      <c r="BD862" t="s">
        <v>90</v>
      </c>
      <c r="BE862" t="s">
        <v>90</v>
      </c>
      <c r="BF862" t="s">
        <v>1818</v>
      </c>
      <c r="BG862">
        <v>47</v>
      </c>
      <c r="BH862" t="s">
        <v>93</v>
      </c>
    </row>
    <row r="863" spans="1:60">
      <c r="A863" t="s">
        <v>1922</v>
      </c>
      <c r="B863" t="s">
        <v>82</v>
      </c>
      <c r="C863" t="s">
        <v>1835</v>
      </c>
      <c r="D863" t="s">
        <v>84</v>
      </c>
      <c r="E863" s="2">
        <f>HYPERLINK("capsilon://?command=openfolder&amp;siteaddress=FAM.docvelocity-na8.net&amp;folderid=FXA7ED000E-4D10-C7AC-5B7D-F95729E8CF0A","FX22083651")</f>
        <v>0</v>
      </c>
      <c r="F863" t="s">
        <v>19</v>
      </c>
      <c r="G863" t="s">
        <v>19</v>
      </c>
      <c r="H863" t="s">
        <v>85</v>
      </c>
      <c r="I863" t="s">
        <v>1923</v>
      </c>
      <c r="J863">
        <v>28</v>
      </c>
      <c r="K863" t="s">
        <v>87</v>
      </c>
      <c r="L863" t="s">
        <v>88</v>
      </c>
      <c r="M863" t="s">
        <v>89</v>
      </c>
      <c r="N863">
        <v>2</v>
      </c>
      <c r="O863" s="1">
        <v>44791.746736111112</v>
      </c>
      <c r="P863" s="1">
        <v>44791.780127314814</v>
      </c>
      <c r="Q863">
        <v>2680</v>
      </c>
      <c r="R863">
        <v>205</v>
      </c>
      <c r="S863" t="b">
        <v>0</v>
      </c>
      <c r="T863" t="s">
        <v>90</v>
      </c>
      <c r="U863" t="b">
        <v>0</v>
      </c>
      <c r="V863" t="s">
        <v>571</v>
      </c>
      <c r="W863" s="1">
        <v>44791.753182870372</v>
      </c>
      <c r="X863">
        <v>116</v>
      </c>
      <c r="Y863">
        <v>21</v>
      </c>
      <c r="Z863">
        <v>0</v>
      </c>
      <c r="AA863">
        <v>21</v>
      </c>
      <c r="AB863">
        <v>0</v>
      </c>
      <c r="AC863">
        <v>0</v>
      </c>
      <c r="AD863">
        <v>7</v>
      </c>
      <c r="AE863">
        <v>0</v>
      </c>
      <c r="AF863">
        <v>0</v>
      </c>
      <c r="AG863">
        <v>0</v>
      </c>
      <c r="AH863" t="s">
        <v>108</v>
      </c>
      <c r="AI863" s="1">
        <v>44791.780127314814</v>
      </c>
      <c r="AJ863">
        <v>89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7</v>
      </c>
      <c r="AQ863">
        <v>0</v>
      </c>
      <c r="AR863">
        <v>0</v>
      </c>
      <c r="AS863">
        <v>0</v>
      </c>
      <c r="AT863" t="s">
        <v>90</v>
      </c>
      <c r="AU863" t="s">
        <v>90</v>
      </c>
      <c r="AV863" t="s">
        <v>90</v>
      </c>
      <c r="AW863" t="s">
        <v>90</v>
      </c>
      <c r="AX863" t="s">
        <v>90</v>
      </c>
      <c r="AY863" t="s">
        <v>90</v>
      </c>
      <c r="AZ863" t="s">
        <v>90</v>
      </c>
      <c r="BA863" t="s">
        <v>90</v>
      </c>
      <c r="BB863" t="s">
        <v>90</v>
      </c>
      <c r="BC863" t="s">
        <v>90</v>
      </c>
      <c r="BD863" t="s">
        <v>90</v>
      </c>
      <c r="BE863" t="s">
        <v>90</v>
      </c>
      <c r="BF863" t="s">
        <v>1818</v>
      </c>
      <c r="BG863">
        <v>48</v>
      </c>
      <c r="BH863" t="s">
        <v>93</v>
      </c>
    </row>
    <row r="864" spans="1:60">
      <c r="A864" t="s">
        <v>1924</v>
      </c>
      <c r="B864" t="s">
        <v>82</v>
      </c>
      <c r="C864" t="s">
        <v>1835</v>
      </c>
      <c r="D864" t="s">
        <v>84</v>
      </c>
      <c r="E864" s="2">
        <f>HYPERLINK("capsilon://?command=openfolder&amp;siteaddress=FAM.docvelocity-na8.net&amp;folderid=FXA7ED000E-4D10-C7AC-5B7D-F95729E8CF0A","FX22083651")</f>
        <v>0</v>
      </c>
      <c r="F864" t="s">
        <v>19</v>
      </c>
      <c r="G864" t="s">
        <v>19</v>
      </c>
      <c r="H864" t="s">
        <v>85</v>
      </c>
      <c r="I864" t="s">
        <v>1925</v>
      </c>
      <c r="J864">
        <v>28</v>
      </c>
      <c r="K864" t="s">
        <v>87</v>
      </c>
      <c r="L864" t="s">
        <v>88</v>
      </c>
      <c r="M864" t="s">
        <v>89</v>
      </c>
      <c r="N864">
        <v>2</v>
      </c>
      <c r="O864" s="1">
        <v>44791.746886574074</v>
      </c>
      <c r="P864" s="1">
        <v>44791.781134259261</v>
      </c>
      <c r="Q864">
        <v>2768</v>
      </c>
      <c r="R864">
        <v>191</v>
      </c>
      <c r="S864" t="b">
        <v>0</v>
      </c>
      <c r="T864" t="s">
        <v>90</v>
      </c>
      <c r="U864" t="b">
        <v>0</v>
      </c>
      <c r="V864" t="s">
        <v>571</v>
      </c>
      <c r="W864" s="1">
        <v>44791.75439814815</v>
      </c>
      <c r="X864">
        <v>105</v>
      </c>
      <c r="Y864">
        <v>21</v>
      </c>
      <c r="Z864">
        <v>0</v>
      </c>
      <c r="AA864">
        <v>21</v>
      </c>
      <c r="AB864">
        <v>0</v>
      </c>
      <c r="AC864">
        <v>0</v>
      </c>
      <c r="AD864">
        <v>7</v>
      </c>
      <c r="AE864">
        <v>0</v>
      </c>
      <c r="AF864">
        <v>0</v>
      </c>
      <c r="AG864">
        <v>0</v>
      </c>
      <c r="AH864" t="s">
        <v>108</v>
      </c>
      <c r="AI864" s="1">
        <v>44791.781134259261</v>
      </c>
      <c r="AJ864">
        <v>86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7</v>
      </c>
      <c r="AQ864">
        <v>0</v>
      </c>
      <c r="AR864">
        <v>0</v>
      </c>
      <c r="AS864">
        <v>0</v>
      </c>
      <c r="AT864" t="s">
        <v>90</v>
      </c>
      <c r="AU864" t="s">
        <v>90</v>
      </c>
      <c r="AV864" t="s">
        <v>90</v>
      </c>
      <c r="AW864" t="s">
        <v>90</v>
      </c>
      <c r="AX864" t="s">
        <v>90</v>
      </c>
      <c r="AY864" t="s">
        <v>90</v>
      </c>
      <c r="AZ864" t="s">
        <v>90</v>
      </c>
      <c r="BA864" t="s">
        <v>90</v>
      </c>
      <c r="BB864" t="s">
        <v>90</v>
      </c>
      <c r="BC864" t="s">
        <v>90</v>
      </c>
      <c r="BD864" t="s">
        <v>90</v>
      </c>
      <c r="BE864" t="s">
        <v>90</v>
      </c>
      <c r="BF864" t="s">
        <v>1818</v>
      </c>
      <c r="BG864">
        <v>49</v>
      </c>
      <c r="BH864" t="s">
        <v>93</v>
      </c>
    </row>
    <row r="865" spans="1:60">
      <c r="A865" t="s">
        <v>1926</v>
      </c>
      <c r="B865" t="s">
        <v>82</v>
      </c>
      <c r="C865" t="s">
        <v>1927</v>
      </c>
      <c r="D865" t="s">
        <v>84</v>
      </c>
      <c r="E865" s="2">
        <f>HYPERLINK("capsilon://?command=openfolder&amp;siteaddress=FAM.docvelocity-na8.net&amp;folderid=FXE15B6B20-637B-D832-2F81-0B75C161A64E","FX22084250")</f>
        <v>0</v>
      </c>
      <c r="F865" t="s">
        <v>19</v>
      </c>
      <c r="G865" t="s">
        <v>19</v>
      </c>
      <c r="H865" t="s">
        <v>85</v>
      </c>
      <c r="I865" t="s">
        <v>1928</v>
      </c>
      <c r="J865">
        <v>224</v>
      </c>
      <c r="K865" t="s">
        <v>87</v>
      </c>
      <c r="L865" t="s">
        <v>88</v>
      </c>
      <c r="M865" t="s">
        <v>89</v>
      </c>
      <c r="N865">
        <v>1</v>
      </c>
      <c r="O865" s="1">
        <v>44791.746990740743</v>
      </c>
      <c r="P865" s="1">
        <v>44791.75608796296</v>
      </c>
      <c r="Q865">
        <v>641</v>
      </c>
      <c r="R865">
        <v>145</v>
      </c>
      <c r="S865" t="b">
        <v>0</v>
      </c>
      <c r="T865" t="s">
        <v>90</v>
      </c>
      <c r="U865" t="b">
        <v>0</v>
      </c>
      <c r="V865" t="s">
        <v>571</v>
      </c>
      <c r="W865" s="1">
        <v>44791.75608796296</v>
      </c>
      <c r="X865">
        <v>145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224</v>
      </c>
      <c r="AE865">
        <v>217</v>
      </c>
      <c r="AF865">
        <v>0</v>
      </c>
      <c r="AG865">
        <v>4</v>
      </c>
      <c r="AH865" t="s">
        <v>90</v>
      </c>
      <c r="AI865" t="s">
        <v>90</v>
      </c>
      <c r="AJ865" t="s">
        <v>90</v>
      </c>
      <c r="AK865" t="s">
        <v>90</v>
      </c>
      <c r="AL865" t="s">
        <v>90</v>
      </c>
      <c r="AM865" t="s">
        <v>90</v>
      </c>
      <c r="AN865" t="s">
        <v>90</v>
      </c>
      <c r="AO865" t="s">
        <v>90</v>
      </c>
      <c r="AP865" t="s">
        <v>90</v>
      </c>
      <c r="AQ865" t="s">
        <v>90</v>
      </c>
      <c r="AR865" t="s">
        <v>90</v>
      </c>
      <c r="AS865" t="s">
        <v>90</v>
      </c>
      <c r="AT865" t="s">
        <v>90</v>
      </c>
      <c r="AU865" t="s">
        <v>90</v>
      </c>
      <c r="AV865" t="s">
        <v>90</v>
      </c>
      <c r="AW865" t="s">
        <v>90</v>
      </c>
      <c r="AX865" t="s">
        <v>90</v>
      </c>
      <c r="AY865" t="s">
        <v>90</v>
      </c>
      <c r="AZ865" t="s">
        <v>90</v>
      </c>
      <c r="BA865" t="s">
        <v>90</v>
      </c>
      <c r="BB865" t="s">
        <v>90</v>
      </c>
      <c r="BC865" t="s">
        <v>90</v>
      </c>
      <c r="BD865" t="s">
        <v>90</v>
      </c>
      <c r="BE865" t="s">
        <v>90</v>
      </c>
      <c r="BF865" t="s">
        <v>1818</v>
      </c>
      <c r="BG865">
        <v>13</v>
      </c>
      <c r="BH865" t="s">
        <v>93</v>
      </c>
    </row>
    <row r="866" spans="1:60">
      <c r="A866" t="s">
        <v>1929</v>
      </c>
      <c r="B866" t="s">
        <v>82</v>
      </c>
      <c r="C866" t="s">
        <v>1835</v>
      </c>
      <c r="D866" t="s">
        <v>84</v>
      </c>
      <c r="E866" s="2">
        <f>HYPERLINK("capsilon://?command=openfolder&amp;siteaddress=FAM.docvelocity-na8.net&amp;folderid=FXA7ED000E-4D10-C7AC-5B7D-F95729E8CF0A","FX22083651")</f>
        <v>0</v>
      </c>
      <c r="F866" t="s">
        <v>19</v>
      </c>
      <c r="G866" t="s">
        <v>19</v>
      </c>
      <c r="H866" t="s">
        <v>85</v>
      </c>
      <c r="I866" t="s">
        <v>1930</v>
      </c>
      <c r="J866">
        <v>28</v>
      </c>
      <c r="K866" t="s">
        <v>87</v>
      </c>
      <c r="L866" t="s">
        <v>88</v>
      </c>
      <c r="M866" t="s">
        <v>89</v>
      </c>
      <c r="N866">
        <v>2</v>
      </c>
      <c r="O866" s="1">
        <v>44791.747083333335</v>
      </c>
      <c r="P866" s="1">
        <v>44791.782118055555</v>
      </c>
      <c r="Q866">
        <v>2872</v>
      </c>
      <c r="R866">
        <v>155</v>
      </c>
      <c r="S866" t="b">
        <v>0</v>
      </c>
      <c r="T866" t="s">
        <v>90</v>
      </c>
      <c r="U866" t="b">
        <v>0</v>
      </c>
      <c r="V866" t="s">
        <v>571</v>
      </c>
      <c r="W866" s="1">
        <v>44791.756921296299</v>
      </c>
      <c r="X866">
        <v>71</v>
      </c>
      <c r="Y866">
        <v>21</v>
      </c>
      <c r="Z866">
        <v>0</v>
      </c>
      <c r="AA866">
        <v>21</v>
      </c>
      <c r="AB866">
        <v>0</v>
      </c>
      <c r="AC866">
        <v>0</v>
      </c>
      <c r="AD866">
        <v>7</v>
      </c>
      <c r="AE866">
        <v>0</v>
      </c>
      <c r="AF866">
        <v>0</v>
      </c>
      <c r="AG866">
        <v>0</v>
      </c>
      <c r="AH866" t="s">
        <v>108</v>
      </c>
      <c r="AI866" s="1">
        <v>44791.782118055555</v>
      </c>
      <c r="AJ866">
        <v>84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7</v>
      </c>
      <c r="AQ866">
        <v>0</v>
      </c>
      <c r="AR866">
        <v>0</v>
      </c>
      <c r="AS866">
        <v>0</v>
      </c>
      <c r="AT866" t="s">
        <v>90</v>
      </c>
      <c r="AU866" t="s">
        <v>90</v>
      </c>
      <c r="AV866" t="s">
        <v>90</v>
      </c>
      <c r="AW866" t="s">
        <v>90</v>
      </c>
      <c r="AX866" t="s">
        <v>90</v>
      </c>
      <c r="AY866" t="s">
        <v>90</v>
      </c>
      <c r="AZ866" t="s">
        <v>90</v>
      </c>
      <c r="BA866" t="s">
        <v>90</v>
      </c>
      <c r="BB866" t="s">
        <v>90</v>
      </c>
      <c r="BC866" t="s">
        <v>90</v>
      </c>
      <c r="BD866" t="s">
        <v>90</v>
      </c>
      <c r="BE866" t="s">
        <v>90</v>
      </c>
      <c r="BF866" t="s">
        <v>1818</v>
      </c>
      <c r="BG866">
        <v>50</v>
      </c>
      <c r="BH866" t="s">
        <v>93</v>
      </c>
    </row>
    <row r="867" spans="1:60">
      <c r="A867" t="s">
        <v>1931</v>
      </c>
      <c r="B867" t="s">
        <v>82</v>
      </c>
      <c r="C867" t="s">
        <v>1835</v>
      </c>
      <c r="D867" t="s">
        <v>84</v>
      </c>
      <c r="E867" s="2">
        <f>HYPERLINK("capsilon://?command=openfolder&amp;siteaddress=FAM.docvelocity-na8.net&amp;folderid=FXA7ED000E-4D10-C7AC-5B7D-F95729E8CF0A","FX22083651")</f>
        <v>0</v>
      </c>
      <c r="F867" t="s">
        <v>19</v>
      </c>
      <c r="G867" t="s">
        <v>19</v>
      </c>
      <c r="H867" t="s">
        <v>85</v>
      </c>
      <c r="I867" t="s">
        <v>1932</v>
      </c>
      <c r="J867">
        <v>28</v>
      </c>
      <c r="K867" t="s">
        <v>87</v>
      </c>
      <c r="L867" t="s">
        <v>88</v>
      </c>
      <c r="M867" t="s">
        <v>89</v>
      </c>
      <c r="N867">
        <v>2</v>
      </c>
      <c r="O867" s="1">
        <v>44791.747291666667</v>
      </c>
      <c r="P867" s="1">
        <v>44791.787881944445</v>
      </c>
      <c r="Q867">
        <v>3308</v>
      </c>
      <c r="R867">
        <v>199</v>
      </c>
      <c r="S867" t="b">
        <v>0</v>
      </c>
      <c r="T867" t="s">
        <v>90</v>
      </c>
      <c r="U867" t="b">
        <v>0</v>
      </c>
      <c r="V867" t="s">
        <v>1933</v>
      </c>
      <c r="W867" s="1">
        <v>44791.757511574076</v>
      </c>
      <c r="X867">
        <v>94</v>
      </c>
      <c r="Y867">
        <v>21</v>
      </c>
      <c r="Z867">
        <v>0</v>
      </c>
      <c r="AA867">
        <v>21</v>
      </c>
      <c r="AB867">
        <v>0</v>
      </c>
      <c r="AC867">
        <v>0</v>
      </c>
      <c r="AD867">
        <v>7</v>
      </c>
      <c r="AE867">
        <v>0</v>
      </c>
      <c r="AF867">
        <v>0</v>
      </c>
      <c r="AG867">
        <v>0</v>
      </c>
      <c r="AH867" t="s">
        <v>749</v>
      </c>
      <c r="AI867" s="1">
        <v>44791.787881944445</v>
      </c>
      <c r="AJ867">
        <v>105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7</v>
      </c>
      <c r="AQ867">
        <v>0</v>
      </c>
      <c r="AR867">
        <v>0</v>
      </c>
      <c r="AS867">
        <v>0</v>
      </c>
      <c r="AT867" t="s">
        <v>90</v>
      </c>
      <c r="AU867" t="s">
        <v>90</v>
      </c>
      <c r="AV867" t="s">
        <v>90</v>
      </c>
      <c r="AW867" t="s">
        <v>90</v>
      </c>
      <c r="AX867" t="s">
        <v>90</v>
      </c>
      <c r="AY867" t="s">
        <v>90</v>
      </c>
      <c r="AZ867" t="s">
        <v>90</v>
      </c>
      <c r="BA867" t="s">
        <v>90</v>
      </c>
      <c r="BB867" t="s">
        <v>90</v>
      </c>
      <c r="BC867" t="s">
        <v>90</v>
      </c>
      <c r="BD867" t="s">
        <v>90</v>
      </c>
      <c r="BE867" t="s">
        <v>90</v>
      </c>
      <c r="BF867" t="s">
        <v>1818</v>
      </c>
      <c r="BG867">
        <v>58</v>
      </c>
      <c r="BH867" t="s">
        <v>93</v>
      </c>
    </row>
    <row r="868" spans="1:60">
      <c r="A868" t="s">
        <v>1934</v>
      </c>
      <c r="B868" t="s">
        <v>82</v>
      </c>
      <c r="C868" t="s">
        <v>1835</v>
      </c>
      <c r="D868" t="s">
        <v>84</v>
      </c>
      <c r="E868" s="2">
        <f>HYPERLINK("capsilon://?command=openfolder&amp;siteaddress=FAM.docvelocity-na8.net&amp;folderid=FXA7ED000E-4D10-C7AC-5B7D-F95729E8CF0A","FX22083651")</f>
        <v>0</v>
      </c>
      <c r="F868" t="s">
        <v>19</v>
      </c>
      <c r="G868" t="s">
        <v>19</v>
      </c>
      <c r="H868" t="s">
        <v>85</v>
      </c>
      <c r="I868" t="s">
        <v>1935</v>
      </c>
      <c r="J868">
        <v>28</v>
      </c>
      <c r="K868" t="s">
        <v>87</v>
      </c>
      <c r="L868" t="s">
        <v>88</v>
      </c>
      <c r="M868" t="s">
        <v>89</v>
      </c>
      <c r="N868">
        <v>2</v>
      </c>
      <c r="O868" s="1">
        <v>44791.74763888889</v>
      </c>
      <c r="P868" s="1">
        <v>44791.788576388892</v>
      </c>
      <c r="Q868">
        <v>3406</v>
      </c>
      <c r="R868">
        <v>131</v>
      </c>
      <c r="S868" t="b">
        <v>0</v>
      </c>
      <c r="T868" t="s">
        <v>90</v>
      </c>
      <c r="U868" t="b">
        <v>0</v>
      </c>
      <c r="V868" t="s">
        <v>571</v>
      </c>
      <c r="W868" s="1">
        <v>44791.7577662037</v>
      </c>
      <c r="X868">
        <v>72</v>
      </c>
      <c r="Y868">
        <v>21</v>
      </c>
      <c r="Z868">
        <v>0</v>
      </c>
      <c r="AA868">
        <v>21</v>
      </c>
      <c r="AB868">
        <v>0</v>
      </c>
      <c r="AC868">
        <v>0</v>
      </c>
      <c r="AD868">
        <v>7</v>
      </c>
      <c r="AE868">
        <v>0</v>
      </c>
      <c r="AF868">
        <v>0</v>
      </c>
      <c r="AG868">
        <v>0</v>
      </c>
      <c r="AH868" t="s">
        <v>749</v>
      </c>
      <c r="AI868" s="1">
        <v>44791.788576388892</v>
      </c>
      <c r="AJ868">
        <v>59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7</v>
      </c>
      <c r="AQ868">
        <v>0</v>
      </c>
      <c r="AR868">
        <v>0</v>
      </c>
      <c r="AS868">
        <v>0</v>
      </c>
      <c r="AT868" t="s">
        <v>90</v>
      </c>
      <c r="AU868" t="s">
        <v>90</v>
      </c>
      <c r="AV868" t="s">
        <v>90</v>
      </c>
      <c r="AW868" t="s">
        <v>90</v>
      </c>
      <c r="AX868" t="s">
        <v>90</v>
      </c>
      <c r="AY868" t="s">
        <v>90</v>
      </c>
      <c r="AZ868" t="s">
        <v>90</v>
      </c>
      <c r="BA868" t="s">
        <v>90</v>
      </c>
      <c r="BB868" t="s">
        <v>90</v>
      </c>
      <c r="BC868" t="s">
        <v>90</v>
      </c>
      <c r="BD868" t="s">
        <v>90</v>
      </c>
      <c r="BE868" t="s">
        <v>90</v>
      </c>
      <c r="BF868" t="s">
        <v>1818</v>
      </c>
      <c r="BG868">
        <v>58</v>
      </c>
      <c r="BH868" t="s">
        <v>93</v>
      </c>
    </row>
    <row r="869" spans="1:60">
      <c r="A869" t="s">
        <v>1936</v>
      </c>
      <c r="B869" t="s">
        <v>82</v>
      </c>
      <c r="C869" t="s">
        <v>1835</v>
      </c>
      <c r="D869" t="s">
        <v>84</v>
      </c>
      <c r="E869" s="2">
        <f>HYPERLINK("capsilon://?command=openfolder&amp;siteaddress=FAM.docvelocity-na8.net&amp;folderid=FXA7ED000E-4D10-C7AC-5B7D-F95729E8CF0A","FX22083651")</f>
        <v>0</v>
      </c>
      <c r="F869" t="s">
        <v>19</v>
      </c>
      <c r="G869" t="s">
        <v>19</v>
      </c>
      <c r="H869" t="s">
        <v>85</v>
      </c>
      <c r="I869" t="s">
        <v>1937</v>
      </c>
      <c r="J869">
        <v>28</v>
      </c>
      <c r="K869" t="s">
        <v>87</v>
      </c>
      <c r="L869" t="s">
        <v>88</v>
      </c>
      <c r="M869" t="s">
        <v>89</v>
      </c>
      <c r="N869">
        <v>2</v>
      </c>
      <c r="O869" s="1">
        <v>44791.747870370367</v>
      </c>
      <c r="P869" s="1">
        <v>44791.789085648146</v>
      </c>
      <c r="Q869">
        <v>3451</v>
      </c>
      <c r="R869">
        <v>110</v>
      </c>
      <c r="S869" t="b">
        <v>0</v>
      </c>
      <c r="T869" t="s">
        <v>90</v>
      </c>
      <c r="U869" t="b">
        <v>0</v>
      </c>
      <c r="V869" t="s">
        <v>1933</v>
      </c>
      <c r="W869" s="1">
        <v>44791.758287037039</v>
      </c>
      <c r="X869">
        <v>67</v>
      </c>
      <c r="Y869">
        <v>21</v>
      </c>
      <c r="Z869">
        <v>0</v>
      </c>
      <c r="AA869">
        <v>21</v>
      </c>
      <c r="AB869">
        <v>0</v>
      </c>
      <c r="AC869">
        <v>0</v>
      </c>
      <c r="AD869">
        <v>7</v>
      </c>
      <c r="AE869">
        <v>0</v>
      </c>
      <c r="AF869">
        <v>0</v>
      </c>
      <c r="AG869">
        <v>0</v>
      </c>
      <c r="AH869" t="s">
        <v>749</v>
      </c>
      <c r="AI869" s="1">
        <v>44791.789085648146</v>
      </c>
      <c r="AJ869">
        <v>43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7</v>
      </c>
      <c r="AQ869">
        <v>0</v>
      </c>
      <c r="AR869">
        <v>0</v>
      </c>
      <c r="AS869">
        <v>0</v>
      </c>
      <c r="AT869" t="s">
        <v>90</v>
      </c>
      <c r="AU869" t="s">
        <v>90</v>
      </c>
      <c r="AV869" t="s">
        <v>90</v>
      </c>
      <c r="AW869" t="s">
        <v>90</v>
      </c>
      <c r="AX869" t="s">
        <v>90</v>
      </c>
      <c r="AY869" t="s">
        <v>90</v>
      </c>
      <c r="AZ869" t="s">
        <v>90</v>
      </c>
      <c r="BA869" t="s">
        <v>90</v>
      </c>
      <c r="BB869" t="s">
        <v>90</v>
      </c>
      <c r="BC869" t="s">
        <v>90</v>
      </c>
      <c r="BD869" t="s">
        <v>90</v>
      </c>
      <c r="BE869" t="s">
        <v>90</v>
      </c>
      <c r="BF869" t="s">
        <v>1818</v>
      </c>
      <c r="BG869">
        <v>59</v>
      </c>
      <c r="BH869" t="s">
        <v>93</v>
      </c>
    </row>
    <row r="870" spans="1:60">
      <c r="A870" t="s">
        <v>1938</v>
      </c>
      <c r="B870" t="s">
        <v>82</v>
      </c>
      <c r="C870" t="s">
        <v>1835</v>
      </c>
      <c r="D870" t="s">
        <v>84</v>
      </c>
      <c r="E870" s="2">
        <f>HYPERLINK("capsilon://?command=openfolder&amp;siteaddress=FAM.docvelocity-na8.net&amp;folderid=FXA7ED000E-4D10-C7AC-5B7D-F95729E8CF0A","FX22083651")</f>
        <v>0</v>
      </c>
      <c r="F870" t="s">
        <v>19</v>
      </c>
      <c r="G870" t="s">
        <v>19</v>
      </c>
      <c r="H870" t="s">
        <v>85</v>
      </c>
      <c r="I870" t="s">
        <v>1939</v>
      </c>
      <c r="J870">
        <v>28</v>
      </c>
      <c r="K870" t="s">
        <v>87</v>
      </c>
      <c r="L870" t="s">
        <v>88</v>
      </c>
      <c r="M870" t="s">
        <v>89</v>
      </c>
      <c r="N870">
        <v>2</v>
      </c>
      <c r="O870" s="1">
        <v>44791.748032407406</v>
      </c>
      <c r="P870" s="1">
        <v>44791.789664351854</v>
      </c>
      <c r="Q870">
        <v>3363</v>
      </c>
      <c r="R870">
        <v>234</v>
      </c>
      <c r="S870" t="b">
        <v>0</v>
      </c>
      <c r="T870" t="s">
        <v>90</v>
      </c>
      <c r="U870" t="b">
        <v>0</v>
      </c>
      <c r="V870" t="s">
        <v>1940</v>
      </c>
      <c r="W870" s="1">
        <v>44791.759745370371</v>
      </c>
      <c r="X870">
        <v>185</v>
      </c>
      <c r="Y870">
        <v>21</v>
      </c>
      <c r="Z870">
        <v>0</v>
      </c>
      <c r="AA870">
        <v>21</v>
      </c>
      <c r="AB870">
        <v>0</v>
      </c>
      <c r="AC870">
        <v>0</v>
      </c>
      <c r="AD870">
        <v>7</v>
      </c>
      <c r="AE870">
        <v>0</v>
      </c>
      <c r="AF870">
        <v>0</v>
      </c>
      <c r="AG870">
        <v>0</v>
      </c>
      <c r="AH870" t="s">
        <v>749</v>
      </c>
      <c r="AI870" s="1">
        <v>44791.789664351854</v>
      </c>
      <c r="AJ870">
        <v>49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7</v>
      </c>
      <c r="AQ870">
        <v>0</v>
      </c>
      <c r="AR870">
        <v>0</v>
      </c>
      <c r="AS870">
        <v>0</v>
      </c>
      <c r="AT870" t="s">
        <v>90</v>
      </c>
      <c r="AU870" t="s">
        <v>90</v>
      </c>
      <c r="AV870" t="s">
        <v>90</v>
      </c>
      <c r="AW870" t="s">
        <v>90</v>
      </c>
      <c r="AX870" t="s">
        <v>90</v>
      </c>
      <c r="AY870" t="s">
        <v>90</v>
      </c>
      <c r="AZ870" t="s">
        <v>90</v>
      </c>
      <c r="BA870" t="s">
        <v>90</v>
      </c>
      <c r="BB870" t="s">
        <v>90</v>
      </c>
      <c r="BC870" t="s">
        <v>90</v>
      </c>
      <c r="BD870" t="s">
        <v>90</v>
      </c>
      <c r="BE870" t="s">
        <v>90</v>
      </c>
      <c r="BF870" t="s">
        <v>1818</v>
      </c>
      <c r="BG870">
        <v>59</v>
      </c>
      <c r="BH870" t="s">
        <v>93</v>
      </c>
    </row>
    <row r="871" spans="1:60">
      <c r="A871" t="s">
        <v>1941</v>
      </c>
      <c r="B871" t="s">
        <v>82</v>
      </c>
      <c r="C871" t="s">
        <v>1835</v>
      </c>
      <c r="D871" t="s">
        <v>84</v>
      </c>
      <c r="E871" s="2">
        <f>HYPERLINK("capsilon://?command=openfolder&amp;siteaddress=FAM.docvelocity-na8.net&amp;folderid=FXA7ED000E-4D10-C7AC-5B7D-F95729E8CF0A","FX22083651")</f>
        <v>0</v>
      </c>
      <c r="F871" t="s">
        <v>19</v>
      </c>
      <c r="G871" t="s">
        <v>19</v>
      </c>
      <c r="H871" t="s">
        <v>85</v>
      </c>
      <c r="I871" t="s">
        <v>1942</v>
      </c>
      <c r="J871">
        <v>72</v>
      </c>
      <c r="K871" t="s">
        <v>87</v>
      </c>
      <c r="L871" t="s">
        <v>88</v>
      </c>
      <c r="M871" t="s">
        <v>89</v>
      </c>
      <c r="N871">
        <v>2</v>
      </c>
      <c r="O871" s="1">
        <v>44791.748229166667</v>
      </c>
      <c r="P871" s="1">
        <v>44791.790509259263</v>
      </c>
      <c r="Q871">
        <v>3432</v>
      </c>
      <c r="R871">
        <v>221</v>
      </c>
      <c r="S871" t="b">
        <v>0</v>
      </c>
      <c r="T871" t="s">
        <v>90</v>
      </c>
      <c r="U871" t="b">
        <v>0</v>
      </c>
      <c r="V871" t="s">
        <v>1933</v>
      </c>
      <c r="W871" s="1">
        <v>44791.760023148148</v>
      </c>
      <c r="X871">
        <v>149</v>
      </c>
      <c r="Y871">
        <v>72</v>
      </c>
      <c r="Z871">
        <v>0</v>
      </c>
      <c r="AA871">
        <v>72</v>
      </c>
      <c r="AB871">
        <v>0</v>
      </c>
      <c r="AC871">
        <v>5</v>
      </c>
      <c r="AD871">
        <v>0</v>
      </c>
      <c r="AE871">
        <v>0</v>
      </c>
      <c r="AF871">
        <v>0</v>
      </c>
      <c r="AG871">
        <v>0</v>
      </c>
      <c r="AH871" t="s">
        <v>749</v>
      </c>
      <c r="AI871" s="1">
        <v>44791.790509259263</v>
      </c>
      <c r="AJ871">
        <v>72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 t="s">
        <v>90</v>
      </c>
      <c r="AU871" t="s">
        <v>90</v>
      </c>
      <c r="AV871" t="s">
        <v>90</v>
      </c>
      <c r="AW871" t="s">
        <v>90</v>
      </c>
      <c r="AX871" t="s">
        <v>90</v>
      </c>
      <c r="AY871" t="s">
        <v>90</v>
      </c>
      <c r="AZ871" t="s">
        <v>90</v>
      </c>
      <c r="BA871" t="s">
        <v>90</v>
      </c>
      <c r="BB871" t="s">
        <v>90</v>
      </c>
      <c r="BC871" t="s">
        <v>90</v>
      </c>
      <c r="BD871" t="s">
        <v>90</v>
      </c>
      <c r="BE871" t="s">
        <v>90</v>
      </c>
      <c r="BF871" t="s">
        <v>1818</v>
      </c>
      <c r="BG871">
        <v>60</v>
      </c>
      <c r="BH871" t="s">
        <v>93</v>
      </c>
    </row>
    <row r="872" spans="1:60">
      <c r="A872" t="s">
        <v>1943</v>
      </c>
      <c r="B872" t="s">
        <v>82</v>
      </c>
      <c r="C872" t="s">
        <v>1835</v>
      </c>
      <c r="D872" t="s">
        <v>84</v>
      </c>
      <c r="E872" s="2">
        <f>HYPERLINK("capsilon://?command=openfolder&amp;siteaddress=FAM.docvelocity-na8.net&amp;folderid=FXA7ED000E-4D10-C7AC-5B7D-F95729E8CF0A","FX22083651")</f>
        <v>0</v>
      </c>
      <c r="F872" t="s">
        <v>19</v>
      </c>
      <c r="G872" t="s">
        <v>19</v>
      </c>
      <c r="H872" t="s">
        <v>85</v>
      </c>
      <c r="I872" t="s">
        <v>1944</v>
      </c>
      <c r="J872">
        <v>72</v>
      </c>
      <c r="K872" t="s">
        <v>87</v>
      </c>
      <c r="L872" t="s">
        <v>88</v>
      </c>
      <c r="M872" t="s">
        <v>89</v>
      </c>
      <c r="N872">
        <v>2</v>
      </c>
      <c r="O872" s="1">
        <v>44791.748368055552</v>
      </c>
      <c r="P872" s="1">
        <v>44791.791539351849</v>
      </c>
      <c r="Q872">
        <v>2947</v>
      </c>
      <c r="R872">
        <v>783</v>
      </c>
      <c r="S872" t="b">
        <v>0</v>
      </c>
      <c r="T872" t="s">
        <v>90</v>
      </c>
      <c r="U872" t="b">
        <v>0</v>
      </c>
      <c r="V872" t="s">
        <v>1940</v>
      </c>
      <c r="W872" s="1">
        <v>44791.767789351848</v>
      </c>
      <c r="X872">
        <v>694</v>
      </c>
      <c r="Y872">
        <v>72</v>
      </c>
      <c r="Z872">
        <v>0</v>
      </c>
      <c r="AA872">
        <v>72</v>
      </c>
      <c r="AB872">
        <v>0</v>
      </c>
      <c r="AC872">
        <v>11</v>
      </c>
      <c r="AD872">
        <v>0</v>
      </c>
      <c r="AE872">
        <v>0</v>
      </c>
      <c r="AF872">
        <v>0</v>
      </c>
      <c r="AG872">
        <v>0</v>
      </c>
      <c r="AH872" t="s">
        <v>749</v>
      </c>
      <c r="AI872" s="1">
        <v>44791.791539351849</v>
      </c>
      <c r="AJ872">
        <v>89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 t="s">
        <v>90</v>
      </c>
      <c r="AU872" t="s">
        <v>90</v>
      </c>
      <c r="AV872" t="s">
        <v>90</v>
      </c>
      <c r="AW872" t="s">
        <v>90</v>
      </c>
      <c r="AX872" t="s">
        <v>90</v>
      </c>
      <c r="AY872" t="s">
        <v>90</v>
      </c>
      <c r="AZ872" t="s">
        <v>90</v>
      </c>
      <c r="BA872" t="s">
        <v>90</v>
      </c>
      <c r="BB872" t="s">
        <v>90</v>
      </c>
      <c r="BC872" t="s">
        <v>90</v>
      </c>
      <c r="BD872" t="s">
        <v>90</v>
      </c>
      <c r="BE872" t="s">
        <v>90</v>
      </c>
      <c r="BF872" t="s">
        <v>1818</v>
      </c>
      <c r="BG872">
        <v>62</v>
      </c>
      <c r="BH872" t="s">
        <v>93</v>
      </c>
    </row>
    <row r="873" spans="1:60">
      <c r="A873" t="s">
        <v>1945</v>
      </c>
      <c r="B873" t="s">
        <v>82</v>
      </c>
      <c r="C873" t="s">
        <v>1946</v>
      </c>
      <c r="D873" t="s">
        <v>84</v>
      </c>
      <c r="E873" s="2">
        <f>HYPERLINK("capsilon://?command=openfolder&amp;siteaddress=FAM.docvelocity-na8.net&amp;folderid=FX762D4B68-9B18-F231-25AF-45AC2672A28B","FX22085252")</f>
        <v>0</v>
      </c>
      <c r="F873" t="s">
        <v>19</v>
      </c>
      <c r="G873" t="s">
        <v>19</v>
      </c>
      <c r="H873" t="s">
        <v>85</v>
      </c>
      <c r="I873" t="s">
        <v>1947</v>
      </c>
      <c r="J873">
        <v>445</v>
      </c>
      <c r="K873" t="s">
        <v>87</v>
      </c>
      <c r="L873" t="s">
        <v>88</v>
      </c>
      <c r="M873" t="s">
        <v>89</v>
      </c>
      <c r="N873">
        <v>1</v>
      </c>
      <c r="O873" s="1">
        <v>44791.752245370371</v>
      </c>
      <c r="P873" s="1">
        <v>44791.771608796298</v>
      </c>
      <c r="Q873">
        <v>1026</v>
      </c>
      <c r="R873">
        <v>647</v>
      </c>
      <c r="S873" t="b">
        <v>0</v>
      </c>
      <c r="T873" t="s">
        <v>90</v>
      </c>
      <c r="U873" t="b">
        <v>0</v>
      </c>
      <c r="V873" t="s">
        <v>571</v>
      </c>
      <c r="W873" s="1">
        <v>44791.771608796298</v>
      </c>
      <c r="X873">
        <v>547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445</v>
      </c>
      <c r="AE873">
        <v>420</v>
      </c>
      <c r="AF873">
        <v>0</v>
      </c>
      <c r="AG873">
        <v>14</v>
      </c>
      <c r="AH873" t="s">
        <v>90</v>
      </c>
      <c r="AI873" t="s">
        <v>90</v>
      </c>
      <c r="AJ873" t="s">
        <v>90</v>
      </c>
      <c r="AK873" t="s">
        <v>90</v>
      </c>
      <c r="AL873" t="s">
        <v>90</v>
      </c>
      <c r="AM873" t="s">
        <v>90</v>
      </c>
      <c r="AN873" t="s">
        <v>90</v>
      </c>
      <c r="AO873" t="s">
        <v>90</v>
      </c>
      <c r="AP873" t="s">
        <v>90</v>
      </c>
      <c r="AQ873" t="s">
        <v>90</v>
      </c>
      <c r="AR873" t="s">
        <v>90</v>
      </c>
      <c r="AS873" t="s">
        <v>90</v>
      </c>
      <c r="AT873" t="s">
        <v>90</v>
      </c>
      <c r="AU873" t="s">
        <v>90</v>
      </c>
      <c r="AV873" t="s">
        <v>90</v>
      </c>
      <c r="AW873" t="s">
        <v>90</v>
      </c>
      <c r="AX873" t="s">
        <v>90</v>
      </c>
      <c r="AY873" t="s">
        <v>90</v>
      </c>
      <c r="AZ873" t="s">
        <v>90</v>
      </c>
      <c r="BA873" t="s">
        <v>90</v>
      </c>
      <c r="BB873" t="s">
        <v>90</v>
      </c>
      <c r="BC873" t="s">
        <v>90</v>
      </c>
      <c r="BD873" t="s">
        <v>90</v>
      </c>
      <c r="BE873" t="s">
        <v>90</v>
      </c>
      <c r="BF873" t="s">
        <v>1818</v>
      </c>
      <c r="BG873">
        <v>27</v>
      </c>
      <c r="BH873" t="s">
        <v>93</v>
      </c>
    </row>
    <row r="874" spans="1:60">
      <c r="A874" t="s">
        <v>1948</v>
      </c>
      <c r="B874" t="s">
        <v>82</v>
      </c>
      <c r="C874" t="s">
        <v>1927</v>
      </c>
      <c r="D874" t="s">
        <v>84</v>
      </c>
      <c r="E874" s="2">
        <f>HYPERLINK("capsilon://?command=openfolder&amp;siteaddress=FAM.docvelocity-na8.net&amp;folderid=FXE15B6B20-637B-D832-2F81-0B75C161A64E","FX22084250")</f>
        <v>0</v>
      </c>
      <c r="F874" t="s">
        <v>19</v>
      </c>
      <c r="G874" t="s">
        <v>19</v>
      </c>
      <c r="H874" t="s">
        <v>85</v>
      </c>
      <c r="I874" t="s">
        <v>1928</v>
      </c>
      <c r="J874">
        <v>276</v>
      </c>
      <c r="K874" t="s">
        <v>87</v>
      </c>
      <c r="L874" t="s">
        <v>88</v>
      </c>
      <c r="M874" t="s">
        <v>89</v>
      </c>
      <c r="N874">
        <v>2</v>
      </c>
      <c r="O874" s="1">
        <v>44791.757615740738</v>
      </c>
      <c r="P874" s="1">
        <v>44791.78665509259</v>
      </c>
      <c r="Q874">
        <v>1031</v>
      </c>
      <c r="R874">
        <v>1478</v>
      </c>
      <c r="S874" t="b">
        <v>0</v>
      </c>
      <c r="T874" t="s">
        <v>90</v>
      </c>
      <c r="U874" t="b">
        <v>1</v>
      </c>
      <c r="V874" t="s">
        <v>571</v>
      </c>
      <c r="W874" s="1">
        <v>44791.765266203707</v>
      </c>
      <c r="X874">
        <v>647</v>
      </c>
      <c r="Y874">
        <v>214</v>
      </c>
      <c r="Z874">
        <v>0</v>
      </c>
      <c r="AA874">
        <v>214</v>
      </c>
      <c r="AB874">
        <v>0</v>
      </c>
      <c r="AC874">
        <v>6</v>
      </c>
      <c r="AD874">
        <v>62</v>
      </c>
      <c r="AE874">
        <v>0</v>
      </c>
      <c r="AF874">
        <v>0</v>
      </c>
      <c r="AG874">
        <v>0</v>
      </c>
      <c r="AH874" t="s">
        <v>749</v>
      </c>
      <c r="AI874" s="1">
        <v>44791.78665509259</v>
      </c>
      <c r="AJ874">
        <v>831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62</v>
      </c>
      <c r="AQ874">
        <v>0</v>
      </c>
      <c r="AR874">
        <v>0</v>
      </c>
      <c r="AS874">
        <v>0</v>
      </c>
      <c r="AT874" t="s">
        <v>90</v>
      </c>
      <c r="AU874" t="s">
        <v>90</v>
      </c>
      <c r="AV874" t="s">
        <v>90</v>
      </c>
      <c r="AW874" t="s">
        <v>90</v>
      </c>
      <c r="AX874" t="s">
        <v>90</v>
      </c>
      <c r="AY874" t="s">
        <v>90</v>
      </c>
      <c r="AZ874" t="s">
        <v>90</v>
      </c>
      <c r="BA874" t="s">
        <v>90</v>
      </c>
      <c r="BB874" t="s">
        <v>90</v>
      </c>
      <c r="BC874" t="s">
        <v>90</v>
      </c>
      <c r="BD874" t="s">
        <v>90</v>
      </c>
      <c r="BE874" t="s">
        <v>90</v>
      </c>
      <c r="BF874" t="s">
        <v>1818</v>
      </c>
      <c r="BG874">
        <v>41</v>
      </c>
      <c r="BH874" t="s">
        <v>93</v>
      </c>
    </row>
    <row r="875" spans="1:60">
      <c r="A875" t="s">
        <v>1949</v>
      </c>
      <c r="B875" t="s">
        <v>82</v>
      </c>
      <c r="C875" t="s">
        <v>1950</v>
      </c>
      <c r="D875" t="s">
        <v>84</v>
      </c>
      <c r="E875" s="2">
        <f>HYPERLINK("capsilon://?command=openfolder&amp;siteaddress=FAM.docvelocity-na8.net&amp;folderid=FX5341360A-3A67-EA15-18DE-8BAB4651D69B","FX22083121")</f>
        <v>0</v>
      </c>
      <c r="F875" t="s">
        <v>19</v>
      </c>
      <c r="G875" t="s">
        <v>19</v>
      </c>
      <c r="H875" t="s">
        <v>85</v>
      </c>
      <c r="I875" t="s">
        <v>1951</v>
      </c>
      <c r="J875">
        <v>288</v>
      </c>
      <c r="K875" t="s">
        <v>87</v>
      </c>
      <c r="L875" t="s">
        <v>88</v>
      </c>
      <c r="M875" t="s">
        <v>89</v>
      </c>
      <c r="N875">
        <v>1</v>
      </c>
      <c r="O875" s="1">
        <v>44791.76662037037</v>
      </c>
      <c r="P875" s="1">
        <v>44791.777974537035</v>
      </c>
      <c r="Q875">
        <v>393</v>
      </c>
      <c r="R875">
        <v>588</v>
      </c>
      <c r="S875" t="b">
        <v>0</v>
      </c>
      <c r="T875" t="s">
        <v>90</v>
      </c>
      <c r="U875" t="b">
        <v>0</v>
      </c>
      <c r="V875" t="s">
        <v>571</v>
      </c>
      <c r="W875" s="1">
        <v>44791.777974537035</v>
      </c>
      <c r="X875">
        <v>549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288</v>
      </c>
      <c r="AE875">
        <v>274</v>
      </c>
      <c r="AF875">
        <v>0</v>
      </c>
      <c r="AG875">
        <v>6</v>
      </c>
      <c r="AH875" t="s">
        <v>90</v>
      </c>
      <c r="AI875" t="s">
        <v>90</v>
      </c>
      <c r="AJ875" t="s">
        <v>90</v>
      </c>
      <c r="AK875" t="s">
        <v>90</v>
      </c>
      <c r="AL875" t="s">
        <v>90</v>
      </c>
      <c r="AM875" t="s">
        <v>90</v>
      </c>
      <c r="AN875" t="s">
        <v>90</v>
      </c>
      <c r="AO875" t="s">
        <v>90</v>
      </c>
      <c r="AP875" t="s">
        <v>90</v>
      </c>
      <c r="AQ875" t="s">
        <v>90</v>
      </c>
      <c r="AR875" t="s">
        <v>90</v>
      </c>
      <c r="AS875" t="s">
        <v>90</v>
      </c>
      <c r="AT875" t="s">
        <v>90</v>
      </c>
      <c r="AU875" t="s">
        <v>90</v>
      </c>
      <c r="AV875" t="s">
        <v>90</v>
      </c>
      <c r="AW875" t="s">
        <v>90</v>
      </c>
      <c r="AX875" t="s">
        <v>90</v>
      </c>
      <c r="AY875" t="s">
        <v>90</v>
      </c>
      <c r="AZ875" t="s">
        <v>90</v>
      </c>
      <c r="BA875" t="s">
        <v>90</v>
      </c>
      <c r="BB875" t="s">
        <v>90</v>
      </c>
      <c r="BC875" t="s">
        <v>90</v>
      </c>
      <c r="BD875" t="s">
        <v>90</v>
      </c>
      <c r="BE875" t="s">
        <v>90</v>
      </c>
      <c r="BF875" t="s">
        <v>1818</v>
      </c>
      <c r="BG875">
        <v>16</v>
      </c>
      <c r="BH875" t="s">
        <v>93</v>
      </c>
    </row>
    <row r="876" spans="1:60">
      <c r="A876" t="s">
        <v>1952</v>
      </c>
      <c r="B876" t="s">
        <v>82</v>
      </c>
      <c r="C876" t="s">
        <v>1946</v>
      </c>
      <c r="D876" t="s">
        <v>84</v>
      </c>
      <c r="E876" s="2">
        <f>HYPERLINK("capsilon://?command=openfolder&amp;siteaddress=FAM.docvelocity-na8.net&amp;folderid=FX762D4B68-9B18-F231-25AF-45AC2672A28B","FX22085252")</f>
        <v>0</v>
      </c>
      <c r="F876" t="s">
        <v>19</v>
      </c>
      <c r="G876" t="s">
        <v>19</v>
      </c>
      <c r="H876" t="s">
        <v>85</v>
      </c>
      <c r="I876" t="s">
        <v>1947</v>
      </c>
      <c r="J876">
        <v>738</v>
      </c>
      <c r="K876" t="s">
        <v>87</v>
      </c>
      <c r="L876" t="s">
        <v>88</v>
      </c>
      <c r="M876" t="s">
        <v>89</v>
      </c>
      <c r="N876">
        <v>2</v>
      </c>
      <c r="O876" s="1">
        <v>44791.773634259262</v>
      </c>
      <c r="P876" s="1">
        <v>44791.888703703706</v>
      </c>
      <c r="Q876">
        <v>5879</v>
      </c>
      <c r="R876">
        <v>4063</v>
      </c>
      <c r="S876" t="b">
        <v>0</v>
      </c>
      <c r="T876" t="s">
        <v>90</v>
      </c>
      <c r="U876" t="b">
        <v>1</v>
      </c>
      <c r="V876" t="s">
        <v>95</v>
      </c>
      <c r="W876" s="1">
        <v>44791.810624999998</v>
      </c>
      <c r="X876">
        <v>1920</v>
      </c>
      <c r="Y876">
        <v>501</v>
      </c>
      <c r="Z876">
        <v>0</v>
      </c>
      <c r="AA876">
        <v>501</v>
      </c>
      <c r="AB876">
        <v>63</v>
      </c>
      <c r="AC876">
        <v>53</v>
      </c>
      <c r="AD876">
        <v>237</v>
      </c>
      <c r="AE876">
        <v>0</v>
      </c>
      <c r="AF876">
        <v>0</v>
      </c>
      <c r="AG876">
        <v>0</v>
      </c>
      <c r="AH876" t="s">
        <v>126</v>
      </c>
      <c r="AI876" s="1">
        <v>44791.888703703706</v>
      </c>
      <c r="AJ876">
        <v>1743</v>
      </c>
      <c r="AK876">
        <v>0</v>
      </c>
      <c r="AL876">
        <v>0</v>
      </c>
      <c r="AM876">
        <v>0</v>
      </c>
      <c r="AN876">
        <v>63</v>
      </c>
      <c r="AO876">
        <v>0</v>
      </c>
      <c r="AP876">
        <v>237</v>
      </c>
      <c r="AQ876">
        <v>0</v>
      </c>
      <c r="AR876">
        <v>0</v>
      </c>
      <c r="AS876">
        <v>0</v>
      </c>
      <c r="AT876" t="s">
        <v>90</v>
      </c>
      <c r="AU876" t="s">
        <v>90</v>
      </c>
      <c r="AV876" t="s">
        <v>90</v>
      </c>
      <c r="AW876" t="s">
        <v>90</v>
      </c>
      <c r="AX876" t="s">
        <v>90</v>
      </c>
      <c r="AY876" t="s">
        <v>90</v>
      </c>
      <c r="AZ876" t="s">
        <v>90</v>
      </c>
      <c r="BA876" t="s">
        <v>90</v>
      </c>
      <c r="BB876" t="s">
        <v>90</v>
      </c>
      <c r="BC876" t="s">
        <v>90</v>
      </c>
      <c r="BD876" t="s">
        <v>90</v>
      </c>
      <c r="BE876" t="s">
        <v>90</v>
      </c>
      <c r="BF876" t="s">
        <v>1818</v>
      </c>
      <c r="BG876">
        <v>165</v>
      </c>
      <c r="BH876" t="s">
        <v>93</v>
      </c>
    </row>
    <row r="877" spans="1:60">
      <c r="A877" t="s">
        <v>1953</v>
      </c>
      <c r="B877" t="s">
        <v>82</v>
      </c>
      <c r="C877" t="s">
        <v>1950</v>
      </c>
      <c r="D877" t="s">
        <v>84</v>
      </c>
      <c r="E877" s="2">
        <f>HYPERLINK("capsilon://?command=openfolder&amp;siteaddress=FAM.docvelocity-na8.net&amp;folderid=FX5341360A-3A67-EA15-18DE-8BAB4651D69B","FX22083121")</f>
        <v>0</v>
      </c>
      <c r="F877" t="s">
        <v>19</v>
      </c>
      <c r="G877" t="s">
        <v>19</v>
      </c>
      <c r="H877" t="s">
        <v>85</v>
      </c>
      <c r="I877" t="s">
        <v>1951</v>
      </c>
      <c r="J877">
        <v>336</v>
      </c>
      <c r="K877" t="s">
        <v>87</v>
      </c>
      <c r="L877" t="s">
        <v>88</v>
      </c>
      <c r="M877" t="s">
        <v>89</v>
      </c>
      <c r="N877">
        <v>2</v>
      </c>
      <c r="O877" s="1">
        <v>44791.779490740744</v>
      </c>
      <c r="P877" s="1">
        <v>44791.902974537035</v>
      </c>
      <c r="Q877">
        <v>7950</v>
      </c>
      <c r="R877">
        <v>2719</v>
      </c>
      <c r="S877" t="b">
        <v>0</v>
      </c>
      <c r="T877" t="s">
        <v>90</v>
      </c>
      <c r="U877" t="b">
        <v>1</v>
      </c>
      <c r="V877" t="s">
        <v>135</v>
      </c>
      <c r="W877" s="1">
        <v>44791.84275462963</v>
      </c>
      <c r="X877">
        <v>1252</v>
      </c>
      <c r="Y877">
        <v>316</v>
      </c>
      <c r="Z877">
        <v>0</v>
      </c>
      <c r="AA877">
        <v>316</v>
      </c>
      <c r="AB877">
        <v>0</v>
      </c>
      <c r="AC877">
        <v>5</v>
      </c>
      <c r="AD877">
        <v>20</v>
      </c>
      <c r="AE877">
        <v>0</v>
      </c>
      <c r="AF877">
        <v>0</v>
      </c>
      <c r="AG877">
        <v>0</v>
      </c>
      <c r="AH877" t="s">
        <v>126</v>
      </c>
      <c r="AI877" s="1">
        <v>44791.902974537035</v>
      </c>
      <c r="AJ877">
        <v>1232</v>
      </c>
      <c r="AK877">
        <v>4</v>
      </c>
      <c r="AL877">
        <v>0</v>
      </c>
      <c r="AM877">
        <v>4</v>
      </c>
      <c r="AN877">
        <v>0</v>
      </c>
      <c r="AO877">
        <v>4</v>
      </c>
      <c r="AP877">
        <v>16</v>
      </c>
      <c r="AQ877">
        <v>0</v>
      </c>
      <c r="AR877">
        <v>0</v>
      </c>
      <c r="AS877">
        <v>0</v>
      </c>
      <c r="AT877" t="s">
        <v>90</v>
      </c>
      <c r="AU877" t="s">
        <v>90</v>
      </c>
      <c r="AV877" t="s">
        <v>90</v>
      </c>
      <c r="AW877" t="s">
        <v>90</v>
      </c>
      <c r="AX877" t="s">
        <v>90</v>
      </c>
      <c r="AY877" t="s">
        <v>90</v>
      </c>
      <c r="AZ877" t="s">
        <v>90</v>
      </c>
      <c r="BA877" t="s">
        <v>90</v>
      </c>
      <c r="BB877" t="s">
        <v>90</v>
      </c>
      <c r="BC877" t="s">
        <v>90</v>
      </c>
      <c r="BD877" t="s">
        <v>90</v>
      </c>
      <c r="BE877" t="s">
        <v>90</v>
      </c>
      <c r="BF877" t="s">
        <v>1818</v>
      </c>
      <c r="BG877">
        <v>177</v>
      </c>
      <c r="BH877" t="s">
        <v>93</v>
      </c>
    </row>
    <row r="878" spans="1:60">
      <c r="A878" t="s">
        <v>1954</v>
      </c>
      <c r="B878" t="s">
        <v>82</v>
      </c>
      <c r="C878" t="s">
        <v>1844</v>
      </c>
      <c r="D878" t="s">
        <v>84</v>
      </c>
      <c r="E878" s="2">
        <f>HYPERLINK("capsilon://?command=openfolder&amp;siteaddress=FAM.docvelocity-na8.net&amp;folderid=FX2D3844AE-5376-92D5-C267-C98688D43004","FX22084703")</f>
        <v>0</v>
      </c>
      <c r="F878" t="s">
        <v>19</v>
      </c>
      <c r="G878" t="s">
        <v>19</v>
      </c>
      <c r="H878" t="s">
        <v>85</v>
      </c>
      <c r="I878" t="s">
        <v>1955</v>
      </c>
      <c r="J878">
        <v>58</v>
      </c>
      <c r="K878" t="s">
        <v>87</v>
      </c>
      <c r="L878" t="s">
        <v>88</v>
      </c>
      <c r="M878" t="s">
        <v>89</v>
      </c>
      <c r="N878">
        <v>2</v>
      </c>
      <c r="O878" s="1">
        <v>44791.79283564815</v>
      </c>
      <c r="P878" s="1">
        <v>44791.905358796299</v>
      </c>
      <c r="Q878">
        <v>9413</v>
      </c>
      <c r="R878">
        <v>309</v>
      </c>
      <c r="S878" t="b">
        <v>0</v>
      </c>
      <c r="T878" t="s">
        <v>90</v>
      </c>
      <c r="U878" t="b">
        <v>0</v>
      </c>
      <c r="V878" t="s">
        <v>91</v>
      </c>
      <c r="W878" s="1">
        <v>44791.804282407407</v>
      </c>
      <c r="X878">
        <v>103</v>
      </c>
      <c r="Y878">
        <v>46</v>
      </c>
      <c r="Z878">
        <v>0</v>
      </c>
      <c r="AA878">
        <v>46</v>
      </c>
      <c r="AB878">
        <v>0</v>
      </c>
      <c r="AC878">
        <v>1</v>
      </c>
      <c r="AD878">
        <v>12</v>
      </c>
      <c r="AE878">
        <v>0</v>
      </c>
      <c r="AF878">
        <v>0</v>
      </c>
      <c r="AG878">
        <v>0</v>
      </c>
      <c r="AH878" t="s">
        <v>126</v>
      </c>
      <c r="AI878" s="1">
        <v>44791.905358796299</v>
      </c>
      <c r="AJ878">
        <v>206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12</v>
      </c>
      <c r="AQ878">
        <v>0</v>
      </c>
      <c r="AR878">
        <v>0</v>
      </c>
      <c r="AS878">
        <v>0</v>
      </c>
      <c r="AT878" t="s">
        <v>90</v>
      </c>
      <c r="AU878" t="s">
        <v>90</v>
      </c>
      <c r="AV878" t="s">
        <v>90</v>
      </c>
      <c r="AW878" t="s">
        <v>90</v>
      </c>
      <c r="AX878" t="s">
        <v>90</v>
      </c>
      <c r="AY878" t="s">
        <v>90</v>
      </c>
      <c r="AZ878" t="s">
        <v>90</v>
      </c>
      <c r="BA878" t="s">
        <v>90</v>
      </c>
      <c r="BB878" t="s">
        <v>90</v>
      </c>
      <c r="BC878" t="s">
        <v>90</v>
      </c>
      <c r="BD878" t="s">
        <v>90</v>
      </c>
      <c r="BE878" t="s">
        <v>90</v>
      </c>
      <c r="BF878" t="s">
        <v>1818</v>
      </c>
      <c r="BG878">
        <v>162</v>
      </c>
      <c r="BH878" t="s">
        <v>93</v>
      </c>
    </row>
    <row r="879" spans="1:60">
      <c r="A879" t="s">
        <v>1956</v>
      </c>
      <c r="B879" t="s">
        <v>82</v>
      </c>
      <c r="C879" t="s">
        <v>1844</v>
      </c>
      <c r="D879" t="s">
        <v>84</v>
      </c>
      <c r="E879" s="2">
        <f>HYPERLINK("capsilon://?command=openfolder&amp;siteaddress=FAM.docvelocity-na8.net&amp;folderid=FX2D3844AE-5376-92D5-C267-C98688D43004","FX22084703")</f>
        <v>0</v>
      </c>
      <c r="F879" t="s">
        <v>19</v>
      </c>
      <c r="G879" t="s">
        <v>19</v>
      </c>
      <c r="H879" t="s">
        <v>85</v>
      </c>
      <c r="I879" t="s">
        <v>1957</v>
      </c>
      <c r="J879">
        <v>67</v>
      </c>
      <c r="K879" t="s">
        <v>87</v>
      </c>
      <c r="L879" t="s">
        <v>88</v>
      </c>
      <c r="M879" t="s">
        <v>89</v>
      </c>
      <c r="N879">
        <v>2</v>
      </c>
      <c r="O879" s="1">
        <v>44791.793645833335</v>
      </c>
      <c r="P879" s="1">
        <v>44791.907372685186</v>
      </c>
      <c r="Q879">
        <v>9337</v>
      </c>
      <c r="R879">
        <v>489</v>
      </c>
      <c r="S879" t="b">
        <v>0</v>
      </c>
      <c r="T879" t="s">
        <v>90</v>
      </c>
      <c r="U879" t="b">
        <v>0</v>
      </c>
      <c r="V879" t="s">
        <v>135</v>
      </c>
      <c r="W879" s="1">
        <v>44791.846180555556</v>
      </c>
      <c r="X879">
        <v>295</v>
      </c>
      <c r="Y879">
        <v>52</v>
      </c>
      <c r="Z879">
        <v>0</v>
      </c>
      <c r="AA879">
        <v>52</v>
      </c>
      <c r="AB879">
        <v>0</v>
      </c>
      <c r="AC879">
        <v>4</v>
      </c>
      <c r="AD879">
        <v>15</v>
      </c>
      <c r="AE879">
        <v>0</v>
      </c>
      <c r="AF879">
        <v>0</v>
      </c>
      <c r="AG879">
        <v>0</v>
      </c>
      <c r="AH879" t="s">
        <v>126</v>
      </c>
      <c r="AI879" s="1">
        <v>44791.907372685186</v>
      </c>
      <c r="AJ879">
        <v>173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15</v>
      </c>
      <c r="AQ879">
        <v>0</v>
      </c>
      <c r="AR879">
        <v>0</v>
      </c>
      <c r="AS879">
        <v>0</v>
      </c>
      <c r="AT879" t="s">
        <v>90</v>
      </c>
      <c r="AU879" t="s">
        <v>90</v>
      </c>
      <c r="AV879" t="s">
        <v>90</v>
      </c>
      <c r="AW879" t="s">
        <v>90</v>
      </c>
      <c r="AX879" t="s">
        <v>90</v>
      </c>
      <c r="AY879" t="s">
        <v>90</v>
      </c>
      <c r="AZ879" t="s">
        <v>90</v>
      </c>
      <c r="BA879" t="s">
        <v>90</v>
      </c>
      <c r="BB879" t="s">
        <v>90</v>
      </c>
      <c r="BC879" t="s">
        <v>90</v>
      </c>
      <c r="BD879" t="s">
        <v>90</v>
      </c>
      <c r="BE879" t="s">
        <v>90</v>
      </c>
      <c r="BF879" t="s">
        <v>1818</v>
      </c>
      <c r="BG879">
        <v>163</v>
      </c>
      <c r="BH879" t="s">
        <v>93</v>
      </c>
    </row>
    <row r="880" spans="1:60">
      <c r="A880" t="s">
        <v>1958</v>
      </c>
      <c r="B880" t="s">
        <v>82</v>
      </c>
      <c r="C880" t="s">
        <v>1844</v>
      </c>
      <c r="D880" t="s">
        <v>84</v>
      </c>
      <c r="E880" s="2">
        <f>HYPERLINK("capsilon://?command=openfolder&amp;siteaddress=FAM.docvelocity-na8.net&amp;folderid=FX2D3844AE-5376-92D5-C267-C98688D43004","FX22084703")</f>
        <v>0</v>
      </c>
      <c r="F880" t="s">
        <v>19</v>
      </c>
      <c r="G880" t="s">
        <v>19</v>
      </c>
      <c r="H880" t="s">
        <v>85</v>
      </c>
      <c r="I880" t="s">
        <v>1959</v>
      </c>
      <c r="J880">
        <v>44</v>
      </c>
      <c r="K880" t="s">
        <v>87</v>
      </c>
      <c r="L880" t="s">
        <v>88</v>
      </c>
      <c r="M880" t="s">
        <v>89</v>
      </c>
      <c r="N880">
        <v>2</v>
      </c>
      <c r="O880" s="1">
        <v>44791.794340277775</v>
      </c>
      <c r="P880" s="1">
        <v>44791.90896990741</v>
      </c>
      <c r="Q880">
        <v>9221</v>
      </c>
      <c r="R880">
        <v>683</v>
      </c>
      <c r="S880" t="b">
        <v>0</v>
      </c>
      <c r="T880" t="s">
        <v>90</v>
      </c>
      <c r="U880" t="b">
        <v>0</v>
      </c>
      <c r="V880" t="s">
        <v>135</v>
      </c>
      <c r="W880" s="1">
        <v>44791.852326388886</v>
      </c>
      <c r="X880">
        <v>530</v>
      </c>
      <c r="Y880">
        <v>37</v>
      </c>
      <c r="Z880">
        <v>0</v>
      </c>
      <c r="AA880">
        <v>37</v>
      </c>
      <c r="AB880">
        <v>0</v>
      </c>
      <c r="AC880">
        <v>10</v>
      </c>
      <c r="AD880">
        <v>7</v>
      </c>
      <c r="AE880">
        <v>0</v>
      </c>
      <c r="AF880">
        <v>0</v>
      </c>
      <c r="AG880">
        <v>0</v>
      </c>
      <c r="AH880" t="s">
        <v>126</v>
      </c>
      <c r="AI880" s="1">
        <v>44791.90896990741</v>
      </c>
      <c r="AJ880">
        <v>137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7</v>
      </c>
      <c r="AQ880">
        <v>0</v>
      </c>
      <c r="AR880">
        <v>0</v>
      </c>
      <c r="AS880">
        <v>0</v>
      </c>
      <c r="AT880" t="s">
        <v>90</v>
      </c>
      <c r="AU880" t="s">
        <v>90</v>
      </c>
      <c r="AV880" t="s">
        <v>90</v>
      </c>
      <c r="AW880" t="s">
        <v>90</v>
      </c>
      <c r="AX880" t="s">
        <v>90</v>
      </c>
      <c r="AY880" t="s">
        <v>90</v>
      </c>
      <c r="AZ880" t="s">
        <v>90</v>
      </c>
      <c r="BA880" t="s">
        <v>90</v>
      </c>
      <c r="BB880" t="s">
        <v>90</v>
      </c>
      <c r="BC880" t="s">
        <v>90</v>
      </c>
      <c r="BD880" t="s">
        <v>90</v>
      </c>
      <c r="BE880" t="s">
        <v>90</v>
      </c>
      <c r="BF880" t="s">
        <v>1818</v>
      </c>
      <c r="BG880">
        <v>165</v>
      </c>
      <c r="BH880" t="s">
        <v>93</v>
      </c>
    </row>
    <row r="881" spans="1:60">
      <c r="A881" t="s">
        <v>1960</v>
      </c>
      <c r="B881" t="s">
        <v>82</v>
      </c>
      <c r="C881" t="s">
        <v>1844</v>
      </c>
      <c r="D881" t="s">
        <v>84</v>
      </c>
      <c r="E881" s="2">
        <f>HYPERLINK("capsilon://?command=openfolder&amp;siteaddress=FAM.docvelocity-na8.net&amp;folderid=FX2D3844AE-5376-92D5-C267-C98688D43004","FX22084703")</f>
        <v>0</v>
      </c>
      <c r="F881" t="s">
        <v>19</v>
      </c>
      <c r="G881" t="s">
        <v>19</v>
      </c>
      <c r="H881" t="s">
        <v>85</v>
      </c>
      <c r="I881" t="s">
        <v>1961</v>
      </c>
      <c r="J881">
        <v>97</v>
      </c>
      <c r="K881" t="s">
        <v>87</v>
      </c>
      <c r="L881" t="s">
        <v>88</v>
      </c>
      <c r="M881" t="s">
        <v>89</v>
      </c>
      <c r="N881">
        <v>2</v>
      </c>
      <c r="O881" s="1">
        <v>44791.794594907406</v>
      </c>
      <c r="P881" s="1">
        <v>44791.912754629629</v>
      </c>
      <c r="Q881">
        <v>9048</v>
      </c>
      <c r="R881">
        <v>1161</v>
      </c>
      <c r="S881" t="b">
        <v>0</v>
      </c>
      <c r="T881" t="s">
        <v>90</v>
      </c>
      <c r="U881" t="b">
        <v>0</v>
      </c>
      <c r="V881" t="s">
        <v>135</v>
      </c>
      <c r="W881" s="1">
        <v>44791.861111111109</v>
      </c>
      <c r="X881">
        <v>758</v>
      </c>
      <c r="Y881">
        <v>56</v>
      </c>
      <c r="Z881">
        <v>0</v>
      </c>
      <c r="AA881">
        <v>56</v>
      </c>
      <c r="AB881">
        <v>8</v>
      </c>
      <c r="AC881">
        <v>22</v>
      </c>
      <c r="AD881">
        <v>41</v>
      </c>
      <c r="AE881">
        <v>0</v>
      </c>
      <c r="AF881">
        <v>0</v>
      </c>
      <c r="AG881">
        <v>0</v>
      </c>
      <c r="AH881" t="s">
        <v>126</v>
      </c>
      <c r="AI881" s="1">
        <v>44791.912754629629</v>
      </c>
      <c r="AJ881">
        <v>327</v>
      </c>
      <c r="AK881">
        <v>1</v>
      </c>
      <c r="AL881">
        <v>0</v>
      </c>
      <c r="AM881">
        <v>1</v>
      </c>
      <c r="AN881">
        <v>0</v>
      </c>
      <c r="AO881">
        <v>1</v>
      </c>
      <c r="AP881">
        <v>40</v>
      </c>
      <c r="AQ881">
        <v>0</v>
      </c>
      <c r="AR881">
        <v>0</v>
      </c>
      <c r="AS881">
        <v>0</v>
      </c>
      <c r="AT881" t="s">
        <v>90</v>
      </c>
      <c r="AU881" t="s">
        <v>90</v>
      </c>
      <c r="AV881" t="s">
        <v>90</v>
      </c>
      <c r="AW881" t="s">
        <v>90</v>
      </c>
      <c r="AX881" t="s">
        <v>90</v>
      </c>
      <c r="AY881" t="s">
        <v>90</v>
      </c>
      <c r="AZ881" t="s">
        <v>90</v>
      </c>
      <c r="BA881" t="s">
        <v>90</v>
      </c>
      <c r="BB881" t="s">
        <v>90</v>
      </c>
      <c r="BC881" t="s">
        <v>90</v>
      </c>
      <c r="BD881" t="s">
        <v>90</v>
      </c>
      <c r="BE881" t="s">
        <v>90</v>
      </c>
      <c r="BF881" t="s">
        <v>1818</v>
      </c>
      <c r="BG881">
        <v>170</v>
      </c>
      <c r="BH881" t="s">
        <v>93</v>
      </c>
    </row>
    <row r="882" spans="1:60">
      <c r="A882" t="s">
        <v>1962</v>
      </c>
      <c r="B882" t="s">
        <v>82</v>
      </c>
      <c r="C882" t="s">
        <v>1844</v>
      </c>
      <c r="D882" t="s">
        <v>84</v>
      </c>
      <c r="E882" s="2">
        <f>HYPERLINK("capsilon://?command=openfolder&amp;siteaddress=FAM.docvelocity-na8.net&amp;folderid=FX2D3844AE-5376-92D5-C267-C98688D43004","FX22084703")</f>
        <v>0</v>
      </c>
      <c r="F882" t="s">
        <v>19</v>
      </c>
      <c r="G882" t="s">
        <v>19</v>
      </c>
      <c r="H882" t="s">
        <v>85</v>
      </c>
      <c r="I882" t="s">
        <v>1963</v>
      </c>
      <c r="J882">
        <v>28</v>
      </c>
      <c r="K882" t="s">
        <v>87</v>
      </c>
      <c r="L882" t="s">
        <v>88</v>
      </c>
      <c r="M882" t="s">
        <v>89</v>
      </c>
      <c r="N882">
        <v>2</v>
      </c>
      <c r="O882" s="1">
        <v>44791.794756944444</v>
      </c>
      <c r="P882" s="1">
        <v>44791.916805555556</v>
      </c>
      <c r="Q882">
        <v>9468</v>
      </c>
      <c r="R882">
        <v>1077</v>
      </c>
      <c r="S882" t="b">
        <v>0</v>
      </c>
      <c r="T882" t="s">
        <v>90</v>
      </c>
      <c r="U882" t="b">
        <v>0</v>
      </c>
      <c r="V882" t="s">
        <v>135</v>
      </c>
      <c r="W882" s="1">
        <v>44791.869305555556</v>
      </c>
      <c r="X882">
        <v>708</v>
      </c>
      <c r="Y882">
        <v>21</v>
      </c>
      <c r="Z882">
        <v>0</v>
      </c>
      <c r="AA882">
        <v>21</v>
      </c>
      <c r="AB882">
        <v>0</v>
      </c>
      <c r="AC882">
        <v>20</v>
      </c>
      <c r="AD882">
        <v>7</v>
      </c>
      <c r="AE882">
        <v>0</v>
      </c>
      <c r="AF882">
        <v>0</v>
      </c>
      <c r="AG882">
        <v>0</v>
      </c>
      <c r="AH882" t="s">
        <v>126</v>
      </c>
      <c r="AI882" s="1">
        <v>44791.916805555556</v>
      </c>
      <c r="AJ882">
        <v>349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7</v>
      </c>
      <c r="AQ882">
        <v>0</v>
      </c>
      <c r="AR882">
        <v>0</v>
      </c>
      <c r="AS882">
        <v>0</v>
      </c>
      <c r="AT882" t="s">
        <v>90</v>
      </c>
      <c r="AU882" t="s">
        <v>90</v>
      </c>
      <c r="AV882" t="s">
        <v>90</v>
      </c>
      <c r="AW882" t="s">
        <v>90</v>
      </c>
      <c r="AX882" t="s">
        <v>90</v>
      </c>
      <c r="AY882" t="s">
        <v>90</v>
      </c>
      <c r="AZ882" t="s">
        <v>90</v>
      </c>
      <c r="BA882" t="s">
        <v>90</v>
      </c>
      <c r="BB882" t="s">
        <v>90</v>
      </c>
      <c r="BC882" t="s">
        <v>90</v>
      </c>
      <c r="BD882" t="s">
        <v>90</v>
      </c>
      <c r="BE882" t="s">
        <v>90</v>
      </c>
      <c r="BF882" t="s">
        <v>1818</v>
      </c>
      <c r="BG882">
        <v>175</v>
      </c>
      <c r="BH882" t="s">
        <v>93</v>
      </c>
    </row>
    <row r="883" spans="1:60">
      <c r="A883" t="s">
        <v>1964</v>
      </c>
      <c r="B883" t="s">
        <v>82</v>
      </c>
      <c r="C883" t="s">
        <v>1844</v>
      </c>
      <c r="D883" t="s">
        <v>84</v>
      </c>
      <c r="E883" s="2">
        <f>HYPERLINK("capsilon://?command=openfolder&amp;siteaddress=FAM.docvelocity-na8.net&amp;folderid=FX2D3844AE-5376-92D5-C267-C98688D43004","FX22084703")</f>
        <v>0</v>
      </c>
      <c r="F883" t="s">
        <v>19</v>
      </c>
      <c r="G883" t="s">
        <v>19</v>
      </c>
      <c r="H883" t="s">
        <v>85</v>
      </c>
      <c r="I883" t="s">
        <v>1965</v>
      </c>
      <c r="J883">
        <v>28</v>
      </c>
      <c r="K883" t="s">
        <v>87</v>
      </c>
      <c r="L883" t="s">
        <v>88</v>
      </c>
      <c r="M883" t="s">
        <v>89</v>
      </c>
      <c r="N883">
        <v>2</v>
      </c>
      <c r="O883" s="1">
        <v>44791.795428240737</v>
      </c>
      <c r="P883" s="1">
        <v>44791.917129629626</v>
      </c>
      <c r="Q883">
        <v>10312</v>
      </c>
      <c r="R883">
        <v>203</v>
      </c>
      <c r="S883" t="b">
        <v>0</v>
      </c>
      <c r="T883" t="s">
        <v>90</v>
      </c>
      <c r="U883" t="b">
        <v>0</v>
      </c>
      <c r="V883" t="s">
        <v>162</v>
      </c>
      <c r="W883" s="1">
        <v>44791.881168981483</v>
      </c>
      <c r="X883">
        <v>78</v>
      </c>
      <c r="Y883">
        <v>0</v>
      </c>
      <c r="Z883">
        <v>0</v>
      </c>
      <c r="AA883">
        <v>0</v>
      </c>
      <c r="AB883">
        <v>21</v>
      </c>
      <c r="AC883">
        <v>0</v>
      </c>
      <c r="AD883">
        <v>28</v>
      </c>
      <c r="AE883">
        <v>0</v>
      </c>
      <c r="AF883">
        <v>0</v>
      </c>
      <c r="AG883">
        <v>0</v>
      </c>
      <c r="AH883" t="s">
        <v>126</v>
      </c>
      <c r="AI883" s="1">
        <v>44791.917129629626</v>
      </c>
      <c r="AJ883">
        <v>28</v>
      </c>
      <c r="AK883">
        <v>0</v>
      </c>
      <c r="AL883">
        <v>0</v>
      </c>
      <c r="AM883">
        <v>0</v>
      </c>
      <c r="AN883">
        <v>21</v>
      </c>
      <c r="AO883">
        <v>0</v>
      </c>
      <c r="AP883">
        <v>28</v>
      </c>
      <c r="AQ883">
        <v>0</v>
      </c>
      <c r="AR883">
        <v>0</v>
      </c>
      <c r="AS883">
        <v>0</v>
      </c>
      <c r="AT883" t="s">
        <v>90</v>
      </c>
      <c r="AU883" t="s">
        <v>90</v>
      </c>
      <c r="AV883" t="s">
        <v>90</v>
      </c>
      <c r="AW883" t="s">
        <v>90</v>
      </c>
      <c r="AX883" t="s">
        <v>90</v>
      </c>
      <c r="AY883" t="s">
        <v>90</v>
      </c>
      <c r="AZ883" t="s">
        <v>90</v>
      </c>
      <c r="BA883" t="s">
        <v>90</v>
      </c>
      <c r="BB883" t="s">
        <v>90</v>
      </c>
      <c r="BC883" t="s">
        <v>90</v>
      </c>
      <c r="BD883" t="s">
        <v>90</v>
      </c>
      <c r="BE883" t="s">
        <v>90</v>
      </c>
      <c r="BF883" t="s">
        <v>1818</v>
      </c>
      <c r="BG883">
        <v>175</v>
      </c>
      <c r="BH883" t="s">
        <v>93</v>
      </c>
    </row>
    <row r="884" spans="1:60">
      <c r="A884" t="s">
        <v>1966</v>
      </c>
      <c r="B884" t="s">
        <v>82</v>
      </c>
      <c r="C884" t="s">
        <v>1844</v>
      </c>
      <c r="D884" t="s">
        <v>84</v>
      </c>
      <c r="E884" s="2">
        <f>HYPERLINK("capsilon://?command=openfolder&amp;siteaddress=FAM.docvelocity-na8.net&amp;folderid=FX2D3844AE-5376-92D5-C267-C98688D43004","FX22084703")</f>
        <v>0</v>
      </c>
      <c r="F884" t="s">
        <v>19</v>
      </c>
      <c r="G884" t="s">
        <v>19</v>
      </c>
      <c r="H884" t="s">
        <v>85</v>
      </c>
      <c r="I884" t="s">
        <v>1967</v>
      </c>
      <c r="J884">
        <v>67</v>
      </c>
      <c r="K884" t="s">
        <v>87</v>
      </c>
      <c r="L884" t="s">
        <v>88</v>
      </c>
      <c r="M884" t="s">
        <v>89</v>
      </c>
      <c r="N884">
        <v>2</v>
      </c>
      <c r="O884" s="1">
        <v>44791.795949074076</v>
      </c>
      <c r="P884" s="1">
        <v>44791.92</v>
      </c>
      <c r="Q884">
        <v>9942</v>
      </c>
      <c r="R884">
        <v>776</v>
      </c>
      <c r="S884" t="b">
        <v>0</v>
      </c>
      <c r="T884" t="s">
        <v>90</v>
      </c>
      <c r="U884" t="b">
        <v>0</v>
      </c>
      <c r="V884" t="s">
        <v>162</v>
      </c>
      <c r="W884" s="1">
        <v>44791.887303240743</v>
      </c>
      <c r="X884">
        <v>529</v>
      </c>
      <c r="Y884">
        <v>52</v>
      </c>
      <c r="Z884">
        <v>0</v>
      </c>
      <c r="AA884">
        <v>52</v>
      </c>
      <c r="AB884">
        <v>0</v>
      </c>
      <c r="AC884">
        <v>19</v>
      </c>
      <c r="AD884">
        <v>15</v>
      </c>
      <c r="AE884">
        <v>0</v>
      </c>
      <c r="AF884">
        <v>0</v>
      </c>
      <c r="AG884">
        <v>0</v>
      </c>
      <c r="AH884" t="s">
        <v>126</v>
      </c>
      <c r="AI884" s="1">
        <v>44791.92</v>
      </c>
      <c r="AJ884">
        <v>247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15</v>
      </c>
      <c r="AQ884">
        <v>0</v>
      </c>
      <c r="AR884">
        <v>0</v>
      </c>
      <c r="AS884">
        <v>0</v>
      </c>
      <c r="AT884" t="s">
        <v>90</v>
      </c>
      <c r="AU884" t="s">
        <v>90</v>
      </c>
      <c r="AV884" t="s">
        <v>90</v>
      </c>
      <c r="AW884" t="s">
        <v>90</v>
      </c>
      <c r="AX884" t="s">
        <v>90</v>
      </c>
      <c r="AY884" t="s">
        <v>90</v>
      </c>
      <c r="AZ884" t="s">
        <v>90</v>
      </c>
      <c r="BA884" t="s">
        <v>90</v>
      </c>
      <c r="BB884" t="s">
        <v>90</v>
      </c>
      <c r="BC884" t="s">
        <v>90</v>
      </c>
      <c r="BD884" t="s">
        <v>90</v>
      </c>
      <c r="BE884" t="s">
        <v>90</v>
      </c>
      <c r="BF884" t="s">
        <v>1818</v>
      </c>
      <c r="BG884">
        <v>178</v>
      </c>
      <c r="BH884" t="s">
        <v>93</v>
      </c>
    </row>
    <row r="885" spans="1:60">
      <c r="A885" t="s">
        <v>1968</v>
      </c>
      <c r="B885" t="s">
        <v>82</v>
      </c>
      <c r="C885" t="s">
        <v>1844</v>
      </c>
      <c r="D885" t="s">
        <v>84</v>
      </c>
      <c r="E885" s="2">
        <f>HYPERLINK("capsilon://?command=openfolder&amp;siteaddress=FAM.docvelocity-na8.net&amp;folderid=FX2D3844AE-5376-92D5-C267-C98688D43004","FX22084703")</f>
        <v>0</v>
      </c>
      <c r="F885" t="s">
        <v>19</v>
      </c>
      <c r="G885" t="s">
        <v>19</v>
      </c>
      <c r="H885" t="s">
        <v>85</v>
      </c>
      <c r="I885" t="s">
        <v>1969</v>
      </c>
      <c r="J885">
        <v>28</v>
      </c>
      <c r="K885" t="s">
        <v>87</v>
      </c>
      <c r="L885" t="s">
        <v>88</v>
      </c>
      <c r="M885" t="s">
        <v>89</v>
      </c>
      <c r="N885">
        <v>2</v>
      </c>
      <c r="O885" s="1">
        <v>44791.796388888892</v>
      </c>
      <c r="P885" s="1">
        <v>44791.924618055556</v>
      </c>
      <c r="Q885">
        <v>10012</v>
      </c>
      <c r="R885">
        <v>1067</v>
      </c>
      <c r="S885" t="b">
        <v>0</v>
      </c>
      <c r="T885" t="s">
        <v>90</v>
      </c>
      <c r="U885" t="b">
        <v>0</v>
      </c>
      <c r="V885" t="s">
        <v>162</v>
      </c>
      <c r="W885" s="1">
        <v>44791.895057870373</v>
      </c>
      <c r="X885">
        <v>669</v>
      </c>
      <c r="Y885">
        <v>21</v>
      </c>
      <c r="Z885">
        <v>0</v>
      </c>
      <c r="AA885">
        <v>21</v>
      </c>
      <c r="AB885">
        <v>0</v>
      </c>
      <c r="AC885">
        <v>1</v>
      </c>
      <c r="AD885">
        <v>7</v>
      </c>
      <c r="AE885">
        <v>0</v>
      </c>
      <c r="AF885">
        <v>0</v>
      </c>
      <c r="AG885">
        <v>0</v>
      </c>
      <c r="AH885" t="s">
        <v>126</v>
      </c>
      <c r="AI885" s="1">
        <v>44791.924618055556</v>
      </c>
      <c r="AJ885">
        <v>398</v>
      </c>
      <c r="AK885">
        <v>2</v>
      </c>
      <c r="AL885">
        <v>0</v>
      </c>
      <c r="AM885">
        <v>2</v>
      </c>
      <c r="AN885">
        <v>0</v>
      </c>
      <c r="AO885">
        <v>2</v>
      </c>
      <c r="AP885">
        <v>5</v>
      </c>
      <c r="AQ885">
        <v>0</v>
      </c>
      <c r="AR885">
        <v>0</v>
      </c>
      <c r="AS885">
        <v>0</v>
      </c>
      <c r="AT885" t="s">
        <v>90</v>
      </c>
      <c r="AU885" t="s">
        <v>90</v>
      </c>
      <c r="AV885" t="s">
        <v>90</v>
      </c>
      <c r="AW885" t="s">
        <v>90</v>
      </c>
      <c r="AX885" t="s">
        <v>90</v>
      </c>
      <c r="AY885" t="s">
        <v>90</v>
      </c>
      <c r="AZ885" t="s">
        <v>90</v>
      </c>
      <c r="BA885" t="s">
        <v>90</v>
      </c>
      <c r="BB885" t="s">
        <v>90</v>
      </c>
      <c r="BC885" t="s">
        <v>90</v>
      </c>
      <c r="BD885" t="s">
        <v>90</v>
      </c>
      <c r="BE885" t="s">
        <v>90</v>
      </c>
      <c r="BF885" t="s">
        <v>1818</v>
      </c>
      <c r="BG885">
        <v>184</v>
      </c>
      <c r="BH885" t="s">
        <v>93</v>
      </c>
    </row>
    <row r="886" spans="1:60">
      <c r="A886" t="s">
        <v>1970</v>
      </c>
      <c r="B886" t="s">
        <v>82</v>
      </c>
      <c r="C886" t="s">
        <v>1844</v>
      </c>
      <c r="D886" t="s">
        <v>84</v>
      </c>
      <c r="E886" s="2">
        <f>HYPERLINK("capsilon://?command=openfolder&amp;siteaddress=FAM.docvelocity-na8.net&amp;folderid=FX2D3844AE-5376-92D5-C267-C98688D43004","FX22084703")</f>
        <v>0</v>
      </c>
      <c r="F886" t="s">
        <v>19</v>
      </c>
      <c r="G886" t="s">
        <v>19</v>
      </c>
      <c r="H886" t="s">
        <v>85</v>
      </c>
      <c r="I886" t="s">
        <v>1971</v>
      </c>
      <c r="J886">
        <v>28</v>
      </c>
      <c r="K886" t="s">
        <v>87</v>
      </c>
      <c r="L886" t="s">
        <v>88</v>
      </c>
      <c r="M886" t="s">
        <v>89</v>
      </c>
      <c r="N886">
        <v>2</v>
      </c>
      <c r="O886" s="1">
        <v>44791.796585648146</v>
      </c>
      <c r="P886" s="1">
        <v>44791.927291666667</v>
      </c>
      <c r="Q886">
        <v>10125</v>
      </c>
      <c r="R886">
        <v>1168</v>
      </c>
      <c r="S886" t="b">
        <v>0</v>
      </c>
      <c r="T886" t="s">
        <v>90</v>
      </c>
      <c r="U886" t="b">
        <v>0</v>
      </c>
      <c r="V886" t="s">
        <v>135</v>
      </c>
      <c r="W886" s="1">
        <v>44791.901435185187</v>
      </c>
      <c r="X886">
        <v>938</v>
      </c>
      <c r="Y886">
        <v>21</v>
      </c>
      <c r="Z886">
        <v>0</v>
      </c>
      <c r="AA886">
        <v>21</v>
      </c>
      <c r="AB886">
        <v>0</v>
      </c>
      <c r="AC886">
        <v>18</v>
      </c>
      <c r="AD886">
        <v>7</v>
      </c>
      <c r="AE886">
        <v>0</v>
      </c>
      <c r="AF886">
        <v>0</v>
      </c>
      <c r="AG886">
        <v>0</v>
      </c>
      <c r="AH886" t="s">
        <v>126</v>
      </c>
      <c r="AI886" s="1">
        <v>44791.927291666667</v>
      </c>
      <c r="AJ886">
        <v>230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7</v>
      </c>
      <c r="AQ886">
        <v>0</v>
      </c>
      <c r="AR886">
        <v>0</v>
      </c>
      <c r="AS886">
        <v>0</v>
      </c>
      <c r="AT886" t="s">
        <v>90</v>
      </c>
      <c r="AU886" t="s">
        <v>90</v>
      </c>
      <c r="AV886" t="s">
        <v>90</v>
      </c>
      <c r="AW886" t="s">
        <v>90</v>
      </c>
      <c r="AX886" t="s">
        <v>90</v>
      </c>
      <c r="AY886" t="s">
        <v>90</v>
      </c>
      <c r="AZ886" t="s">
        <v>90</v>
      </c>
      <c r="BA886" t="s">
        <v>90</v>
      </c>
      <c r="BB886" t="s">
        <v>90</v>
      </c>
      <c r="BC886" t="s">
        <v>90</v>
      </c>
      <c r="BD886" t="s">
        <v>90</v>
      </c>
      <c r="BE886" t="s">
        <v>90</v>
      </c>
      <c r="BF886" t="s">
        <v>1818</v>
      </c>
      <c r="BG886">
        <v>188</v>
      </c>
      <c r="BH886" t="s">
        <v>93</v>
      </c>
    </row>
    <row r="887" spans="1:60">
      <c r="A887" t="s">
        <v>1972</v>
      </c>
      <c r="B887" t="s">
        <v>82</v>
      </c>
      <c r="C887" t="s">
        <v>1844</v>
      </c>
      <c r="D887" t="s">
        <v>84</v>
      </c>
      <c r="E887" s="2">
        <f>HYPERLINK("capsilon://?command=openfolder&amp;siteaddress=FAM.docvelocity-na8.net&amp;folderid=FX2D3844AE-5376-92D5-C267-C98688D43004","FX22084703")</f>
        <v>0</v>
      </c>
      <c r="F887" t="s">
        <v>19</v>
      </c>
      <c r="G887" t="s">
        <v>19</v>
      </c>
      <c r="H887" t="s">
        <v>85</v>
      </c>
      <c r="I887" t="s">
        <v>1973</v>
      </c>
      <c r="J887">
        <v>28</v>
      </c>
      <c r="K887" t="s">
        <v>87</v>
      </c>
      <c r="L887" t="s">
        <v>88</v>
      </c>
      <c r="M887" t="s">
        <v>89</v>
      </c>
      <c r="N887">
        <v>2</v>
      </c>
      <c r="O887" s="1">
        <v>44791.7971875</v>
      </c>
      <c r="P887" s="1">
        <v>44791.929745370369</v>
      </c>
      <c r="Q887">
        <v>10767</v>
      </c>
      <c r="R887">
        <v>686</v>
      </c>
      <c r="S887" t="b">
        <v>0</v>
      </c>
      <c r="T887" t="s">
        <v>90</v>
      </c>
      <c r="U887" t="b">
        <v>0</v>
      </c>
      <c r="V887" t="s">
        <v>162</v>
      </c>
      <c r="W887" s="1">
        <v>44791.900555555556</v>
      </c>
      <c r="X887">
        <v>474</v>
      </c>
      <c r="Y887">
        <v>21</v>
      </c>
      <c r="Z887">
        <v>0</v>
      </c>
      <c r="AA887">
        <v>21</v>
      </c>
      <c r="AB887">
        <v>0</v>
      </c>
      <c r="AC887">
        <v>1</v>
      </c>
      <c r="AD887">
        <v>7</v>
      </c>
      <c r="AE887">
        <v>0</v>
      </c>
      <c r="AF887">
        <v>0</v>
      </c>
      <c r="AG887">
        <v>0</v>
      </c>
      <c r="AH887" t="s">
        <v>126</v>
      </c>
      <c r="AI887" s="1">
        <v>44791.929745370369</v>
      </c>
      <c r="AJ887">
        <v>212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6</v>
      </c>
      <c r="AQ887">
        <v>0</v>
      </c>
      <c r="AR887">
        <v>0</v>
      </c>
      <c r="AS887">
        <v>0</v>
      </c>
      <c r="AT887" t="s">
        <v>90</v>
      </c>
      <c r="AU887" t="s">
        <v>90</v>
      </c>
      <c r="AV887" t="s">
        <v>90</v>
      </c>
      <c r="AW887" t="s">
        <v>90</v>
      </c>
      <c r="AX887" t="s">
        <v>90</v>
      </c>
      <c r="AY887" t="s">
        <v>90</v>
      </c>
      <c r="AZ887" t="s">
        <v>90</v>
      </c>
      <c r="BA887" t="s">
        <v>90</v>
      </c>
      <c r="BB887" t="s">
        <v>90</v>
      </c>
      <c r="BC887" t="s">
        <v>90</v>
      </c>
      <c r="BD887" t="s">
        <v>90</v>
      </c>
      <c r="BE887" t="s">
        <v>90</v>
      </c>
      <c r="BF887" t="s">
        <v>1818</v>
      </c>
      <c r="BG887">
        <v>190</v>
      </c>
      <c r="BH887" t="s">
        <v>93</v>
      </c>
    </row>
    <row r="888" spans="1:60">
      <c r="A888" t="s">
        <v>1974</v>
      </c>
      <c r="B888" t="s">
        <v>82</v>
      </c>
      <c r="C888" t="s">
        <v>1844</v>
      </c>
      <c r="D888" t="s">
        <v>84</v>
      </c>
      <c r="E888" s="2">
        <f>HYPERLINK("capsilon://?command=openfolder&amp;siteaddress=FAM.docvelocity-na8.net&amp;folderid=FX2D3844AE-5376-92D5-C267-C98688D43004","FX22084703")</f>
        <v>0</v>
      </c>
      <c r="F888" t="s">
        <v>19</v>
      </c>
      <c r="G888" t="s">
        <v>19</v>
      </c>
      <c r="H888" t="s">
        <v>85</v>
      </c>
      <c r="I888" t="s">
        <v>1975</v>
      </c>
      <c r="J888">
        <v>28</v>
      </c>
      <c r="K888" t="s">
        <v>87</v>
      </c>
      <c r="L888" t="s">
        <v>88</v>
      </c>
      <c r="M888" t="s">
        <v>89</v>
      </c>
      <c r="N888">
        <v>2</v>
      </c>
      <c r="O888" s="1">
        <v>44791.797719907408</v>
      </c>
      <c r="P888" s="1">
        <v>44791.930833333332</v>
      </c>
      <c r="Q888">
        <v>11174</v>
      </c>
      <c r="R888">
        <v>327</v>
      </c>
      <c r="S888" t="b">
        <v>0</v>
      </c>
      <c r="T888" t="s">
        <v>90</v>
      </c>
      <c r="U888" t="b">
        <v>0</v>
      </c>
      <c r="V888" t="s">
        <v>162</v>
      </c>
      <c r="W888" s="1">
        <v>44791.903275462966</v>
      </c>
      <c r="X888">
        <v>234</v>
      </c>
      <c r="Y888">
        <v>21</v>
      </c>
      <c r="Z888">
        <v>0</v>
      </c>
      <c r="AA888">
        <v>21</v>
      </c>
      <c r="AB888">
        <v>0</v>
      </c>
      <c r="AC888">
        <v>1</v>
      </c>
      <c r="AD888">
        <v>7</v>
      </c>
      <c r="AE888">
        <v>0</v>
      </c>
      <c r="AF888">
        <v>0</v>
      </c>
      <c r="AG888">
        <v>0</v>
      </c>
      <c r="AH888" t="s">
        <v>126</v>
      </c>
      <c r="AI888" s="1">
        <v>44791.930833333332</v>
      </c>
      <c r="AJ888">
        <v>93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7</v>
      </c>
      <c r="AQ888">
        <v>0</v>
      </c>
      <c r="AR888">
        <v>0</v>
      </c>
      <c r="AS888">
        <v>0</v>
      </c>
      <c r="AT888" t="s">
        <v>90</v>
      </c>
      <c r="AU888" t="s">
        <v>90</v>
      </c>
      <c r="AV888" t="s">
        <v>90</v>
      </c>
      <c r="AW888" t="s">
        <v>90</v>
      </c>
      <c r="AX888" t="s">
        <v>90</v>
      </c>
      <c r="AY888" t="s">
        <v>90</v>
      </c>
      <c r="AZ888" t="s">
        <v>90</v>
      </c>
      <c r="BA888" t="s">
        <v>90</v>
      </c>
      <c r="BB888" t="s">
        <v>90</v>
      </c>
      <c r="BC888" t="s">
        <v>90</v>
      </c>
      <c r="BD888" t="s">
        <v>90</v>
      </c>
      <c r="BE888" t="s">
        <v>90</v>
      </c>
      <c r="BF888" t="s">
        <v>1818</v>
      </c>
      <c r="BG888">
        <v>191</v>
      </c>
      <c r="BH888" t="s">
        <v>93</v>
      </c>
    </row>
    <row r="889" spans="1:60">
      <c r="A889" t="s">
        <v>1976</v>
      </c>
      <c r="B889" t="s">
        <v>82</v>
      </c>
      <c r="C889" t="s">
        <v>1844</v>
      </c>
      <c r="D889" t="s">
        <v>84</v>
      </c>
      <c r="E889" s="2">
        <f>HYPERLINK("capsilon://?command=openfolder&amp;siteaddress=FAM.docvelocity-na8.net&amp;folderid=FX2D3844AE-5376-92D5-C267-C98688D43004","FX22084703")</f>
        <v>0</v>
      </c>
      <c r="F889" t="s">
        <v>19</v>
      </c>
      <c r="G889" t="s">
        <v>19</v>
      </c>
      <c r="H889" t="s">
        <v>85</v>
      </c>
      <c r="I889" t="s">
        <v>1977</v>
      </c>
      <c r="J889">
        <v>28</v>
      </c>
      <c r="K889" t="s">
        <v>87</v>
      </c>
      <c r="L889" t="s">
        <v>88</v>
      </c>
      <c r="M889" t="s">
        <v>89</v>
      </c>
      <c r="N889">
        <v>2</v>
      </c>
      <c r="O889" s="1">
        <v>44791.798090277778</v>
      </c>
      <c r="P889" s="1">
        <v>44791.931932870371</v>
      </c>
      <c r="Q889">
        <v>11219</v>
      </c>
      <c r="R889">
        <v>345</v>
      </c>
      <c r="S889" t="b">
        <v>0</v>
      </c>
      <c r="T889" t="s">
        <v>90</v>
      </c>
      <c r="U889" t="b">
        <v>0</v>
      </c>
      <c r="V889" t="s">
        <v>135</v>
      </c>
      <c r="W889" s="1">
        <v>44791.904351851852</v>
      </c>
      <c r="X889">
        <v>251</v>
      </c>
      <c r="Y889">
        <v>21</v>
      </c>
      <c r="Z889">
        <v>0</v>
      </c>
      <c r="AA889">
        <v>21</v>
      </c>
      <c r="AB889">
        <v>0</v>
      </c>
      <c r="AC889">
        <v>2</v>
      </c>
      <c r="AD889">
        <v>7</v>
      </c>
      <c r="AE889">
        <v>0</v>
      </c>
      <c r="AF889">
        <v>0</v>
      </c>
      <c r="AG889">
        <v>0</v>
      </c>
      <c r="AH889" t="s">
        <v>126</v>
      </c>
      <c r="AI889" s="1">
        <v>44791.931932870371</v>
      </c>
      <c r="AJ889">
        <v>94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7</v>
      </c>
      <c r="AQ889">
        <v>0</v>
      </c>
      <c r="AR889">
        <v>0</v>
      </c>
      <c r="AS889">
        <v>0</v>
      </c>
      <c r="AT889" t="s">
        <v>90</v>
      </c>
      <c r="AU889" t="s">
        <v>90</v>
      </c>
      <c r="AV889" t="s">
        <v>90</v>
      </c>
      <c r="AW889" t="s">
        <v>90</v>
      </c>
      <c r="AX889" t="s">
        <v>90</v>
      </c>
      <c r="AY889" t="s">
        <v>90</v>
      </c>
      <c r="AZ889" t="s">
        <v>90</v>
      </c>
      <c r="BA889" t="s">
        <v>90</v>
      </c>
      <c r="BB889" t="s">
        <v>90</v>
      </c>
      <c r="BC889" t="s">
        <v>90</v>
      </c>
      <c r="BD889" t="s">
        <v>90</v>
      </c>
      <c r="BE889" t="s">
        <v>90</v>
      </c>
      <c r="BF889" t="s">
        <v>1818</v>
      </c>
      <c r="BG889">
        <v>192</v>
      </c>
      <c r="BH889" t="s">
        <v>93</v>
      </c>
    </row>
    <row r="890" spans="1:60">
      <c r="A890" t="s">
        <v>1978</v>
      </c>
      <c r="B890" t="s">
        <v>82</v>
      </c>
      <c r="C890" t="s">
        <v>1979</v>
      </c>
      <c r="D890" t="s">
        <v>84</v>
      </c>
      <c r="E890" s="2">
        <f>HYPERLINK("capsilon://?command=openfolder&amp;siteaddress=FAM.docvelocity-na8.net&amp;folderid=FX30CEE8E8-9AA0-3AA1-54C9-2621ECEB0F4D","FX22085221")</f>
        <v>0</v>
      </c>
      <c r="F890" t="s">
        <v>19</v>
      </c>
      <c r="G890" t="s">
        <v>19</v>
      </c>
      <c r="H890" t="s">
        <v>85</v>
      </c>
      <c r="I890" t="s">
        <v>1980</v>
      </c>
      <c r="J890">
        <v>56</v>
      </c>
      <c r="K890" t="s">
        <v>87</v>
      </c>
      <c r="L890" t="s">
        <v>88</v>
      </c>
      <c r="M890" t="s">
        <v>89</v>
      </c>
      <c r="N890">
        <v>1</v>
      </c>
      <c r="O890" s="1">
        <v>44791.800775462965</v>
      </c>
      <c r="P890" s="1">
        <v>44791.905069444445</v>
      </c>
      <c r="Q890">
        <v>8857</v>
      </c>
      <c r="R890">
        <v>154</v>
      </c>
      <c r="S890" t="b">
        <v>0</v>
      </c>
      <c r="T890" t="s">
        <v>90</v>
      </c>
      <c r="U890" t="b">
        <v>0</v>
      </c>
      <c r="V890" t="s">
        <v>162</v>
      </c>
      <c r="W890" s="1">
        <v>44791.905069444445</v>
      </c>
      <c r="X890">
        <v>154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56</v>
      </c>
      <c r="AE890">
        <v>42</v>
      </c>
      <c r="AF890">
        <v>0</v>
      </c>
      <c r="AG890">
        <v>4</v>
      </c>
      <c r="AH890" t="s">
        <v>90</v>
      </c>
      <c r="AI890" t="s">
        <v>90</v>
      </c>
      <c r="AJ890" t="s">
        <v>90</v>
      </c>
      <c r="AK890" t="s">
        <v>90</v>
      </c>
      <c r="AL890" t="s">
        <v>90</v>
      </c>
      <c r="AM890" t="s">
        <v>90</v>
      </c>
      <c r="AN890" t="s">
        <v>90</v>
      </c>
      <c r="AO890" t="s">
        <v>90</v>
      </c>
      <c r="AP890" t="s">
        <v>90</v>
      </c>
      <c r="AQ890" t="s">
        <v>90</v>
      </c>
      <c r="AR890" t="s">
        <v>90</v>
      </c>
      <c r="AS890" t="s">
        <v>90</v>
      </c>
      <c r="AT890" t="s">
        <v>90</v>
      </c>
      <c r="AU890" t="s">
        <v>90</v>
      </c>
      <c r="AV890" t="s">
        <v>90</v>
      </c>
      <c r="AW890" t="s">
        <v>90</v>
      </c>
      <c r="AX890" t="s">
        <v>90</v>
      </c>
      <c r="AY890" t="s">
        <v>90</v>
      </c>
      <c r="AZ890" t="s">
        <v>90</v>
      </c>
      <c r="BA890" t="s">
        <v>90</v>
      </c>
      <c r="BB890" t="s">
        <v>90</v>
      </c>
      <c r="BC890" t="s">
        <v>90</v>
      </c>
      <c r="BD890" t="s">
        <v>90</v>
      </c>
      <c r="BE890" t="s">
        <v>90</v>
      </c>
      <c r="BF890" t="s">
        <v>1818</v>
      </c>
      <c r="BG890">
        <v>150</v>
      </c>
      <c r="BH890" t="s">
        <v>93</v>
      </c>
    </row>
    <row r="891" spans="1:60">
      <c r="A891" t="s">
        <v>1981</v>
      </c>
      <c r="B891" t="s">
        <v>82</v>
      </c>
      <c r="C891" t="s">
        <v>1979</v>
      </c>
      <c r="D891" t="s">
        <v>84</v>
      </c>
      <c r="E891" s="2">
        <f>HYPERLINK("capsilon://?command=openfolder&amp;siteaddress=FAM.docvelocity-na8.net&amp;folderid=FX30CEE8E8-9AA0-3AA1-54C9-2621ECEB0F4D","FX22085221")</f>
        <v>0</v>
      </c>
      <c r="F891" t="s">
        <v>19</v>
      </c>
      <c r="G891" t="s">
        <v>19</v>
      </c>
      <c r="H891" t="s">
        <v>85</v>
      </c>
      <c r="I891" t="s">
        <v>1982</v>
      </c>
      <c r="J891">
        <v>341</v>
      </c>
      <c r="K891" t="s">
        <v>87</v>
      </c>
      <c r="L891" t="s">
        <v>88</v>
      </c>
      <c r="M891" t="s">
        <v>89</v>
      </c>
      <c r="N891">
        <v>1</v>
      </c>
      <c r="O891" s="1">
        <v>44791.802361111113</v>
      </c>
      <c r="P891" s="1">
        <v>44791.911377314813</v>
      </c>
      <c r="Q891">
        <v>8860</v>
      </c>
      <c r="R891">
        <v>559</v>
      </c>
      <c r="S891" t="b">
        <v>0</v>
      </c>
      <c r="T891" t="s">
        <v>90</v>
      </c>
      <c r="U891" t="b">
        <v>0</v>
      </c>
      <c r="V891" t="s">
        <v>162</v>
      </c>
      <c r="W891" s="1">
        <v>44791.911377314813</v>
      </c>
      <c r="X891">
        <v>544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341</v>
      </c>
      <c r="AE891">
        <v>341</v>
      </c>
      <c r="AF891">
        <v>0</v>
      </c>
      <c r="AG891">
        <v>6</v>
      </c>
      <c r="AH891" t="s">
        <v>90</v>
      </c>
      <c r="AI891" t="s">
        <v>90</v>
      </c>
      <c r="AJ891" t="s">
        <v>90</v>
      </c>
      <c r="AK891" t="s">
        <v>90</v>
      </c>
      <c r="AL891" t="s">
        <v>90</v>
      </c>
      <c r="AM891" t="s">
        <v>90</v>
      </c>
      <c r="AN891" t="s">
        <v>90</v>
      </c>
      <c r="AO891" t="s">
        <v>90</v>
      </c>
      <c r="AP891" t="s">
        <v>90</v>
      </c>
      <c r="AQ891" t="s">
        <v>90</v>
      </c>
      <c r="AR891" t="s">
        <v>90</v>
      </c>
      <c r="AS891" t="s">
        <v>90</v>
      </c>
      <c r="AT891" t="s">
        <v>90</v>
      </c>
      <c r="AU891" t="s">
        <v>90</v>
      </c>
      <c r="AV891" t="s">
        <v>90</v>
      </c>
      <c r="AW891" t="s">
        <v>90</v>
      </c>
      <c r="AX891" t="s">
        <v>90</v>
      </c>
      <c r="AY891" t="s">
        <v>90</v>
      </c>
      <c r="AZ891" t="s">
        <v>90</v>
      </c>
      <c r="BA891" t="s">
        <v>90</v>
      </c>
      <c r="BB891" t="s">
        <v>90</v>
      </c>
      <c r="BC891" t="s">
        <v>90</v>
      </c>
      <c r="BD891" t="s">
        <v>90</v>
      </c>
      <c r="BE891" t="s">
        <v>90</v>
      </c>
      <c r="BF891" t="s">
        <v>1818</v>
      </c>
      <c r="BG891">
        <v>156</v>
      </c>
      <c r="BH891" t="s">
        <v>93</v>
      </c>
    </row>
    <row r="892" spans="1:60">
      <c r="A892" t="s">
        <v>1983</v>
      </c>
      <c r="B892" t="s">
        <v>82</v>
      </c>
      <c r="C892" t="s">
        <v>1984</v>
      </c>
      <c r="D892" t="s">
        <v>84</v>
      </c>
      <c r="E892" s="2">
        <f>HYPERLINK("capsilon://?command=openfolder&amp;siteaddress=FAM.docvelocity-na8.net&amp;folderid=FX4BB205B0-A7B5-2097-4BE1-FC6563AAEFB4","FX22084087")</f>
        <v>0</v>
      </c>
      <c r="F892" t="s">
        <v>19</v>
      </c>
      <c r="G892" t="s">
        <v>19</v>
      </c>
      <c r="H892" t="s">
        <v>85</v>
      </c>
      <c r="I892" t="s">
        <v>1985</v>
      </c>
      <c r="J892">
        <v>72</v>
      </c>
      <c r="K892" t="s">
        <v>87</v>
      </c>
      <c r="L892" t="s">
        <v>88</v>
      </c>
      <c r="M892" t="s">
        <v>89</v>
      </c>
      <c r="N892">
        <v>1</v>
      </c>
      <c r="O892" s="1">
        <v>44791.833043981482</v>
      </c>
      <c r="P892" s="1">
        <v>44791.956608796296</v>
      </c>
      <c r="Q892">
        <v>10558</v>
      </c>
      <c r="R892">
        <v>118</v>
      </c>
      <c r="S892" t="b">
        <v>0</v>
      </c>
      <c r="T892" t="s">
        <v>90</v>
      </c>
      <c r="U892" t="b">
        <v>0</v>
      </c>
      <c r="V892" t="s">
        <v>162</v>
      </c>
      <c r="W892" s="1">
        <v>44791.956608796296</v>
      </c>
      <c r="X892">
        <v>111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72</v>
      </c>
      <c r="AE892">
        <v>65</v>
      </c>
      <c r="AF892">
        <v>0</v>
      </c>
      <c r="AG892">
        <v>3</v>
      </c>
      <c r="AH892" t="s">
        <v>90</v>
      </c>
      <c r="AI892" t="s">
        <v>90</v>
      </c>
      <c r="AJ892" t="s">
        <v>90</v>
      </c>
      <c r="AK892" t="s">
        <v>90</v>
      </c>
      <c r="AL892" t="s">
        <v>90</v>
      </c>
      <c r="AM892" t="s">
        <v>90</v>
      </c>
      <c r="AN892" t="s">
        <v>90</v>
      </c>
      <c r="AO892" t="s">
        <v>90</v>
      </c>
      <c r="AP892" t="s">
        <v>90</v>
      </c>
      <c r="AQ892" t="s">
        <v>90</v>
      </c>
      <c r="AR892" t="s">
        <v>90</v>
      </c>
      <c r="AS892" t="s">
        <v>90</v>
      </c>
      <c r="AT892" t="s">
        <v>90</v>
      </c>
      <c r="AU892" t="s">
        <v>90</v>
      </c>
      <c r="AV892" t="s">
        <v>90</v>
      </c>
      <c r="AW892" t="s">
        <v>90</v>
      </c>
      <c r="AX892" t="s">
        <v>90</v>
      </c>
      <c r="AY892" t="s">
        <v>90</v>
      </c>
      <c r="AZ892" t="s">
        <v>90</v>
      </c>
      <c r="BA892" t="s">
        <v>90</v>
      </c>
      <c r="BB892" t="s">
        <v>90</v>
      </c>
      <c r="BC892" t="s">
        <v>90</v>
      </c>
      <c r="BD892" t="s">
        <v>90</v>
      </c>
      <c r="BE892" t="s">
        <v>90</v>
      </c>
      <c r="BF892" t="s">
        <v>1818</v>
      </c>
      <c r="BG892">
        <v>177</v>
      </c>
      <c r="BH892" t="s">
        <v>93</v>
      </c>
    </row>
    <row r="893" spans="1:60">
      <c r="A893" t="s">
        <v>1986</v>
      </c>
      <c r="B893" t="s">
        <v>82</v>
      </c>
      <c r="C893" t="s">
        <v>1856</v>
      </c>
      <c r="D893" t="s">
        <v>84</v>
      </c>
      <c r="E893" s="2">
        <f>HYPERLINK("capsilon://?command=openfolder&amp;siteaddress=FAM.docvelocity-na8.net&amp;folderid=FX031CC12B-D92A-23B2-7384-97A2ADBA6723","FX22083755")</f>
        <v>0</v>
      </c>
      <c r="F893" t="s">
        <v>19</v>
      </c>
      <c r="G893" t="s">
        <v>19</v>
      </c>
      <c r="H893" t="s">
        <v>85</v>
      </c>
      <c r="I893" t="s">
        <v>1987</v>
      </c>
      <c r="J893">
        <v>140</v>
      </c>
      <c r="K893" t="s">
        <v>87</v>
      </c>
      <c r="L893" t="s">
        <v>88</v>
      </c>
      <c r="M893" t="s">
        <v>89</v>
      </c>
      <c r="N893">
        <v>2</v>
      </c>
      <c r="O893" s="1">
        <v>44791.879548611112</v>
      </c>
      <c r="P893" s="1">
        <v>44792.041631944441</v>
      </c>
      <c r="Q893">
        <v>12269</v>
      </c>
      <c r="R893">
        <v>1735</v>
      </c>
      <c r="S893" t="b">
        <v>0</v>
      </c>
      <c r="T893" t="s">
        <v>90</v>
      </c>
      <c r="U893" t="b">
        <v>0</v>
      </c>
      <c r="V893" t="s">
        <v>162</v>
      </c>
      <c r="W893" s="1">
        <v>44791.97210648148</v>
      </c>
      <c r="X893">
        <v>1338</v>
      </c>
      <c r="Y893">
        <v>140</v>
      </c>
      <c r="Z893">
        <v>0</v>
      </c>
      <c r="AA893">
        <v>140</v>
      </c>
      <c r="AB893">
        <v>0</v>
      </c>
      <c r="AC893">
        <v>6</v>
      </c>
      <c r="AD893">
        <v>0</v>
      </c>
      <c r="AE893">
        <v>0</v>
      </c>
      <c r="AF893">
        <v>0</v>
      </c>
      <c r="AG893">
        <v>0</v>
      </c>
      <c r="AH893" t="s">
        <v>126</v>
      </c>
      <c r="AI893" s="1">
        <v>44792.041631944441</v>
      </c>
      <c r="AJ893">
        <v>397</v>
      </c>
      <c r="AK893">
        <v>1</v>
      </c>
      <c r="AL893">
        <v>0</v>
      </c>
      <c r="AM893">
        <v>1</v>
      </c>
      <c r="AN893">
        <v>0</v>
      </c>
      <c r="AO893">
        <v>1</v>
      </c>
      <c r="AP893">
        <v>-1</v>
      </c>
      <c r="AQ893">
        <v>0</v>
      </c>
      <c r="AR893">
        <v>0</v>
      </c>
      <c r="AS893">
        <v>0</v>
      </c>
      <c r="AT893" t="s">
        <v>90</v>
      </c>
      <c r="AU893" t="s">
        <v>90</v>
      </c>
      <c r="AV893" t="s">
        <v>90</v>
      </c>
      <c r="AW893" t="s">
        <v>90</v>
      </c>
      <c r="AX893" t="s">
        <v>90</v>
      </c>
      <c r="AY893" t="s">
        <v>90</v>
      </c>
      <c r="AZ893" t="s">
        <v>90</v>
      </c>
      <c r="BA893" t="s">
        <v>90</v>
      </c>
      <c r="BB893" t="s">
        <v>90</v>
      </c>
      <c r="BC893" t="s">
        <v>90</v>
      </c>
      <c r="BD893" t="s">
        <v>90</v>
      </c>
      <c r="BE893" t="s">
        <v>90</v>
      </c>
      <c r="BF893" t="s">
        <v>1818</v>
      </c>
      <c r="BG893">
        <v>233</v>
      </c>
      <c r="BH893" t="s">
        <v>93</v>
      </c>
    </row>
    <row r="894" spans="1:60">
      <c r="A894" t="s">
        <v>1988</v>
      </c>
      <c r="B894" t="s">
        <v>82</v>
      </c>
      <c r="C894" t="s">
        <v>1856</v>
      </c>
      <c r="D894" t="s">
        <v>84</v>
      </c>
      <c r="E894" s="2">
        <f>HYPERLINK("capsilon://?command=openfolder&amp;siteaddress=FAM.docvelocity-na8.net&amp;folderid=FX031CC12B-D92A-23B2-7384-97A2ADBA6723","FX22083755")</f>
        <v>0</v>
      </c>
      <c r="F894" t="s">
        <v>19</v>
      </c>
      <c r="G894" t="s">
        <v>19</v>
      </c>
      <c r="H894" t="s">
        <v>85</v>
      </c>
      <c r="I894" t="s">
        <v>1989</v>
      </c>
      <c r="J894">
        <v>137</v>
      </c>
      <c r="K894" t="s">
        <v>87</v>
      </c>
      <c r="L894" t="s">
        <v>88</v>
      </c>
      <c r="M894" t="s">
        <v>89</v>
      </c>
      <c r="N894">
        <v>2</v>
      </c>
      <c r="O894" s="1">
        <v>44791.879953703705</v>
      </c>
      <c r="P894" s="1">
        <v>44792.046527777777</v>
      </c>
      <c r="Q894">
        <v>13189</v>
      </c>
      <c r="R894">
        <v>1203</v>
      </c>
      <c r="S894" t="b">
        <v>0</v>
      </c>
      <c r="T894" t="s">
        <v>90</v>
      </c>
      <c r="U894" t="b">
        <v>0</v>
      </c>
      <c r="V894" t="s">
        <v>135</v>
      </c>
      <c r="W894" s="1">
        <v>44791.97215277778</v>
      </c>
      <c r="X894">
        <v>781</v>
      </c>
      <c r="Y894">
        <v>137</v>
      </c>
      <c r="Z894">
        <v>0</v>
      </c>
      <c r="AA894">
        <v>137</v>
      </c>
      <c r="AB894">
        <v>0</v>
      </c>
      <c r="AC894">
        <v>3</v>
      </c>
      <c r="AD894">
        <v>0</v>
      </c>
      <c r="AE894">
        <v>0</v>
      </c>
      <c r="AF894">
        <v>0</v>
      </c>
      <c r="AG894">
        <v>0</v>
      </c>
      <c r="AH894" t="s">
        <v>126</v>
      </c>
      <c r="AI894" s="1">
        <v>44792.046527777777</v>
      </c>
      <c r="AJ894">
        <v>422</v>
      </c>
      <c r="AK894">
        <v>1</v>
      </c>
      <c r="AL894">
        <v>0</v>
      </c>
      <c r="AM894">
        <v>1</v>
      </c>
      <c r="AN894">
        <v>0</v>
      </c>
      <c r="AO894">
        <v>1</v>
      </c>
      <c r="AP894">
        <v>-1</v>
      </c>
      <c r="AQ894">
        <v>0</v>
      </c>
      <c r="AR894">
        <v>0</v>
      </c>
      <c r="AS894">
        <v>0</v>
      </c>
      <c r="AT894" t="s">
        <v>90</v>
      </c>
      <c r="AU894" t="s">
        <v>90</v>
      </c>
      <c r="AV894" t="s">
        <v>90</v>
      </c>
      <c r="AW894" t="s">
        <v>90</v>
      </c>
      <c r="AX894" t="s">
        <v>90</v>
      </c>
      <c r="AY894" t="s">
        <v>90</v>
      </c>
      <c r="AZ894" t="s">
        <v>90</v>
      </c>
      <c r="BA894" t="s">
        <v>90</v>
      </c>
      <c r="BB894" t="s">
        <v>90</v>
      </c>
      <c r="BC894" t="s">
        <v>90</v>
      </c>
      <c r="BD894" t="s">
        <v>90</v>
      </c>
      <c r="BE894" t="s">
        <v>90</v>
      </c>
      <c r="BF894" t="s">
        <v>1818</v>
      </c>
      <c r="BG894">
        <v>239</v>
      </c>
      <c r="BH894" t="s">
        <v>93</v>
      </c>
    </row>
    <row r="895" spans="1:60">
      <c r="A895" t="s">
        <v>1990</v>
      </c>
      <c r="B895" t="s">
        <v>82</v>
      </c>
      <c r="C895" t="s">
        <v>1856</v>
      </c>
      <c r="D895" t="s">
        <v>84</v>
      </c>
      <c r="E895" s="2">
        <f>HYPERLINK("capsilon://?command=openfolder&amp;siteaddress=FAM.docvelocity-na8.net&amp;folderid=FX031CC12B-D92A-23B2-7384-97A2ADBA6723","FX22083755")</f>
        <v>0</v>
      </c>
      <c r="F895" t="s">
        <v>19</v>
      </c>
      <c r="G895" t="s">
        <v>19</v>
      </c>
      <c r="H895" t="s">
        <v>85</v>
      </c>
      <c r="I895" t="s">
        <v>1991</v>
      </c>
      <c r="J895">
        <v>28</v>
      </c>
      <c r="K895" t="s">
        <v>87</v>
      </c>
      <c r="L895" t="s">
        <v>88</v>
      </c>
      <c r="M895" t="s">
        <v>89</v>
      </c>
      <c r="N895">
        <v>2</v>
      </c>
      <c r="O895" s="1">
        <v>44791.879953703705</v>
      </c>
      <c r="P895" s="1">
        <v>44792.048101851855</v>
      </c>
      <c r="Q895">
        <v>14253</v>
      </c>
      <c r="R895">
        <v>275</v>
      </c>
      <c r="S895" t="b">
        <v>0</v>
      </c>
      <c r="T895" t="s">
        <v>90</v>
      </c>
      <c r="U895" t="b">
        <v>0</v>
      </c>
      <c r="V895" t="s">
        <v>182</v>
      </c>
      <c r="W895" s="1">
        <v>44791.966226851851</v>
      </c>
      <c r="X895">
        <v>140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126</v>
      </c>
      <c r="AI895" s="1">
        <v>44792.048101851855</v>
      </c>
      <c r="AJ895">
        <v>135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90</v>
      </c>
      <c r="AU895" t="s">
        <v>90</v>
      </c>
      <c r="AV895" t="s">
        <v>90</v>
      </c>
      <c r="AW895" t="s">
        <v>90</v>
      </c>
      <c r="AX895" t="s">
        <v>90</v>
      </c>
      <c r="AY895" t="s">
        <v>90</v>
      </c>
      <c r="AZ895" t="s">
        <v>90</v>
      </c>
      <c r="BA895" t="s">
        <v>90</v>
      </c>
      <c r="BB895" t="s">
        <v>90</v>
      </c>
      <c r="BC895" t="s">
        <v>90</v>
      </c>
      <c r="BD895" t="s">
        <v>90</v>
      </c>
      <c r="BE895" t="s">
        <v>90</v>
      </c>
      <c r="BF895" t="s">
        <v>1818</v>
      </c>
      <c r="BG895">
        <v>242</v>
      </c>
      <c r="BH895" t="s">
        <v>93</v>
      </c>
    </row>
    <row r="896" spans="1:60">
      <c r="A896" t="s">
        <v>1992</v>
      </c>
      <c r="B896" t="s">
        <v>82</v>
      </c>
      <c r="C896" t="s">
        <v>1856</v>
      </c>
      <c r="D896" t="s">
        <v>84</v>
      </c>
      <c r="E896" s="2">
        <f>HYPERLINK("capsilon://?command=openfolder&amp;siteaddress=FAM.docvelocity-na8.net&amp;folderid=FX031CC12B-D92A-23B2-7384-97A2ADBA6723","FX22083755")</f>
        <v>0</v>
      </c>
      <c r="F896" t="s">
        <v>19</v>
      </c>
      <c r="G896" t="s">
        <v>19</v>
      </c>
      <c r="H896" t="s">
        <v>85</v>
      </c>
      <c r="I896" t="s">
        <v>1993</v>
      </c>
      <c r="J896">
        <v>28</v>
      </c>
      <c r="K896" t="s">
        <v>87</v>
      </c>
      <c r="L896" t="s">
        <v>88</v>
      </c>
      <c r="M896" t="s">
        <v>89</v>
      </c>
      <c r="N896">
        <v>2</v>
      </c>
      <c r="O896" s="1">
        <v>44791.880173611113</v>
      </c>
      <c r="P896" s="1">
        <v>44792.049907407411</v>
      </c>
      <c r="Q896">
        <v>14412</v>
      </c>
      <c r="R896">
        <v>253</v>
      </c>
      <c r="S896" t="b">
        <v>0</v>
      </c>
      <c r="T896" t="s">
        <v>90</v>
      </c>
      <c r="U896" t="b">
        <v>0</v>
      </c>
      <c r="V896" t="s">
        <v>182</v>
      </c>
      <c r="W896" s="1">
        <v>44791.967372685183</v>
      </c>
      <c r="X896">
        <v>98</v>
      </c>
      <c r="Y896">
        <v>21</v>
      </c>
      <c r="Z896">
        <v>0</v>
      </c>
      <c r="AA896">
        <v>21</v>
      </c>
      <c r="AB896">
        <v>0</v>
      </c>
      <c r="AC896">
        <v>0</v>
      </c>
      <c r="AD896">
        <v>7</v>
      </c>
      <c r="AE896">
        <v>0</v>
      </c>
      <c r="AF896">
        <v>0</v>
      </c>
      <c r="AG896">
        <v>0</v>
      </c>
      <c r="AH896" t="s">
        <v>126</v>
      </c>
      <c r="AI896" s="1">
        <v>44792.049907407411</v>
      </c>
      <c r="AJ896">
        <v>155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7</v>
      </c>
      <c r="AQ896">
        <v>0</v>
      </c>
      <c r="AR896">
        <v>0</v>
      </c>
      <c r="AS896">
        <v>0</v>
      </c>
      <c r="AT896" t="s">
        <v>90</v>
      </c>
      <c r="AU896" t="s">
        <v>90</v>
      </c>
      <c r="AV896" t="s">
        <v>90</v>
      </c>
      <c r="AW896" t="s">
        <v>90</v>
      </c>
      <c r="AX896" t="s">
        <v>90</v>
      </c>
      <c r="AY896" t="s">
        <v>90</v>
      </c>
      <c r="AZ896" t="s">
        <v>90</v>
      </c>
      <c r="BA896" t="s">
        <v>90</v>
      </c>
      <c r="BB896" t="s">
        <v>90</v>
      </c>
      <c r="BC896" t="s">
        <v>90</v>
      </c>
      <c r="BD896" t="s">
        <v>90</v>
      </c>
      <c r="BE896" t="s">
        <v>90</v>
      </c>
      <c r="BF896" t="s">
        <v>1818</v>
      </c>
      <c r="BG896">
        <v>244</v>
      </c>
      <c r="BH896" t="s">
        <v>93</v>
      </c>
    </row>
    <row r="897" spans="1:60">
      <c r="A897" t="s">
        <v>1994</v>
      </c>
      <c r="B897" t="s">
        <v>82</v>
      </c>
      <c r="C897" t="s">
        <v>1856</v>
      </c>
      <c r="D897" t="s">
        <v>84</v>
      </c>
      <c r="E897" s="2">
        <f>HYPERLINK("capsilon://?command=openfolder&amp;siteaddress=FAM.docvelocity-na8.net&amp;folderid=FX031CC12B-D92A-23B2-7384-97A2ADBA6723","FX22083755")</f>
        <v>0</v>
      </c>
      <c r="F897" t="s">
        <v>19</v>
      </c>
      <c r="G897" t="s">
        <v>19</v>
      </c>
      <c r="H897" t="s">
        <v>85</v>
      </c>
      <c r="I897" t="s">
        <v>1995</v>
      </c>
      <c r="J897">
        <v>28</v>
      </c>
      <c r="K897" t="s">
        <v>87</v>
      </c>
      <c r="L897" t="s">
        <v>88</v>
      </c>
      <c r="M897" t="s">
        <v>89</v>
      </c>
      <c r="N897">
        <v>2</v>
      </c>
      <c r="O897" s="1">
        <v>44791.880173611113</v>
      </c>
      <c r="P897" s="1">
        <v>44792.051435185182</v>
      </c>
      <c r="Q897">
        <v>14566</v>
      </c>
      <c r="R897">
        <v>231</v>
      </c>
      <c r="S897" t="b">
        <v>0</v>
      </c>
      <c r="T897" t="s">
        <v>90</v>
      </c>
      <c r="U897" t="b">
        <v>0</v>
      </c>
      <c r="V897" t="s">
        <v>182</v>
      </c>
      <c r="W897" s="1">
        <v>44791.968530092592</v>
      </c>
      <c r="X897">
        <v>100</v>
      </c>
      <c r="Y897">
        <v>21</v>
      </c>
      <c r="Z897">
        <v>0</v>
      </c>
      <c r="AA897">
        <v>21</v>
      </c>
      <c r="AB897">
        <v>0</v>
      </c>
      <c r="AC897">
        <v>1</v>
      </c>
      <c r="AD897">
        <v>7</v>
      </c>
      <c r="AE897">
        <v>0</v>
      </c>
      <c r="AF897">
        <v>0</v>
      </c>
      <c r="AG897">
        <v>0</v>
      </c>
      <c r="AH897" t="s">
        <v>126</v>
      </c>
      <c r="AI897" s="1">
        <v>44792.051435185182</v>
      </c>
      <c r="AJ897">
        <v>131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7</v>
      </c>
      <c r="AQ897">
        <v>0</v>
      </c>
      <c r="AR897">
        <v>0</v>
      </c>
      <c r="AS897">
        <v>0</v>
      </c>
      <c r="AT897" t="s">
        <v>90</v>
      </c>
      <c r="AU897" t="s">
        <v>90</v>
      </c>
      <c r="AV897" t="s">
        <v>90</v>
      </c>
      <c r="AW897" t="s">
        <v>90</v>
      </c>
      <c r="AX897" t="s">
        <v>90</v>
      </c>
      <c r="AY897" t="s">
        <v>90</v>
      </c>
      <c r="AZ897" t="s">
        <v>90</v>
      </c>
      <c r="BA897" t="s">
        <v>90</v>
      </c>
      <c r="BB897" t="s">
        <v>90</v>
      </c>
      <c r="BC897" t="s">
        <v>90</v>
      </c>
      <c r="BD897" t="s">
        <v>90</v>
      </c>
      <c r="BE897" t="s">
        <v>90</v>
      </c>
      <c r="BF897" t="s">
        <v>1818</v>
      </c>
      <c r="BG897">
        <v>246</v>
      </c>
      <c r="BH897" t="s">
        <v>93</v>
      </c>
    </row>
    <row r="898" spans="1:60">
      <c r="A898" t="s">
        <v>1996</v>
      </c>
      <c r="B898" t="s">
        <v>82</v>
      </c>
      <c r="C898" t="s">
        <v>1856</v>
      </c>
      <c r="D898" t="s">
        <v>84</v>
      </c>
      <c r="E898" s="2">
        <f>HYPERLINK("capsilon://?command=openfolder&amp;siteaddress=FAM.docvelocity-na8.net&amp;folderid=FX031CC12B-D92A-23B2-7384-97A2ADBA6723","FX22083755")</f>
        <v>0</v>
      </c>
      <c r="F898" t="s">
        <v>19</v>
      </c>
      <c r="G898" t="s">
        <v>19</v>
      </c>
      <c r="H898" t="s">
        <v>85</v>
      </c>
      <c r="I898" t="s">
        <v>1997</v>
      </c>
      <c r="J898">
        <v>28</v>
      </c>
      <c r="K898" t="s">
        <v>87</v>
      </c>
      <c r="L898" t="s">
        <v>88</v>
      </c>
      <c r="M898" t="s">
        <v>89</v>
      </c>
      <c r="N898">
        <v>2</v>
      </c>
      <c r="O898" s="1">
        <v>44791.882557870369</v>
      </c>
      <c r="P898" s="1">
        <v>44792.052939814814</v>
      </c>
      <c r="Q898">
        <v>14455</v>
      </c>
      <c r="R898">
        <v>266</v>
      </c>
      <c r="S898" t="b">
        <v>0</v>
      </c>
      <c r="T898" t="s">
        <v>90</v>
      </c>
      <c r="U898" t="b">
        <v>0</v>
      </c>
      <c r="V898" t="s">
        <v>182</v>
      </c>
      <c r="W898" s="1">
        <v>44791.970127314817</v>
      </c>
      <c r="X898">
        <v>137</v>
      </c>
      <c r="Y898">
        <v>21</v>
      </c>
      <c r="Z898">
        <v>0</v>
      </c>
      <c r="AA898">
        <v>21</v>
      </c>
      <c r="AB898">
        <v>0</v>
      </c>
      <c r="AC898">
        <v>0</v>
      </c>
      <c r="AD898">
        <v>7</v>
      </c>
      <c r="AE898">
        <v>0</v>
      </c>
      <c r="AF898">
        <v>0</v>
      </c>
      <c r="AG898">
        <v>0</v>
      </c>
      <c r="AH898" t="s">
        <v>126</v>
      </c>
      <c r="AI898" s="1">
        <v>44792.052939814814</v>
      </c>
      <c r="AJ898">
        <v>129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 t="s">
        <v>90</v>
      </c>
      <c r="AU898" t="s">
        <v>90</v>
      </c>
      <c r="AV898" t="s">
        <v>90</v>
      </c>
      <c r="AW898" t="s">
        <v>90</v>
      </c>
      <c r="AX898" t="s">
        <v>90</v>
      </c>
      <c r="AY898" t="s">
        <v>90</v>
      </c>
      <c r="AZ898" t="s">
        <v>90</v>
      </c>
      <c r="BA898" t="s">
        <v>90</v>
      </c>
      <c r="BB898" t="s">
        <v>90</v>
      </c>
      <c r="BC898" t="s">
        <v>90</v>
      </c>
      <c r="BD898" t="s">
        <v>90</v>
      </c>
      <c r="BE898" t="s">
        <v>90</v>
      </c>
      <c r="BF898" t="s">
        <v>1818</v>
      </c>
      <c r="BG898">
        <v>245</v>
      </c>
      <c r="BH898" t="s">
        <v>93</v>
      </c>
    </row>
    <row r="899" spans="1:60">
      <c r="A899" t="s">
        <v>1998</v>
      </c>
      <c r="B899" t="s">
        <v>82</v>
      </c>
      <c r="C899" t="s">
        <v>1979</v>
      </c>
      <c r="D899" t="s">
        <v>84</v>
      </c>
      <c r="E899" s="2">
        <f>HYPERLINK("capsilon://?command=openfolder&amp;siteaddress=FAM.docvelocity-na8.net&amp;folderid=FX30CEE8E8-9AA0-3AA1-54C9-2621ECEB0F4D","FX22085221")</f>
        <v>0</v>
      </c>
      <c r="F899" t="s">
        <v>19</v>
      </c>
      <c r="G899" t="s">
        <v>19</v>
      </c>
      <c r="H899" t="s">
        <v>85</v>
      </c>
      <c r="I899" t="s">
        <v>1980</v>
      </c>
      <c r="J899">
        <v>112</v>
      </c>
      <c r="K899" t="s">
        <v>87</v>
      </c>
      <c r="L899" t="s">
        <v>88</v>
      </c>
      <c r="M899" t="s">
        <v>89</v>
      </c>
      <c r="N899">
        <v>2</v>
      </c>
      <c r="O899" s="1">
        <v>44791.906273148146</v>
      </c>
      <c r="P899" s="1">
        <v>44791.953564814816</v>
      </c>
      <c r="Q899">
        <v>2039</v>
      </c>
      <c r="R899">
        <v>2047</v>
      </c>
      <c r="S899" t="b">
        <v>0</v>
      </c>
      <c r="T899" t="s">
        <v>90</v>
      </c>
      <c r="U899" t="b">
        <v>1</v>
      </c>
      <c r="V899" t="s">
        <v>162</v>
      </c>
      <c r="W899" s="1">
        <v>44791.931064814817</v>
      </c>
      <c r="X899">
        <v>1700</v>
      </c>
      <c r="Y899">
        <v>84</v>
      </c>
      <c r="Z899">
        <v>0</v>
      </c>
      <c r="AA899">
        <v>84</v>
      </c>
      <c r="AB899">
        <v>0</v>
      </c>
      <c r="AC899">
        <v>21</v>
      </c>
      <c r="AD899">
        <v>28</v>
      </c>
      <c r="AE899">
        <v>0</v>
      </c>
      <c r="AF899">
        <v>0</v>
      </c>
      <c r="AG899">
        <v>0</v>
      </c>
      <c r="AH899" t="s">
        <v>449</v>
      </c>
      <c r="AI899" s="1">
        <v>44791.953564814816</v>
      </c>
      <c r="AJ899">
        <v>341</v>
      </c>
      <c r="AK899">
        <v>2</v>
      </c>
      <c r="AL899">
        <v>0</v>
      </c>
      <c r="AM899">
        <v>2</v>
      </c>
      <c r="AN899">
        <v>0</v>
      </c>
      <c r="AO899">
        <v>1</v>
      </c>
      <c r="AP899">
        <v>26</v>
      </c>
      <c r="AQ899">
        <v>0</v>
      </c>
      <c r="AR899">
        <v>0</v>
      </c>
      <c r="AS899">
        <v>0</v>
      </c>
      <c r="AT899" t="s">
        <v>90</v>
      </c>
      <c r="AU899" t="s">
        <v>90</v>
      </c>
      <c r="AV899" t="s">
        <v>90</v>
      </c>
      <c r="AW899" t="s">
        <v>90</v>
      </c>
      <c r="AX899" t="s">
        <v>90</v>
      </c>
      <c r="AY899" t="s">
        <v>90</v>
      </c>
      <c r="AZ899" t="s">
        <v>90</v>
      </c>
      <c r="BA899" t="s">
        <v>90</v>
      </c>
      <c r="BB899" t="s">
        <v>90</v>
      </c>
      <c r="BC899" t="s">
        <v>90</v>
      </c>
      <c r="BD899" t="s">
        <v>90</v>
      </c>
      <c r="BE899" t="s">
        <v>90</v>
      </c>
      <c r="BF899" t="s">
        <v>1818</v>
      </c>
      <c r="BG899">
        <v>68</v>
      </c>
      <c r="BH899" t="s">
        <v>93</v>
      </c>
    </row>
    <row r="900" spans="1:60">
      <c r="A900" t="s">
        <v>1999</v>
      </c>
      <c r="B900" t="s">
        <v>82</v>
      </c>
      <c r="C900" t="s">
        <v>1979</v>
      </c>
      <c r="D900" t="s">
        <v>84</v>
      </c>
      <c r="E900" s="2">
        <f>HYPERLINK("capsilon://?command=openfolder&amp;siteaddress=FAM.docvelocity-na8.net&amp;folderid=FX30CEE8E8-9AA0-3AA1-54C9-2621ECEB0F4D","FX22085221")</f>
        <v>0</v>
      </c>
      <c r="F900" t="s">
        <v>19</v>
      </c>
      <c r="G900" t="s">
        <v>19</v>
      </c>
      <c r="H900" t="s">
        <v>85</v>
      </c>
      <c r="I900" t="s">
        <v>1982</v>
      </c>
      <c r="J900">
        <v>442</v>
      </c>
      <c r="K900" t="s">
        <v>87</v>
      </c>
      <c r="L900" t="s">
        <v>88</v>
      </c>
      <c r="M900" t="s">
        <v>89</v>
      </c>
      <c r="N900">
        <v>2</v>
      </c>
      <c r="O900" s="1">
        <v>44791.912708333337</v>
      </c>
      <c r="P900" s="1">
        <v>44792.033125000002</v>
      </c>
      <c r="Q900">
        <v>7898</v>
      </c>
      <c r="R900">
        <v>2506</v>
      </c>
      <c r="S900" t="b">
        <v>0</v>
      </c>
      <c r="T900" t="s">
        <v>90</v>
      </c>
      <c r="U900" t="b">
        <v>1</v>
      </c>
      <c r="V900" t="s">
        <v>182</v>
      </c>
      <c r="W900" s="1">
        <v>44791.960856481484</v>
      </c>
      <c r="X900">
        <v>1349</v>
      </c>
      <c r="Y900">
        <v>233</v>
      </c>
      <c r="Z900">
        <v>0</v>
      </c>
      <c r="AA900">
        <v>233</v>
      </c>
      <c r="AB900">
        <v>32</v>
      </c>
      <c r="AC900">
        <v>54</v>
      </c>
      <c r="AD900">
        <v>209</v>
      </c>
      <c r="AE900">
        <v>0</v>
      </c>
      <c r="AF900">
        <v>0</v>
      </c>
      <c r="AG900">
        <v>0</v>
      </c>
      <c r="AH900" t="s">
        <v>126</v>
      </c>
      <c r="AI900" s="1">
        <v>44792.033125000002</v>
      </c>
      <c r="AJ900">
        <v>958</v>
      </c>
      <c r="AK900">
        <v>9</v>
      </c>
      <c r="AL900">
        <v>0</v>
      </c>
      <c r="AM900">
        <v>9</v>
      </c>
      <c r="AN900">
        <v>32</v>
      </c>
      <c r="AO900">
        <v>9</v>
      </c>
      <c r="AP900">
        <v>200</v>
      </c>
      <c r="AQ900">
        <v>0</v>
      </c>
      <c r="AR900">
        <v>0</v>
      </c>
      <c r="AS900">
        <v>0</v>
      </c>
      <c r="AT900" t="s">
        <v>90</v>
      </c>
      <c r="AU900" t="s">
        <v>90</v>
      </c>
      <c r="AV900" t="s">
        <v>90</v>
      </c>
      <c r="AW900" t="s">
        <v>90</v>
      </c>
      <c r="AX900" t="s">
        <v>90</v>
      </c>
      <c r="AY900" t="s">
        <v>90</v>
      </c>
      <c r="AZ900" t="s">
        <v>90</v>
      </c>
      <c r="BA900" t="s">
        <v>90</v>
      </c>
      <c r="BB900" t="s">
        <v>90</v>
      </c>
      <c r="BC900" t="s">
        <v>90</v>
      </c>
      <c r="BD900" t="s">
        <v>90</v>
      </c>
      <c r="BE900" t="s">
        <v>90</v>
      </c>
      <c r="BF900" t="s">
        <v>1818</v>
      </c>
      <c r="BG900">
        <v>173</v>
      </c>
      <c r="BH900" t="s">
        <v>93</v>
      </c>
    </row>
    <row r="901" spans="1:60">
      <c r="A901" t="s">
        <v>2000</v>
      </c>
      <c r="B901" t="s">
        <v>82</v>
      </c>
      <c r="C901" t="s">
        <v>1984</v>
      </c>
      <c r="D901" t="s">
        <v>84</v>
      </c>
      <c r="E901" s="2">
        <f>HYPERLINK("capsilon://?command=openfolder&amp;siteaddress=FAM.docvelocity-na8.net&amp;folderid=FX4BB205B0-A7B5-2097-4BE1-FC6563AAEFB4","FX22084087")</f>
        <v>0</v>
      </c>
      <c r="F901" t="s">
        <v>19</v>
      </c>
      <c r="G901" t="s">
        <v>19</v>
      </c>
      <c r="H901" t="s">
        <v>85</v>
      </c>
      <c r="I901" t="s">
        <v>1985</v>
      </c>
      <c r="J901">
        <v>100</v>
      </c>
      <c r="K901" t="s">
        <v>87</v>
      </c>
      <c r="L901" t="s">
        <v>88</v>
      </c>
      <c r="M901" t="s">
        <v>89</v>
      </c>
      <c r="N901">
        <v>2</v>
      </c>
      <c r="O901" s="1">
        <v>44791.95789351852</v>
      </c>
      <c r="P901" s="1">
        <v>44792.03702546296</v>
      </c>
      <c r="Q901">
        <v>6179</v>
      </c>
      <c r="R901">
        <v>658</v>
      </c>
      <c r="S901" t="b">
        <v>0</v>
      </c>
      <c r="T901" t="s">
        <v>90</v>
      </c>
      <c r="U901" t="b">
        <v>1</v>
      </c>
      <c r="V901" t="s">
        <v>182</v>
      </c>
      <c r="W901" s="1">
        <v>44791.964594907404</v>
      </c>
      <c r="X901">
        <v>322</v>
      </c>
      <c r="Y901">
        <v>83</v>
      </c>
      <c r="Z901">
        <v>0</v>
      </c>
      <c r="AA901">
        <v>83</v>
      </c>
      <c r="AB901">
        <v>0</v>
      </c>
      <c r="AC901">
        <v>1</v>
      </c>
      <c r="AD901">
        <v>17</v>
      </c>
      <c r="AE901">
        <v>0</v>
      </c>
      <c r="AF901">
        <v>0</v>
      </c>
      <c r="AG901">
        <v>0</v>
      </c>
      <c r="AH901" t="s">
        <v>126</v>
      </c>
      <c r="AI901" s="1">
        <v>44792.03702546296</v>
      </c>
      <c r="AJ901">
        <v>336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17</v>
      </c>
      <c r="AQ901">
        <v>0</v>
      </c>
      <c r="AR901">
        <v>0</v>
      </c>
      <c r="AS901">
        <v>0</v>
      </c>
      <c r="AT901" t="s">
        <v>90</v>
      </c>
      <c r="AU901" t="s">
        <v>90</v>
      </c>
      <c r="AV901" t="s">
        <v>90</v>
      </c>
      <c r="AW901" t="s">
        <v>90</v>
      </c>
      <c r="AX901" t="s">
        <v>90</v>
      </c>
      <c r="AY901" t="s">
        <v>90</v>
      </c>
      <c r="AZ901" t="s">
        <v>90</v>
      </c>
      <c r="BA901" t="s">
        <v>90</v>
      </c>
      <c r="BB901" t="s">
        <v>90</v>
      </c>
      <c r="BC901" t="s">
        <v>90</v>
      </c>
      <c r="BD901" t="s">
        <v>90</v>
      </c>
      <c r="BE901" t="s">
        <v>90</v>
      </c>
      <c r="BF901" t="s">
        <v>1818</v>
      </c>
      <c r="BG901">
        <v>113</v>
      </c>
      <c r="BH901" t="s">
        <v>93</v>
      </c>
    </row>
    <row r="902" spans="1:60">
      <c r="A902" t="s">
        <v>2001</v>
      </c>
      <c r="B902" t="s">
        <v>82</v>
      </c>
      <c r="C902" t="s">
        <v>2002</v>
      </c>
      <c r="D902" t="s">
        <v>84</v>
      </c>
      <c r="E902" s="2">
        <f>HYPERLINK("capsilon://?command=openfolder&amp;siteaddress=FAM.docvelocity-na8.net&amp;folderid=FX4CDF29A8-0271-E58A-A05F-EF4B24862C76","FX22074992")</f>
        <v>0</v>
      </c>
      <c r="F902" t="s">
        <v>19</v>
      </c>
      <c r="G902" t="s">
        <v>19</v>
      </c>
      <c r="H902" t="s">
        <v>85</v>
      </c>
      <c r="I902" t="s">
        <v>2003</v>
      </c>
      <c r="J902">
        <v>67</v>
      </c>
      <c r="K902" t="s">
        <v>87</v>
      </c>
      <c r="L902" t="s">
        <v>88</v>
      </c>
      <c r="M902" t="s">
        <v>89</v>
      </c>
      <c r="N902">
        <v>2</v>
      </c>
      <c r="O902" s="1">
        <v>44791.95921296296</v>
      </c>
      <c r="P902" s="1">
        <v>44792.055034722223</v>
      </c>
      <c r="Q902">
        <v>7395</v>
      </c>
      <c r="R902">
        <v>884</v>
      </c>
      <c r="S902" t="b">
        <v>0</v>
      </c>
      <c r="T902" t="s">
        <v>90</v>
      </c>
      <c r="U902" t="b">
        <v>0</v>
      </c>
      <c r="V902" t="s">
        <v>182</v>
      </c>
      <c r="W902" s="1">
        <v>44791.97828703704</v>
      </c>
      <c r="X902">
        <v>704</v>
      </c>
      <c r="Y902">
        <v>52</v>
      </c>
      <c r="Z902">
        <v>0</v>
      </c>
      <c r="AA902">
        <v>52</v>
      </c>
      <c r="AB902">
        <v>0</v>
      </c>
      <c r="AC902">
        <v>14</v>
      </c>
      <c r="AD902">
        <v>15</v>
      </c>
      <c r="AE902">
        <v>0</v>
      </c>
      <c r="AF902">
        <v>0</v>
      </c>
      <c r="AG902">
        <v>0</v>
      </c>
      <c r="AH902" t="s">
        <v>126</v>
      </c>
      <c r="AI902" s="1">
        <v>44792.055034722223</v>
      </c>
      <c r="AJ902">
        <v>180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15</v>
      </c>
      <c r="AQ902">
        <v>0</v>
      </c>
      <c r="AR902">
        <v>0</v>
      </c>
      <c r="AS902">
        <v>0</v>
      </c>
      <c r="AT902" t="s">
        <v>90</v>
      </c>
      <c r="AU902" t="s">
        <v>90</v>
      </c>
      <c r="AV902" t="s">
        <v>90</v>
      </c>
      <c r="AW902" t="s">
        <v>90</v>
      </c>
      <c r="AX902" t="s">
        <v>90</v>
      </c>
      <c r="AY902" t="s">
        <v>90</v>
      </c>
      <c r="AZ902" t="s">
        <v>90</v>
      </c>
      <c r="BA902" t="s">
        <v>90</v>
      </c>
      <c r="BB902" t="s">
        <v>90</v>
      </c>
      <c r="BC902" t="s">
        <v>90</v>
      </c>
      <c r="BD902" t="s">
        <v>90</v>
      </c>
      <c r="BE902" t="s">
        <v>90</v>
      </c>
      <c r="BF902" t="s">
        <v>1818</v>
      </c>
      <c r="BG902">
        <v>137</v>
      </c>
      <c r="BH902" t="s">
        <v>93</v>
      </c>
    </row>
    <row r="903" spans="1:60">
      <c r="A903" t="s">
        <v>2004</v>
      </c>
      <c r="B903" t="s">
        <v>82</v>
      </c>
      <c r="C903" t="s">
        <v>2005</v>
      </c>
      <c r="D903" t="s">
        <v>84</v>
      </c>
      <c r="E903" s="2">
        <f>HYPERLINK("capsilon://?command=openfolder&amp;siteaddress=FAM.docvelocity-na8.net&amp;folderid=FX28D42999-FBB3-C3DC-BB1F-A659301525D7","FX22084625")</f>
        <v>0</v>
      </c>
      <c r="F903" t="s">
        <v>19</v>
      </c>
      <c r="G903" t="s">
        <v>19</v>
      </c>
      <c r="H903" t="s">
        <v>85</v>
      </c>
      <c r="I903" t="s">
        <v>2006</v>
      </c>
      <c r="J903">
        <v>226</v>
      </c>
      <c r="K903" t="s">
        <v>87</v>
      </c>
      <c r="L903" t="s">
        <v>88</v>
      </c>
      <c r="M903" t="s">
        <v>89</v>
      </c>
      <c r="N903">
        <v>2</v>
      </c>
      <c r="O903" s="1">
        <v>44791.987939814811</v>
      </c>
      <c r="P903" s="1">
        <v>44792.064560185187</v>
      </c>
      <c r="Q903">
        <v>4368</v>
      </c>
      <c r="R903">
        <v>2252</v>
      </c>
      <c r="S903" t="b">
        <v>0</v>
      </c>
      <c r="T903" t="s">
        <v>90</v>
      </c>
      <c r="U903" t="b">
        <v>0</v>
      </c>
      <c r="V903" t="s">
        <v>135</v>
      </c>
      <c r="W903" s="1">
        <v>44792.019178240742</v>
      </c>
      <c r="X903">
        <v>1429</v>
      </c>
      <c r="Y903">
        <v>219</v>
      </c>
      <c r="Z903">
        <v>0</v>
      </c>
      <c r="AA903">
        <v>219</v>
      </c>
      <c r="AB903">
        <v>0</v>
      </c>
      <c r="AC903">
        <v>21</v>
      </c>
      <c r="AD903">
        <v>7</v>
      </c>
      <c r="AE903">
        <v>0</v>
      </c>
      <c r="AF903">
        <v>0</v>
      </c>
      <c r="AG903">
        <v>0</v>
      </c>
      <c r="AH903" t="s">
        <v>126</v>
      </c>
      <c r="AI903" s="1">
        <v>44792.064560185187</v>
      </c>
      <c r="AJ903">
        <v>823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5</v>
      </c>
      <c r="AQ903">
        <v>0</v>
      </c>
      <c r="AR903">
        <v>0</v>
      </c>
      <c r="AS903">
        <v>0</v>
      </c>
      <c r="AT903" t="s">
        <v>90</v>
      </c>
      <c r="AU903" t="s">
        <v>90</v>
      </c>
      <c r="AV903" t="s">
        <v>90</v>
      </c>
      <c r="AW903" t="s">
        <v>90</v>
      </c>
      <c r="AX903" t="s">
        <v>90</v>
      </c>
      <c r="AY903" t="s">
        <v>90</v>
      </c>
      <c r="AZ903" t="s">
        <v>90</v>
      </c>
      <c r="BA903" t="s">
        <v>90</v>
      </c>
      <c r="BB903" t="s">
        <v>90</v>
      </c>
      <c r="BC903" t="s">
        <v>90</v>
      </c>
      <c r="BD903" t="s">
        <v>90</v>
      </c>
      <c r="BE903" t="s">
        <v>90</v>
      </c>
      <c r="BF903" t="s">
        <v>1818</v>
      </c>
      <c r="BG903">
        <v>110</v>
      </c>
      <c r="BH903" t="s">
        <v>93</v>
      </c>
    </row>
    <row r="904" spans="1:60">
      <c r="A904" t="s">
        <v>2007</v>
      </c>
      <c r="B904" t="s">
        <v>82</v>
      </c>
      <c r="C904" t="s">
        <v>2008</v>
      </c>
      <c r="D904" t="s">
        <v>84</v>
      </c>
      <c r="E904" s="2">
        <f>HYPERLINK("capsilon://?command=openfolder&amp;siteaddress=FAM.docvelocity-na8.net&amp;folderid=FXC792EDD4-8A80-9DF7-2452-E8122843322D","FX22062672")</f>
        <v>0</v>
      </c>
      <c r="F904" t="s">
        <v>19</v>
      </c>
      <c r="G904" t="s">
        <v>19</v>
      </c>
      <c r="H904" t="s">
        <v>85</v>
      </c>
      <c r="I904" t="s">
        <v>2009</v>
      </c>
      <c r="J904">
        <v>0</v>
      </c>
      <c r="K904" t="s">
        <v>87</v>
      </c>
      <c r="L904" t="s">
        <v>88</v>
      </c>
      <c r="M904" t="s">
        <v>89</v>
      </c>
      <c r="N904">
        <v>2</v>
      </c>
      <c r="O904" s="1">
        <v>44775.48</v>
      </c>
      <c r="P904" s="1">
        <v>44775.512002314812</v>
      </c>
      <c r="Q904">
        <v>2722</v>
      </c>
      <c r="R904">
        <v>43</v>
      </c>
      <c r="S904" t="b">
        <v>0</v>
      </c>
      <c r="T904" t="s">
        <v>90</v>
      </c>
      <c r="U904" t="b">
        <v>0</v>
      </c>
      <c r="V904" t="s">
        <v>91</v>
      </c>
      <c r="W904" s="1">
        <v>44775.486851851849</v>
      </c>
      <c r="X904">
        <v>19</v>
      </c>
      <c r="Y904">
        <v>0</v>
      </c>
      <c r="Z904">
        <v>0</v>
      </c>
      <c r="AA904">
        <v>0</v>
      </c>
      <c r="AB904">
        <v>37</v>
      </c>
      <c r="AC904">
        <v>0</v>
      </c>
      <c r="AD904">
        <v>0</v>
      </c>
      <c r="AE904">
        <v>0</v>
      </c>
      <c r="AF904">
        <v>0</v>
      </c>
      <c r="AG904">
        <v>0</v>
      </c>
      <c r="AH904" t="s">
        <v>108</v>
      </c>
      <c r="AI904" s="1">
        <v>44775.512002314812</v>
      </c>
      <c r="AJ904">
        <v>24</v>
      </c>
      <c r="AK904">
        <v>0</v>
      </c>
      <c r="AL904">
        <v>0</v>
      </c>
      <c r="AM904">
        <v>0</v>
      </c>
      <c r="AN904">
        <v>37</v>
      </c>
      <c r="AO904">
        <v>0</v>
      </c>
      <c r="AP904">
        <v>0</v>
      </c>
      <c r="AQ904">
        <v>0</v>
      </c>
      <c r="AR904">
        <v>0</v>
      </c>
      <c r="AS904">
        <v>0</v>
      </c>
      <c r="AT904" t="s">
        <v>90</v>
      </c>
      <c r="AU904" t="s">
        <v>90</v>
      </c>
      <c r="AV904" t="s">
        <v>90</v>
      </c>
      <c r="AW904" t="s">
        <v>90</v>
      </c>
      <c r="AX904" t="s">
        <v>90</v>
      </c>
      <c r="AY904" t="s">
        <v>90</v>
      </c>
      <c r="AZ904" t="s">
        <v>90</v>
      </c>
      <c r="BA904" t="s">
        <v>90</v>
      </c>
      <c r="BB904" t="s">
        <v>90</v>
      </c>
      <c r="BC904" t="s">
        <v>90</v>
      </c>
      <c r="BD904" t="s">
        <v>90</v>
      </c>
      <c r="BE904" t="s">
        <v>90</v>
      </c>
      <c r="BF904" t="s">
        <v>1506</v>
      </c>
      <c r="BG904">
        <v>46</v>
      </c>
      <c r="BH904" t="s">
        <v>93</v>
      </c>
    </row>
    <row r="905" spans="1:60">
      <c r="A905" t="s">
        <v>2010</v>
      </c>
      <c r="B905" t="s">
        <v>82</v>
      </c>
      <c r="C905" t="s">
        <v>2011</v>
      </c>
      <c r="D905" t="s">
        <v>84</v>
      </c>
      <c r="E905" s="2">
        <f>HYPERLINK("capsilon://?command=openfolder&amp;siteaddress=FAM.docvelocity-na8.net&amp;folderid=FXB9257BD9-7372-F3D4-DA5B-BF1DB71B1A62","FX22064267")</f>
        <v>0</v>
      </c>
      <c r="F905" t="s">
        <v>19</v>
      </c>
      <c r="G905" t="s">
        <v>19</v>
      </c>
      <c r="H905" t="s">
        <v>85</v>
      </c>
      <c r="I905" t="s">
        <v>2012</v>
      </c>
      <c r="J905">
        <v>148</v>
      </c>
      <c r="K905" t="s">
        <v>87</v>
      </c>
      <c r="L905" t="s">
        <v>88</v>
      </c>
      <c r="M905" t="s">
        <v>89</v>
      </c>
      <c r="N905">
        <v>2</v>
      </c>
      <c r="O905" s="1">
        <v>44792.373726851853</v>
      </c>
      <c r="P905" s="1">
        <v>44792.429074074076</v>
      </c>
      <c r="Q905">
        <v>3434</v>
      </c>
      <c r="R905">
        <v>1348</v>
      </c>
      <c r="S905" t="b">
        <v>0</v>
      </c>
      <c r="T905" t="s">
        <v>90</v>
      </c>
      <c r="U905" t="b">
        <v>0</v>
      </c>
      <c r="V905" t="s">
        <v>288</v>
      </c>
      <c r="W905" s="1">
        <v>44792.389618055553</v>
      </c>
      <c r="X905">
        <v>174</v>
      </c>
      <c r="Y905">
        <v>81</v>
      </c>
      <c r="Z905">
        <v>0</v>
      </c>
      <c r="AA905">
        <v>81</v>
      </c>
      <c r="AB905">
        <v>52</v>
      </c>
      <c r="AC905">
        <v>11</v>
      </c>
      <c r="AD905">
        <v>67</v>
      </c>
      <c r="AE905">
        <v>0</v>
      </c>
      <c r="AF905">
        <v>0</v>
      </c>
      <c r="AG905">
        <v>0</v>
      </c>
      <c r="AH905" t="s">
        <v>868</v>
      </c>
      <c r="AI905" s="1">
        <v>44792.429074074076</v>
      </c>
      <c r="AJ905">
        <v>513</v>
      </c>
      <c r="AK905">
        <v>1</v>
      </c>
      <c r="AL905">
        <v>0</v>
      </c>
      <c r="AM905">
        <v>1</v>
      </c>
      <c r="AN905">
        <v>52</v>
      </c>
      <c r="AO905">
        <v>0</v>
      </c>
      <c r="AP905">
        <v>66</v>
      </c>
      <c r="AQ905">
        <v>0</v>
      </c>
      <c r="AR905">
        <v>0</v>
      </c>
      <c r="AS905">
        <v>0</v>
      </c>
      <c r="AT905" t="s">
        <v>90</v>
      </c>
      <c r="AU905" t="s">
        <v>90</v>
      </c>
      <c r="AV905" t="s">
        <v>90</v>
      </c>
      <c r="AW905" t="s">
        <v>90</v>
      </c>
      <c r="AX905" t="s">
        <v>90</v>
      </c>
      <c r="AY905" t="s">
        <v>90</v>
      </c>
      <c r="AZ905" t="s">
        <v>90</v>
      </c>
      <c r="BA905" t="s">
        <v>90</v>
      </c>
      <c r="BB905" t="s">
        <v>90</v>
      </c>
      <c r="BC905" t="s">
        <v>90</v>
      </c>
      <c r="BD905" t="s">
        <v>90</v>
      </c>
      <c r="BE905" t="s">
        <v>90</v>
      </c>
      <c r="BF905" t="s">
        <v>2013</v>
      </c>
      <c r="BG905">
        <v>79</v>
      </c>
      <c r="BH905" t="s">
        <v>93</v>
      </c>
    </row>
    <row r="906" spans="1:60">
      <c r="A906" t="s">
        <v>2014</v>
      </c>
      <c r="B906" t="s">
        <v>82</v>
      </c>
      <c r="C906" t="s">
        <v>1703</v>
      </c>
      <c r="D906" t="s">
        <v>84</v>
      </c>
      <c r="E906" s="2">
        <f>HYPERLINK("capsilon://?command=openfolder&amp;siteaddress=FAM.docvelocity-na8.net&amp;folderid=FX49D1EC36-1978-AB0D-92E8-CCB4BB986360","FX22084689")</f>
        <v>0</v>
      </c>
      <c r="F906" t="s">
        <v>19</v>
      </c>
      <c r="G906" t="s">
        <v>19</v>
      </c>
      <c r="H906" t="s">
        <v>85</v>
      </c>
      <c r="I906" t="s">
        <v>2015</v>
      </c>
      <c r="J906">
        <v>30</v>
      </c>
      <c r="K906" t="s">
        <v>87</v>
      </c>
      <c r="L906" t="s">
        <v>88</v>
      </c>
      <c r="M906" t="s">
        <v>89</v>
      </c>
      <c r="N906">
        <v>2</v>
      </c>
      <c r="O906" s="1">
        <v>44792.377951388888</v>
      </c>
      <c r="P906" s="1">
        <v>44792.433449074073</v>
      </c>
      <c r="Q906">
        <v>4477</v>
      </c>
      <c r="R906">
        <v>318</v>
      </c>
      <c r="S906" t="b">
        <v>0</v>
      </c>
      <c r="T906" t="s">
        <v>90</v>
      </c>
      <c r="U906" t="b">
        <v>0</v>
      </c>
      <c r="V906" t="s">
        <v>703</v>
      </c>
      <c r="W906" s="1">
        <v>44792.386134259257</v>
      </c>
      <c r="X906">
        <v>215</v>
      </c>
      <c r="Y906">
        <v>10</v>
      </c>
      <c r="Z906">
        <v>0</v>
      </c>
      <c r="AA906">
        <v>10</v>
      </c>
      <c r="AB906">
        <v>0</v>
      </c>
      <c r="AC906">
        <v>1</v>
      </c>
      <c r="AD906">
        <v>20</v>
      </c>
      <c r="AE906">
        <v>0</v>
      </c>
      <c r="AF906">
        <v>0</v>
      </c>
      <c r="AG906">
        <v>0</v>
      </c>
      <c r="AH906" t="s">
        <v>294</v>
      </c>
      <c r="AI906" s="1">
        <v>44792.433449074073</v>
      </c>
      <c r="AJ906">
        <v>103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20</v>
      </c>
      <c r="AQ906">
        <v>0</v>
      </c>
      <c r="AR906">
        <v>0</v>
      </c>
      <c r="AS906">
        <v>0</v>
      </c>
      <c r="AT906" t="s">
        <v>90</v>
      </c>
      <c r="AU906" t="s">
        <v>90</v>
      </c>
      <c r="AV906" t="s">
        <v>90</v>
      </c>
      <c r="AW906" t="s">
        <v>90</v>
      </c>
      <c r="AX906" t="s">
        <v>90</v>
      </c>
      <c r="AY906" t="s">
        <v>90</v>
      </c>
      <c r="AZ906" t="s">
        <v>90</v>
      </c>
      <c r="BA906" t="s">
        <v>90</v>
      </c>
      <c r="BB906" t="s">
        <v>90</v>
      </c>
      <c r="BC906" t="s">
        <v>90</v>
      </c>
      <c r="BD906" t="s">
        <v>90</v>
      </c>
      <c r="BE906" t="s">
        <v>90</v>
      </c>
      <c r="BF906" t="s">
        <v>2013</v>
      </c>
      <c r="BG906">
        <v>79</v>
      </c>
      <c r="BH906" t="s">
        <v>93</v>
      </c>
    </row>
    <row r="907" spans="1:60">
      <c r="A907" t="s">
        <v>2016</v>
      </c>
      <c r="B907" t="s">
        <v>82</v>
      </c>
      <c r="C907" t="s">
        <v>1723</v>
      </c>
      <c r="D907" t="s">
        <v>84</v>
      </c>
      <c r="E907" s="2">
        <f>HYPERLINK("capsilon://?command=openfolder&amp;siteaddress=FAM.docvelocity-na8.net&amp;folderid=FX97FEF1CA-435B-D2BD-0CF7-CE7A40B25E32","FX22084460")</f>
        <v>0</v>
      </c>
      <c r="F907" t="s">
        <v>19</v>
      </c>
      <c r="G907" t="s">
        <v>19</v>
      </c>
      <c r="H907" t="s">
        <v>85</v>
      </c>
      <c r="I907" t="s">
        <v>2017</v>
      </c>
      <c r="J907">
        <v>422</v>
      </c>
      <c r="K907" t="s">
        <v>87</v>
      </c>
      <c r="L907" t="s">
        <v>88</v>
      </c>
      <c r="M907" t="s">
        <v>89</v>
      </c>
      <c r="N907">
        <v>1</v>
      </c>
      <c r="O907" s="1">
        <v>44792.398599537039</v>
      </c>
      <c r="P907" s="1">
        <v>44792.40289351852</v>
      </c>
      <c r="Q907">
        <v>264</v>
      </c>
      <c r="R907">
        <v>107</v>
      </c>
      <c r="S907" t="b">
        <v>0</v>
      </c>
      <c r="T907" t="s">
        <v>90</v>
      </c>
      <c r="U907" t="b">
        <v>0</v>
      </c>
      <c r="V907" t="s">
        <v>288</v>
      </c>
      <c r="W907" s="1">
        <v>44792.40289351852</v>
      </c>
      <c r="X907">
        <v>107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422</v>
      </c>
      <c r="AE907">
        <v>415</v>
      </c>
      <c r="AF907">
        <v>0</v>
      </c>
      <c r="AG907">
        <v>7</v>
      </c>
      <c r="AH907" t="s">
        <v>90</v>
      </c>
      <c r="AI907" t="s">
        <v>90</v>
      </c>
      <c r="AJ907" t="s">
        <v>90</v>
      </c>
      <c r="AK907" t="s">
        <v>90</v>
      </c>
      <c r="AL907" t="s">
        <v>90</v>
      </c>
      <c r="AM907" t="s">
        <v>90</v>
      </c>
      <c r="AN907" t="s">
        <v>90</v>
      </c>
      <c r="AO907" t="s">
        <v>90</v>
      </c>
      <c r="AP907" t="s">
        <v>90</v>
      </c>
      <c r="AQ907" t="s">
        <v>90</v>
      </c>
      <c r="AR907" t="s">
        <v>90</v>
      </c>
      <c r="AS907" t="s">
        <v>90</v>
      </c>
      <c r="AT907" t="s">
        <v>90</v>
      </c>
      <c r="AU907" t="s">
        <v>90</v>
      </c>
      <c r="AV907" t="s">
        <v>90</v>
      </c>
      <c r="AW907" t="s">
        <v>90</v>
      </c>
      <c r="AX907" t="s">
        <v>90</v>
      </c>
      <c r="AY907" t="s">
        <v>90</v>
      </c>
      <c r="AZ907" t="s">
        <v>90</v>
      </c>
      <c r="BA907" t="s">
        <v>90</v>
      </c>
      <c r="BB907" t="s">
        <v>90</v>
      </c>
      <c r="BC907" t="s">
        <v>90</v>
      </c>
      <c r="BD907" t="s">
        <v>90</v>
      </c>
      <c r="BE907" t="s">
        <v>90</v>
      </c>
      <c r="BF907" t="s">
        <v>2013</v>
      </c>
      <c r="BG907">
        <v>6</v>
      </c>
      <c r="BH907" t="s">
        <v>93</v>
      </c>
    </row>
    <row r="908" spans="1:60">
      <c r="A908" t="s">
        <v>2018</v>
      </c>
      <c r="B908" t="s">
        <v>82</v>
      </c>
      <c r="C908" t="s">
        <v>1723</v>
      </c>
      <c r="D908" t="s">
        <v>84</v>
      </c>
      <c r="E908" s="2">
        <f>HYPERLINK("capsilon://?command=openfolder&amp;siteaddress=FAM.docvelocity-na8.net&amp;folderid=FX97FEF1CA-435B-D2BD-0CF7-CE7A40B25E32","FX22084460")</f>
        <v>0</v>
      </c>
      <c r="F908" t="s">
        <v>19</v>
      </c>
      <c r="G908" t="s">
        <v>19</v>
      </c>
      <c r="H908" t="s">
        <v>85</v>
      </c>
      <c r="I908" t="s">
        <v>2017</v>
      </c>
      <c r="J908">
        <v>542</v>
      </c>
      <c r="K908" t="s">
        <v>87</v>
      </c>
      <c r="L908" t="s">
        <v>88</v>
      </c>
      <c r="M908" t="s">
        <v>89</v>
      </c>
      <c r="N908">
        <v>2</v>
      </c>
      <c r="O908" s="1">
        <v>44792.40425925926</v>
      </c>
      <c r="P908" s="1">
        <v>44792.444178240738</v>
      </c>
      <c r="Q908">
        <v>1383</v>
      </c>
      <c r="R908">
        <v>2066</v>
      </c>
      <c r="S908" t="b">
        <v>0</v>
      </c>
      <c r="T908" t="s">
        <v>90</v>
      </c>
      <c r="U908" t="b">
        <v>1</v>
      </c>
      <c r="V908" t="s">
        <v>288</v>
      </c>
      <c r="W908" s="1">
        <v>44792.408912037034</v>
      </c>
      <c r="X908">
        <v>386</v>
      </c>
      <c r="Y908">
        <v>441</v>
      </c>
      <c r="Z908">
        <v>0</v>
      </c>
      <c r="AA908">
        <v>441</v>
      </c>
      <c r="AB908">
        <v>94</v>
      </c>
      <c r="AC908">
        <v>21</v>
      </c>
      <c r="AD908">
        <v>101</v>
      </c>
      <c r="AE908">
        <v>0</v>
      </c>
      <c r="AF908">
        <v>0</v>
      </c>
      <c r="AG908">
        <v>0</v>
      </c>
      <c r="AH908" t="s">
        <v>294</v>
      </c>
      <c r="AI908" s="1">
        <v>44792.444178240738</v>
      </c>
      <c r="AJ908">
        <v>775</v>
      </c>
      <c r="AK908">
        <v>3</v>
      </c>
      <c r="AL908">
        <v>0</v>
      </c>
      <c r="AM908">
        <v>3</v>
      </c>
      <c r="AN908">
        <v>0</v>
      </c>
      <c r="AO908">
        <v>3</v>
      </c>
      <c r="AP908">
        <v>98</v>
      </c>
      <c r="AQ908">
        <v>0</v>
      </c>
      <c r="AR908">
        <v>0</v>
      </c>
      <c r="AS908">
        <v>0</v>
      </c>
      <c r="AT908" t="s">
        <v>90</v>
      </c>
      <c r="AU908" t="s">
        <v>90</v>
      </c>
      <c r="AV908" t="s">
        <v>90</v>
      </c>
      <c r="AW908" t="s">
        <v>90</v>
      </c>
      <c r="AX908" t="s">
        <v>90</v>
      </c>
      <c r="AY908" t="s">
        <v>90</v>
      </c>
      <c r="AZ908" t="s">
        <v>90</v>
      </c>
      <c r="BA908" t="s">
        <v>90</v>
      </c>
      <c r="BB908" t="s">
        <v>90</v>
      </c>
      <c r="BC908" t="s">
        <v>90</v>
      </c>
      <c r="BD908" t="s">
        <v>90</v>
      </c>
      <c r="BE908" t="s">
        <v>90</v>
      </c>
      <c r="BF908" t="s">
        <v>2013</v>
      </c>
      <c r="BG908">
        <v>57</v>
      </c>
      <c r="BH908" t="s">
        <v>93</v>
      </c>
    </row>
    <row r="909" spans="1:60">
      <c r="A909" t="s">
        <v>2019</v>
      </c>
      <c r="B909" t="s">
        <v>82</v>
      </c>
      <c r="C909" t="s">
        <v>2020</v>
      </c>
      <c r="D909" t="s">
        <v>84</v>
      </c>
      <c r="E909" s="2">
        <f>HYPERLINK("capsilon://?command=openfolder&amp;siteaddress=FAM.docvelocity-na8.net&amp;folderid=FX4074DD24-1106-8598-54FB-3E9FDB25509A","FX22085258")</f>
        <v>0</v>
      </c>
      <c r="F909" t="s">
        <v>19</v>
      </c>
      <c r="G909" t="s">
        <v>19</v>
      </c>
      <c r="H909" t="s">
        <v>85</v>
      </c>
      <c r="I909" t="s">
        <v>2021</v>
      </c>
      <c r="J909">
        <v>44</v>
      </c>
      <c r="K909" t="s">
        <v>87</v>
      </c>
      <c r="L909" t="s">
        <v>88</v>
      </c>
      <c r="M909" t="s">
        <v>89</v>
      </c>
      <c r="N909">
        <v>2</v>
      </c>
      <c r="O909" s="1">
        <v>44792.421886574077</v>
      </c>
      <c r="P909" s="1">
        <v>44792.435196759259</v>
      </c>
      <c r="Q909">
        <v>871</v>
      </c>
      <c r="R909">
        <v>279</v>
      </c>
      <c r="S909" t="b">
        <v>0</v>
      </c>
      <c r="T909" t="s">
        <v>90</v>
      </c>
      <c r="U909" t="b">
        <v>0</v>
      </c>
      <c r="V909" t="s">
        <v>288</v>
      </c>
      <c r="W909" s="1">
        <v>44792.428842592592</v>
      </c>
      <c r="X909">
        <v>129</v>
      </c>
      <c r="Y909">
        <v>37</v>
      </c>
      <c r="Z909">
        <v>0</v>
      </c>
      <c r="AA909">
        <v>37</v>
      </c>
      <c r="AB909">
        <v>0</v>
      </c>
      <c r="AC909">
        <v>15</v>
      </c>
      <c r="AD909">
        <v>7</v>
      </c>
      <c r="AE909">
        <v>0</v>
      </c>
      <c r="AF909">
        <v>0</v>
      </c>
      <c r="AG909">
        <v>0</v>
      </c>
      <c r="AH909" t="s">
        <v>294</v>
      </c>
      <c r="AI909" s="1">
        <v>44792.435196759259</v>
      </c>
      <c r="AJ909">
        <v>150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7</v>
      </c>
      <c r="AQ909">
        <v>0</v>
      </c>
      <c r="AR909">
        <v>0</v>
      </c>
      <c r="AS909">
        <v>0</v>
      </c>
      <c r="AT909" t="s">
        <v>90</v>
      </c>
      <c r="AU909" t="s">
        <v>90</v>
      </c>
      <c r="AV909" t="s">
        <v>90</v>
      </c>
      <c r="AW909" t="s">
        <v>90</v>
      </c>
      <c r="AX909" t="s">
        <v>90</v>
      </c>
      <c r="AY909" t="s">
        <v>90</v>
      </c>
      <c r="AZ909" t="s">
        <v>90</v>
      </c>
      <c r="BA909" t="s">
        <v>90</v>
      </c>
      <c r="BB909" t="s">
        <v>90</v>
      </c>
      <c r="BC909" t="s">
        <v>90</v>
      </c>
      <c r="BD909" t="s">
        <v>90</v>
      </c>
      <c r="BE909" t="s">
        <v>90</v>
      </c>
      <c r="BF909" t="s">
        <v>2013</v>
      </c>
      <c r="BG909">
        <v>19</v>
      </c>
      <c r="BH909" t="s">
        <v>93</v>
      </c>
    </row>
    <row r="910" spans="1:60">
      <c r="A910" t="s">
        <v>2022</v>
      </c>
      <c r="B910" t="s">
        <v>82</v>
      </c>
      <c r="C910" t="s">
        <v>2020</v>
      </c>
      <c r="D910" t="s">
        <v>84</v>
      </c>
      <c r="E910" s="2">
        <f>HYPERLINK("capsilon://?command=openfolder&amp;siteaddress=FAM.docvelocity-na8.net&amp;folderid=FX4074DD24-1106-8598-54FB-3E9FDB25509A","FX22085258")</f>
        <v>0</v>
      </c>
      <c r="F910" t="s">
        <v>19</v>
      </c>
      <c r="G910" t="s">
        <v>19</v>
      </c>
      <c r="H910" t="s">
        <v>85</v>
      </c>
      <c r="I910" t="s">
        <v>2023</v>
      </c>
      <c r="J910">
        <v>28</v>
      </c>
      <c r="K910" t="s">
        <v>87</v>
      </c>
      <c r="L910" t="s">
        <v>88</v>
      </c>
      <c r="M910" t="s">
        <v>89</v>
      </c>
      <c r="N910">
        <v>2</v>
      </c>
      <c r="O910" s="1">
        <v>44792.422719907408</v>
      </c>
      <c r="P910" s="1">
        <v>44792.46979166667</v>
      </c>
      <c r="Q910">
        <v>3844</v>
      </c>
      <c r="R910">
        <v>223</v>
      </c>
      <c r="S910" t="b">
        <v>0</v>
      </c>
      <c r="T910" t="s">
        <v>90</v>
      </c>
      <c r="U910" t="b">
        <v>0</v>
      </c>
      <c r="V910" t="s">
        <v>288</v>
      </c>
      <c r="W910" s="1">
        <v>44792.429328703707</v>
      </c>
      <c r="X910">
        <v>41</v>
      </c>
      <c r="Y910">
        <v>21</v>
      </c>
      <c r="Z910">
        <v>0</v>
      </c>
      <c r="AA910">
        <v>21</v>
      </c>
      <c r="AB910">
        <v>0</v>
      </c>
      <c r="AC910">
        <v>1</v>
      </c>
      <c r="AD910">
        <v>7</v>
      </c>
      <c r="AE910">
        <v>0</v>
      </c>
      <c r="AF910">
        <v>0</v>
      </c>
      <c r="AG910">
        <v>0</v>
      </c>
      <c r="AH910" t="s">
        <v>868</v>
      </c>
      <c r="AI910" s="1">
        <v>44792.46979166667</v>
      </c>
      <c r="AJ910">
        <v>182</v>
      </c>
      <c r="AK910">
        <v>2</v>
      </c>
      <c r="AL910">
        <v>0</v>
      </c>
      <c r="AM910">
        <v>2</v>
      </c>
      <c r="AN910">
        <v>0</v>
      </c>
      <c r="AO910">
        <v>1</v>
      </c>
      <c r="AP910">
        <v>5</v>
      </c>
      <c r="AQ910">
        <v>0</v>
      </c>
      <c r="AR910">
        <v>0</v>
      </c>
      <c r="AS910">
        <v>0</v>
      </c>
      <c r="AT910" t="s">
        <v>90</v>
      </c>
      <c r="AU910" t="s">
        <v>90</v>
      </c>
      <c r="AV910" t="s">
        <v>90</v>
      </c>
      <c r="AW910" t="s">
        <v>90</v>
      </c>
      <c r="AX910" t="s">
        <v>90</v>
      </c>
      <c r="AY910" t="s">
        <v>90</v>
      </c>
      <c r="AZ910" t="s">
        <v>90</v>
      </c>
      <c r="BA910" t="s">
        <v>90</v>
      </c>
      <c r="BB910" t="s">
        <v>90</v>
      </c>
      <c r="BC910" t="s">
        <v>90</v>
      </c>
      <c r="BD910" t="s">
        <v>90</v>
      </c>
      <c r="BE910" t="s">
        <v>90</v>
      </c>
      <c r="BF910" t="s">
        <v>2013</v>
      </c>
      <c r="BG910">
        <v>67</v>
      </c>
      <c r="BH910" t="s">
        <v>93</v>
      </c>
    </row>
    <row r="911" spans="1:60">
      <c r="A911" t="s">
        <v>2024</v>
      </c>
      <c r="B911" t="s">
        <v>82</v>
      </c>
      <c r="C911" t="s">
        <v>2020</v>
      </c>
      <c r="D911" t="s">
        <v>84</v>
      </c>
      <c r="E911" s="2">
        <f>HYPERLINK("capsilon://?command=openfolder&amp;siteaddress=FAM.docvelocity-na8.net&amp;folderid=FX4074DD24-1106-8598-54FB-3E9FDB25509A","FX22085258")</f>
        <v>0</v>
      </c>
      <c r="F911" t="s">
        <v>19</v>
      </c>
      <c r="G911" t="s">
        <v>19</v>
      </c>
      <c r="H911" t="s">
        <v>85</v>
      </c>
      <c r="I911" t="s">
        <v>2025</v>
      </c>
      <c r="J911">
        <v>28</v>
      </c>
      <c r="K911" t="s">
        <v>87</v>
      </c>
      <c r="L911" t="s">
        <v>88</v>
      </c>
      <c r="M911" t="s">
        <v>89</v>
      </c>
      <c r="N911">
        <v>2</v>
      </c>
      <c r="O911" s="1">
        <v>44792.422881944447</v>
      </c>
      <c r="P911" s="1">
        <v>44792.471053240741</v>
      </c>
      <c r="Q911">
        <v>4002</v>
      </c>
      <c r="R911">
        <v>160</v>
      </c>
      <c r="S911" t="b">
        <v>0</v>
      </c>
      <c r="T911" t="s">
        <v>90</v>
      </c>
      <c r="U911" t="b">
        <v>0</v>
      </c>
      <c r="V911" t="s">
        <v>288</v>
      </c>
      <c r="W911" s="1">
        <v>44792.429930555554</v>
      </c>
      <c r="X911">
        <v>51</v>
      </c>
      <c r="Y911">
        <v>21</v>
      </c>
      <c r="Z911">
        <v>0</v>
      </c>
      <c r="AA911">
        <v>21</v>
      </c>
      <c r="AB911">
        <v>0</v>
      </c>
      <c r="AC911">
        <v>0</v>
      </c>
      <c r="AD911">
        <v>7</v>
      </c>
      <c r="AE911">
        <v>0</v>
      </c>
      <c r="AF911">
        <v>0</v>
      </c>
      <c r="AG911">
        <v>0</v>
      </c>
      <c r="AH911" t="s">
        <v>868</v>
      </c>
      <c r="AI911" s="1">
        <v>44792.471053240741</v>
      </c>
      <c r="AJ911">
        <v>109</v>
      </c>
      <c r="AK911">
        <v>1</v>
      </c>
      <c r="AL911">
        <v>0</v>
      </c>
      <c r="AM911">
        <v>1</v>
      </c>
      <c r="AN911">
        <v>0</v>
      </c>
      <c r="AO911">
        <v>0</v>
      </c>
      <c r="AP911">
        <v>6</v>
      </c>
      <c r="AQ911">
        <v>0</v>
      </c>
      <c r="AR911">
        <v>0</v>
      </c>
      <c r="AS911">
        <v>0</v>
      </c>
      <c r="AT911" t="s">
        <v>90</v>
      </c>
      <c r="AU911" t="s">
        <v>90</v>
      </c>
      <c r="AV911" t="s">
        <v>90</v>
      </c>
      <c r="AW911" t="s">
        <v>90</v>
      </c>
      <c r="AX911" t="s">
        <v>90</v>
      </c>
      <c r="AY911" t="s">
        <v>90</v>
      </c>
      <c r="AZ911" t="s">
        <v>90</v>
      </c>
      <c r="BA911" t="s">
        <v>90</v>
      </c>
      <c r="BB911" t="s">
        <v>90</v>
      </c>
      <c r="BC911" t="s">
        <v>90</v>
      </c>
      <c r="BD911" t="s">
        <v>90</v>
      </c>
      <c r="BE911" t="s">
        <v>90</v>
      </c>
      <c r="BF911" t="s">
        <v>2013</v>
      </c>
      <c r="BG911">
        <v>69</v>
      </c>
      <c r="BH911" t="s">
        <v>93</v>
      </c>
    </row>
    <row r="912" spans="1:60">
      <c r="A912" t="s">
        <v>2026</v>
      </c>
      <c r="B912" t="s">
        <v>82</v>
      </c>
      <c r="C912" t="s">
        <v>2020</v>
      </c>
      <c r="D912" t="s">
        <v>84</v>
      </c>
      <c r="E912" s="2">
        <f>HYPERLINK("capsilon://?command=openfolder&amp;siteaddress=FAM.docvelocity-na8.net&amp;folderid=FX4074DD24-1106-8598-54FB-3E9FDB25509A","FX22085258")</f>
        <v>0</v>
      </c>
      <c r="F912" t="s">
        <v>19</v>
      </c>
      <c r="G912" t="s">
        <v>19</v>
      </c>
      <c r="H912" t="s">
        <v>85</v>
      </c>
      <c r="I912" t="s">
        <v>2027</v>
      </c>
      <c r="J912">
        <v>305</v>
      </c>
      <c r="K912" t="s">
        <v>87</v>
      </c>
      <c r="L912" t="s">
        <v>88</v>
      </c>
      <c r="M912" t="s">
        <v>89</v>
      </c>
      <c r="N912">
        <v>1</v>
      </c>
      <c r="O912" s="1">
        <v>44792.426874999997</v>
      </c>
      <c r="P912" s="1">
        <v>44792.436168981483</v>
      </c>
      <c r="Q912">
        <v>688</v>
      </c>
      <c r="R912">
        <v>115</v>
      </c>
      <c r="S912" t="b">
        <v>0</v>
      </c>
      <c r="T912" t="s">
        <v>90</v>
      </c>
      <c r="U912" t="b">
        <v>0</v>
      </c>
      <c r="V912" t="s">
        <v>288</v>
      </c>
      <c r="W912" s="1">
        <v>44792.436168981483</v>
      </c>
      <c r="X912">
        <v>101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305</v>
      </c>
      <c r="AE912">
        <v>305</v>
      </c>
      <c r="AF912">
        <v>0</v>
      </c>
      <c r="AG912">
        <v>4</v>
      </c>
      <c r="AH912" t="s">
        <v>90</v>
      </c>
      <c r="AI912" t="s">
        <v>90</v>
      </c>
      <c r="AJ912" t="s">
        <v>90</v>
      </c>
      <c r="AK912" t="s">
        <v>90</v>
      </c>
      <c r="AL912" t="s">
        <v>90</v>
      </c>
      <c r="AM912" t="s">
        <v>90</v>
      </c>
      <c r="AN912" t="s">
        <v>90</v>
      </c>
      <c r="AO912" t="s">
        <v>90</v>
      </c>
      <c r="AP912" t="s">
        <v>90</v>
      </c>
      <c r="AQ912" t="s">
        <v>90</v>
      </c>
      <c r="AR912" t="s">
        <v>90</v>
      </c>
      <c r="AS912" t="s">
        <v>90</v>
      </c>
      <c r="AT912" t="s">
        <v>90</v>
      </c>
      <c r="AU912" t="s">
        <v>90</v>
      </c>
      <c r="AV912" t="s">
        <v>90</v>
      </c>
      <c r="AW912" t="s">
        <v>90</v>
      </c>
      <c r="AX912" t="s">
        <v>90</v>
      </c>
      <c r="AY912" t="s">
        <v>90</v>
      </c>
      <c r="AZ912" t="s">
        <v>90</v>
      </c>
      <c r="BA912" t="s">
        <v>90</v>
      </c>
      <c r="BB912" t="s">
        <v>90</v>
      </c>
      <c r="BC912" t="s">
        <v>90</v>
      </c>
      <c r="BD912" t="s">
        <v>90</v>
      </c>
      <c r="BE912" t="s">
        <v>90</v>
      </c>
      <c r="BF912" t="s">
        <v>2013</v>
      </c>
      <c r="BG912">
        <v>13</v>
      </c>
      <c r="BH912" t="s">
        <v>93</v>
      </c>
    </row>
    <row r="913" spans="1:60">
      <c r="A913" t="s">
        <v>2028</v>
      </c>
      <c r="B913" t="s">
        <v>82</v>
      </c>
      <c r="C913" t="s">
        <v>2020</v>
      </c>
      <c r="D913" t="s">
        <v>84</v>
      </c>
      <c r="E913" s="2">
        <f>HYPERLINK("capsilon://?command=openfolder&amp;siteaddress=FAM.docvelocity-na8.net&amp;folderid=FX4074DD24-1106-8598-54FB-3E9FDB25509A","FX22085258")</f>
        <v>0</v>
      </c>
      <c r="F913" t="s">
        <v>19</v>
      </c>
      <c r="G913" t="s">
        <v>19</v>
      </c>
      <c r="H913" t="s">
        <v>85</v>
      </c>
      <c r="I913" t="s">
        <v>2027</v>
      </c>
      <c r="J913">
        <v>377</v>
      </c>
      <c r="K913" t="s">
        <v>87</v>
      </c>
      <c r="L913" t="s">
        <v>88</v>
      </c>
      <c r="M913" t="s">
        <v>89</v>
      </c>
      <c r="N913">
        <v>2</v>
      </c>
      <c r="O913" s="1">
        <v>44792.437592592592</v>
      </c>
      <c r="P913" s="1">
        <v>44792.467673611114</v>
      </c>
      <c r="Q913">
        <v>1415</v>
      </c>
      <c r="R913">
        <v>1184</v>
      </c>
      <c r="S913" t="b">
        <v>0</v>
      </c>
      <c r="T913" t="s">
        <v>90</v>
      </c>
      <c r="U913" t="b">
        <v>1</v>
      </c>
      <c r="V913" t="s">
        <v>288</v>
      </c>
      <c r="W913" s="1">
        <v>44792.440300925926</v>
      </c>
      <c r="X913">
        <v>209</v>
      </c>
      <c r="Y913">
        <v>377</v>
      </c>
      <c r="Z913">
        <v>0</v>
      </c>
      <c r="AA913">
        <v>377</v>
      </c>
      <c r="AB913">
        <v>0</v>
      </c>
      <c r="AC913">
        <v>16</v>
      </c>
      <c r="AD913">
        <v>0</v>
      </c>
      <c r="AE913">
        <v>0</v>
      </c>
      <c r="AF913">
        <v>0</v>
      </c>
      <c r="AG913">
        <v>0</v>
      </c>
      <c r="AH913" t="s">
        <v>868</v>
      </c>
      <c r="AI913" s="1">
        <v>44792.467673611114</v>
      </c>
      <c r="AJ913">
        <v>969</v>
      </c>
      <c r="AK913">
        <v>1</v>
      </c>
      <c r="AL913">
        <v>0</v>
      </c>
      <c r="AM913">
        <v>1</v>
      </c>
      <c r="AN913">
        <v>0</v>
      </c>
      <c r="AO913">
        <v>0</v>
      </c>
      <c r="AP913">
        <v>-1</v>
      </c>
      <c r="AQ913">
        <v>0</v>
      </c>
      <c r="AR913">
        <v>0</v>
      </c>
      <c r="AS913">
        <v>0</v>
      </c>
      <c r="AT913" t="s">
        <v>90</v>
      </c>
      <c r="AU913" t="s">
        <v>90</v>
      </c>
      <c r="AV913" t="s">
        <v>90</v>
      </c>
      <c r="AW913" t="s">
        <v>90</v>
      </c>
      <c r="AX913" t="s">
        <v>90</v>
      </c>
      <c r="AY913" t="s">
        <v>90</v>
      </c>
      <c r="AZ913" t="s">
        <v>90</v>
      </c>
      <c r="BA913" t="s">
        <v>90</v>
      </c>
      <c r="BB913" t="s">
        <v>90</v>
      </c>
      <c r="BC913" t="s">
        <v>90</v>
      </c>
      <c r="BD913" t="s">
        <v>90</v>
      </c>
      <c r="BE913" t="s">
        <v>90</v>
      </c>
      <c r="BF913" t="s">
        <v>2013</v>
      </c>
      <c r="BG913">
        <v>43</v>
      </c>
      <c r="BH913" t="s">
        <v>93</v>
      </c>
    </row>
    <row r="914" spans="1:60">
      <c r="A914" t="s">
        <v>2029</v>
      </c>
      <c r="B914" t="s">
        <v>82</v>
      </c>
      <c r="C914" t="s">
        <v>2030</v>
      </c>
      <c r="D914" t="s">
        <v>84</v>
      </c>
      <c r="E914" s="2">
        <f>HYPERLINK("capsilon://?command=openfolder&amp;siteaddress=FAM.docvelocity-na8.net&amp;folderid=FX6544B38B-FA50-5DCA-30D2-DB29309B5B82","FX22077682")</f>
        <v>0</v>
      </c>
      <c r="F914" t="s">
        <v>19</v>
      </c>
      <c r="G914" t="s">
        <v>19</v>
      </c>
      <c r="H914" t="s">
        <v>85</v>
      </c>
      <c r="I914" t="s">
        <v>2031</v>
      </c>
      <c r="J914">
        <v>44</v>
      </c>
      <c r="K914" t="s">
        <v>87</v>
      </c>
      <c r="L914" t="s">
        <v>88</v>
      </c>
      <c r="M914" t="s">
        <v>89</v>
      </c>
      <c r="N914">
        <v>2</v>
      </c>
      <c r="O914" s="1">
        <v>44792.449479166666</v>
      </c>
      <c r="P914" s="1">
        <v>44792.471342592595</v>
      </c>
      <c r="Q914">
        <v>1845</v>
      </c>
      <c r="R914">
        <v>44</v>
      </c>
      <c r="S914" t="b">
        <v>0</v>
      </c>
      <c r="T914" t="s">
        <v>90</v>
      </c>
      <c r="U914" t="b">
        <v>0</v>
      </c>
      <c r="V914" t="s">
        <v>288</v>
      </c>
      <c r="W914" s="1">
        <v>44792.450983796298</v>
      </c>
      <c r="X914">
        <v>20</v>
      </c>
      <c r="Y914">
        <v>0</v>
      </c>
      <c r="Z914">
        <v>0</v>
      </c>
      <c r="AA914">
        <v>0</v>
      </c>
      <c r="AB914">
        <v>37</v>
      </c>
      <c r="AC914">
        <v>0</v>
      </c>
      <c r="AD914">
        <v>44</v>
      </c>
      <c r="AE914">
        <v>0</v>
      </c>
      <c r="AF914">
        <v>0</v>
      </c>
      <c r="AG914">
        <v>0</v>
      </c>
      <c r="AH914" t="s">
        <v>868</v>
      </c>
      <c r="AI914" s="1">
        <v>44792.471342592595</v>
      </c>
      <c r="AJ914">
        <v>24</v>
      </c>
      <c r="AK914">
        <v>0</v>
      </c>
      <c r="AL914">
        <v>0</v>
      </c>
      <c r="AM914">
        <v>0</v>
      </c>
      <c r="AN914">
        <v>37</v>
      </c>
      <c r="AO914">
        <v>0</v>
      </c>
      <c r="AP914">
        <v>44</v>
      </c>
      <c r="AQ914">
        <v>0</v>
      </c>
      <c r="AR914">
        <v>0</v>
      </c>
      <c r="AS914">
        <v>0</v>
      </c>
      <c r="AT914" t="s">
        <v>90</v>
      </c>
      <c r="AU914" t="s">
        <v>90</v>
      </c>
      <c r="AV914" t="s">
        <v>90</v>
      </c>
      <c r="AW914" t="s">
        <v>90</v>
      </c>
      <c r="AX914" t="s">
        <v>90</v>
      </c>
      <c r="AY914" t="s">
        <v>90</v>
      </c>
      <c r="AZ914" t="s">
        <v>90</v>
      </c>
      <c r="BA914" t="s">
        <v>90</v>
      </c>
      <c r="BB914" t="s">
        <v>90</v>
      </c>
      <c r="BC914" t="s">
        <v>90</v>
      </c>
      <c r="BD914" t="s">
        <v>90</v>
      </c>
      <c r="BE914" t="s">
        <v>90</v>
      </c>
      <c r="BF914" t="s">
        <v>2013</v>
      </c>
      <c r="BG914">
        <v>31</v>
      </c>
      <c r="BH914" t="s">
        <v>93</v>
      </c>
    </row>
    <row r="915" spans="1:60">
      <c r="A915" t="s">
        <v>2032</v>
      </c>
      <c r="B915" t="s">
        <v>82</v>
      </c>
      <c r="C915" t="s">
        <v>2033</v>
      </c>
      <c r="D915" t="s">
        <v>84</v>
      </c>
      <c r="E915" s="2">
        <f>HYPERLINK("capsilon://?command=openfolder&amp;siteaddress=FAM.docvelocity-na8.net&amp;folderid=FX2E2AD25A-1566-6230-7F28-4A35CC3FFF39","FX22084920")</f>
        <v>0</v>
      </c>
      <c r="F915" t="s">
        <v>19</v>
      </c>
      <c r="G915" t="s">
        <v>19</v>
      </c>
      <c r="H915" t="s">
        <v>85</v>
      </c>
      <c r="I915" t="s">
        <v>2034</v>
      </c>
      <c r="J915">
        <v>28</v>
      </c>
      <c r="K915" t="s">
        <v>87</v>
      </c>
      <c r="L915" t="s">
        <v>88</v>
      </c>
      <c r="M915" t="s">
        <v>89</v>
      </c>
      <c r="N915">
        <v>1</v>
      </c>
      <c r="O915" s="1">
        <v>44792.464085648149</v>
      </c>
      <c r="P915" s="1">
        <v>44792.487453703703</v>
      </c>
      <c r="Q915">
        <v>1685</v>
      </c>
      <c r="R915">
        <v>334</v>
      </c>
      <c r="S915" t="b">
        <v>0</v>
      </c>
      <c r="T915" t="s">
        <v>90</v>
      </c>
      <c r="U915" t="b">
        <v>0</v>
      </c>
      <c r="V915" t="s">
        <v>91</v>
      </c>
      <c r="W915" s="1">
        <v>44792.487453703703</v>
      </c>
      <c r="X915">
        <v>310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28</v>
      </c>
      <c r="AE915">
        <v>21</v>
      </c>
      <c r="AF915">
        <v>0</v>
      </c>
      <c r="AG915">
        <v>2</v>
      </c>
      <c r="AH915" t="s">
        <v>90</v>
      </c>
      <c r="AI915" t="s">
        <v>90</v>
      </c>
      <c r="AJ915" t="s">
        <v>90</v>
      </c>
      <c r="AK915" t="s">
        <v>90</v>
      </c>
      <c r="AL915" t="s">
        <v>90</v>
      </c>
      <c r="AM915" t="s">
        <v>90</v>
      </c>
      <c r="AN915" t="s">
        <v>90</v>
      </c>
      <c r="AO915" t="s">
        <v>90</v>
      </c>
      <c r="AP915" t="s">
        <v>90</v>
      </c>
      <c r="AQ915" t="s">
        <v>90</v>
      </c>
      <c r="AR915" t="s">
        <v>90</v>
      </c>
      <c r="AS915" t="s">
        <v>90</v>
      </c>
      <c r="AT915" t="s">
        <v>90</v>
      </c>
      <c r="AU915" t="s">
        <v>90</v>
      </c>
      <c r="AV915" t="s">
        <v>90</v>
      </c>
      <c r="AW915" t="s">
        <v>90</v>
      </c>
      <c r="AX915" t="s">
        <v>90</v>
      </c>
      <c r="AY915" t="s">
        <v>90</v>
      </c>
      <c r="AZ915" t="s">
        <v>90</v>
      </c>
      <c r="BA915" t="s">
        <v>90</v>
      </c>
      <c r="BB915" t="s">
        <v>90</v>
      </c>
      <c r="BC915" t="s">
        <v>90</v>
      </c>
      <c r="BD915" t="s">
        <v>90</v>
      </c>
      <c r="BE915" t="s">
        <v>90</v>
      </c>
      <c r="BF915" t="s">
        <v>2013</v>
      </c>
      <c r="BG915">
        <v>33</v>
      </c>
      <c r="BH915" t="s">
        <v>93</v>
      </c>
    </row>
    <row r="916" spans="1:60">
      <c r="A916" t="s">
        <v>2035</v>
      </c>
      <c r="B916" t="s">
        <v>82</v>
      </c>
      <c r="C916" t="s">
        <v>2033</v>
      </c>
      <c r="D916" t="s">
        <v>84</v>
      </c>
      <c r="E916" s="2">
        <f>HYPERLINK("capsilon://?command=openfolder&amp;siteaddress=FAM.docvelocity-na8.net&amp;folderid=FX2E2AD25A-1566-6230-7F28-4A35CC3FFF39","FX22084920")</f>
        <v>0</v>
      </c>
      <c r="F916" t="s">
        <v>19</v>
      </c>
      <c r="G916" t="s">
        <v>19</v>
      </c>
      <c r="H916" t="s">
        <v>85</v>
      </c>
      <c r="I916" t="s">
        <v>2036</v>
      </c>
      <c r="J916">
        <v>188</v>
      </c>
      <c r="K916" t="s">
        <v>87</v>
      </c>
      <c r="L916" t="s">
        <v>88</v>
      </c>
      <c r="M916" t="s">
        <v>89</v>
      </c>
      <c r="N916">
        <v>1</v>
      </c>
      <c r="O916" s="1">
        <v>44792.469108796293</v>
      </c>
      <c r="P916" s="1">
        <v>44792.489918981482</v>
      </c>
      <c r="Q916">
        <v>1350</v>
      </c>
      <c r="R916">
        <v>448</v>
      </c>
      <c r="S916" t="b">
        <v>0</v>
      </c>
      <c r="T916" t="s">
        <v>90</v>
      </c>
      <c r="U916" t="b">
        <v>0</v>
      </c>
      <c r="V916" t="s">
        <v>571</v>
      </c>
      <c r="W916" s="1">
        <v>44792.489918981482</v>
      </c>
      <c r="X916">
        <v>448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188</v>
      </c>
      <c r="AE916">
        <v>188</v>
      </c>
      <c r="AF916">
        <v>0</v>
      </c>
      <c r="AG916">
        <v>4</v>
      </c>
      <c r="AH916" t="s">
        <v>90</v>
      </c>
      <c r="AI916" t="s">
        <v>90</v>
      </c>
      <c r="AJ916" t="s">
        <v>90</v>
      </c>
      <c r="AK916" t="s">
        <v>90</v>
      </c>
      <c r="AL916" t="s">
        <v>90</v>
      </c>
      <c r="AM916" t="s">
        <v>90</v>
      </c>
      <c r="AN916" t="s">
        <v>90</v>
      </c>
      <c r="AO916" t="s">
        <v>90</v>
      </c>
      <c r="AP916" t="s">
        <v>90</v>
      </c>
      <c r="AQ916" t="s">
        <v>90</v>
      </c>
      <c r="AR916" t="s">
        <v>90</v>
      </c>
      <c r="AS916" t="s">
        <v>90</v>
      </c>
      <c r="AT916" t="s">
        <v>90</v>
      </c>
      <c r="AU916" t="s">
        <v>90</v>
      </c>
      <c r="AV916" t="s">
        <v>90</v>
      </c>
      <c r="AW916" t="s">
        <v>90</v>
      </c>
      <c r="AX916" t="s">
        <v>90</v>
      </c>
      <c r="AY916" t="s">
        <v>90</v>
      </c>
      <c r="AZ916" t="s">
        <v>90</v>
      </c>
      <c r="BA916" t="s">
        <v>90</v>
      </c>
      <c r="BB916" t="s">
        <v>90</v>
      </c>
      <c r="BC916" t="s">
        <v>90</v>
      </c>
      <c r="BD916" t="s">
        <v>90</v>
      </c>
      <c r="BE916" t="s">
        <v>90</v>
      </c>
      <c r="BF916" t="s">
        <v>2013</v>
      </c>
      <c r="BG916">
        <v>29</v>
      </c>
      <c r="BH916" t="s">
        <v>93</v>
      </c>
    </row>
    <row r="917" spans="1:60">
      <c r="A917" t="s">
        <v>2037</v>
      </c>
      <c r="B917" t="s">
        <v>82</v>
      </c>
      <c r="C917" t="s">
        <v>842</v>
      </c>
      <c r="D917" t="s">
        <v>84</v>
      </c>
      <c r="E917" s="2">
        <f>HYPERLINK("capsilon://?command=openfolder&amp;siteaddress=FAM.docvelocity-na8.net&amp;folderid=FX3BB0181D-AECB-E93E-FBB2-B1437576F4A2","FX22077557")</f>
        <v>0</v>
      </c>
      <c r="F917" t="s">
        <v>19</v>
      </c>
      <c r="G917" t="s">
        <v>19</v>
      </c>
      <c r="H917" t="s">
        <v>85</v>
      </c>
      <c r="I917" t="s">
        <v>2038</v>
      </c>
      <c r="J917">
        <v>32</v>
      </c>
      <c r="K917" t="s">
        <v>87</v>
      </c>
      <c r="L917" t="s">
        <v>88</v>
      </c>
      <c r="M917" t="s">
        <v>89</v>
      </c>
      <c r="N917">
        <v>2</v>
      </c>
      <c r="O917" s="1">
        <v>44792.488715277781</v>
      </c>
      <c r="P917" s="1">
        <v>44792.51771990741</v>
      </c>
      <c r="Q917">
        <v>2409</v>
      </c>
      <c r="R917">
        <v>97</v>
      </c>
      <c r="S917" t="b">
        <v>0</v>
      </c>
      <c r="T917" t="s">
        <v>90</v>
      </c>
      <c r="U917" t="b">
        <v>0</v>
      </c>
      <c r="V917" t="s">
        <v>91</v>
      </c>
      <c r="W917" s="1">
        <v>44792.490810185183</v>
      </c>
      <c r="X917">
        <v>60</v>
      </c>
      <c r="Y917">
        <v>0</v>
      </c>
      <c r="Z917">
        <v>0</v>
      </c>
      <c r="AA917">
        <v>0</v>
      </c>
      <c r="AB917">
        <v>32</v>
      </c>
      <c r="AC917">
        <v>0</v>
      </c>
      <c r="AD917">
        <v>32</v>
      </c>
      <c r="AE917">
        <v>0</v>
      </c>
      <c r="AF917">
        <v>0</v>
      </c>
      <c r="AG917">
        <v>0</v>
      </c>
      <c r="AH917" t="s">
        <v>108</v>
      </c>
      <c r="AI917" s="1">
        <v>44792.51771990741</v>
      </c>
      <c r="AJ917">
        <v>37</v>
      </c>
      <c r="AK917">
        <v>0</v>
      </c>
      <c r="AL917">
        <v>0</v>
      </c>
      <c r="AM917">
        <v>0</v>
      </c>
      <c r="AN917">
        <v>32</v>
      </c>
      <c r="AO917">
        <v>0</v>
      </c>
      <c r="AP917">
        <v>32</v>
      </c>
      <c r="AQ917">
        <v>0</v>
      </c>
      <c r="AR917">
        <v>0</v>
      </c>
      <c r="AS917">
        <v>0</v>
      </c>
      <c r="AT917" t="s">
        <v>90</v>
      </c>
      <c r="AU917" t="s">
        <v>90</v>
      </c>
      <c r="AV917" t="s">
        <v>90</v>
      </c>
      <c r="AW917" t="s">
        <v>90</v>
      </c>
      <c r="AX917" t="s">
        <v>90</v>
      </c>
      <c r="AY917" t="s">
        <v>90</v>
      </c>
      <c r="AZ917" t="s">
        <v>90</v>
      </c>
      <c r="BA917" t="s">
        <v>90</v>
      </c>
      <c r="BB917" t="s">
        <v>90</v>
      </c>
      <c r="BC917" t="s">
        <v>90</v>
      </c>
      <c r="BD917" t="s">
        <v>90</v>
      </c>
      <c r="BE917" t="s">
        <v>90</v>
      </c>
      <c r="BF917" t="s">
        <v>2013</v>
      </c>
      <c r="BG917">
        <v>41</v>
      </c>
      <c r="BH917" t="s">
        <v>93</v>
      </c>
    </row>
    <row r="918" spans="1:60">
      <c r="A918" t="s">
        <v>2039</v>
      </c>
      <c r="B918" t="s">
        <v>82</v>
      </c>
      <c r="C918" t="s">
        <v>2033</v>
      </c>
      <c r="D918" t="s">
        <v>84</v>
      </c>
      <c r="E918" s="2">
        <f>HYPERLINK("capsilon://?command=openfolder&amp;siteaddress=FAM.docvelocity-na8.net&amp;folderid=FX2E2AD25A-1566-6230-7F28-4A35CC3FFF39","FX22084920")</f>
        <v>0</v>
      </c>
      <c r="F918" t="s">
        <v>19</v>
      </c>
      <c r="G918" t="s">
        <v>19</v>
      </c>
      <c r="H918" t="s">
        <v>85</v>
      </c>
      <c r="I918" t="s">
        <v>2034</v>
      </c>
      <c r="J918">
        <v>56</v>
      </c>
      <c r="K918" t="s">
        <v>87</v>
      </c>
      <c r="L918" t="s">
        <v>88</v>
      </c>
      <c r="M918" t="s">
        <v>89</v>
      </c>
      <c r="N918">
        <v>2</v>
      </c>
      <c r="O918" s="1">
        <v>44792.48878472222</v>
      </c>
      <c r="P918" s="1">
        <v>44792.517280092594</v>
      </c>
      <c r="Q918">
        <v>1552</v>
      </c>
      <c r="R918">
        <v>910</v>
      </c>
      <c r="S918" t="b">
        <v>0</v>
      </c>
      <c r="T918" t="s">
        <v>90</v>
      </c>
      <c r="U918" t="b">
        <v>1</v>
      </c>
      <c r="V918" t="s">
        <v>571</v>
      </c>
      <c r="W918" s="1">
        <v>44792.496400462966</v>
      </c>
      <c r="X918">
        <v>559</v>
      </c>
      <c r="Y918">
        <v>21</v>
      </c>
      <c r="Z918">
        <v>0</v>
      </c>
      <c r="AA918">
        <v>21</v>
      </c>
      <c r="AB918">
        <v>21</v>
      </c>
      <c r="AC918">
        <v>10</v>
      </c>
      <c r="AD918">
        <v>35</v>
      </c>
      <c r="AE918">
        <v>0</v>
      </c>
      <c r="AF918">
        <v>0</v>
      </c>
      <c r="AG918">
        <v>0</v>
      </c>
      <c r="AH918" t="s">
        <v>108</v>
      </c>
      <c r="AI918" s="1">
        <v>44792.517280092594</v>
      </c>
      <c r="AJ918">
        <v>322</v>
      </c>
      <c r="AK918">
        <v>2</v>
      </c>
      <c r="AL918">
        <v>0</v>
      </c>
      <c r="AM918">
        <v>2</v>
      </c>
      <c r="AN918">
        <v>21</v>
      </c>
      <c r="AO918">
        <v>2</v>
      </c>
      <c r="AP918">
        <v>33</v>
      </c>
      <c r="AQ918">
        <v>0</v>
      </c>
      <c r="AR918">
        <v>0</v>
      </c>
      <c r="AS918">
        <v>0</v>
      </c>
      <c r="AT918" t="s">
        <v>90</v>
      </c>
      <c r="AU918" t="s">
        <v>90</v>
      </c>
      <c r="AV918" t="s">
        <v>90</v>
      </c>
      <c r="AW918" t="s">
        <v>90</v>
      </c>
      <c r="AX918" t="s">
        <v>90</v>
      </c>
      <c r="AY918" t="s">
        <v>90</v>
      </c>
      <c r="AZ918" t="s">
        <v>90</v>
      </c>
      <c r="BA918" t="s">
        <v>90</v>
      </c>
      <c r="BB918" t="s">
        <v>90</v>
      </c>
      <c r="BC918" t="s">
        <v>90</v>
      </c>
      <c r="BD918" t="s">
        <v>90</v>
      </c>
      <c r="BE918" t="s">
        <v>90</v>
      </c>
      <c r="BF918" t="s">
        <v>2013</v>
      </c>
      <c r="BG918">
        <v>41</v>
      </c>
      <c r="BH918" t="s">
        <v>93</v>
      </c>
    </row>
    <row r="919" spans="1:60">
      <c r="A919" t="s">
        <v>2040</v>
      </c>
      <c r="B919" t="s">
        <v>82</v>
      </c>
      <c r="C919" t="s">
        <v>2033</v>
      </c>
      <c r="D919" t="s">
        <v>84</v>
      </c>
      <c r="E919" s="2">
        <f>HYPERLINK("capsilon://?command=openfolder&amp;siteaddress=FAM.docvelocity-na8.net&amp;folderid=FX2E2AD25A-1566-6230-7F28-4A35CC3FFF39","FX22084920")</f>
        <v>0</v>
      </c>
      <c r="F919" t="s">
        <v>19</v>
      </c>
      <c r="G919" t="s">
        <v>19</v>
      </c>
      <c r="H919" t="s">
        <v>85</v>
      </c>
      <c r="I919" t="s">
        <v>2036</v>
      </c>
      <c r="J919">
        <v>260</v>
      </c>
      <c r="K919" t="s">
        <v>87</v>
      </c>
      <c r="L919" t="s">
        <v>88</v>
      </c>
      <c r="M919" t="s">
        <v>89</v>
      </c>
      <c r="N919">
        <v>2</v>
      </c>
      <c r="O919" s="1">
        <v>44792.491365740738</v>
      </c>
      <c r="P919" s="1">
        <v>44792.563564814816</v>
      </c>
      <c r="Q919">
        <v>1175</v>
      </c>
      <c r="R919">
        <v>5063</v>
      </c>
      <c r="S919" t="b">
        <v>0</v>
      </c>
      <c r="T919" t="s">
        <v>90</v>
      </c>
      <c r="U919" t="b">
        <v>1</v>
      </c>
      <c r="V919" t="s">
        <v>1933</v>
      </c>
      <c r="W919" s="1">
        <v>44792.530300925922</v>
      </c>
      <c r="X919">
        <v>3070</v>
      </c>
      <c r="Y919">
        <v>260</v>
      </c>
      <c r="Z919">
        <v>0</v>
      </c>
      <c r="AA919">
        <v>260</v>
      </c>
      <c r="AB919">
        <v>0</v>
      </c>
      <c r="AC919">
        <v>118</v>
      </c>
      <c r="AD919">
        <v>0</v>
      </c>
      <c r="AE919">
        <v>0</v>
      </c>
      <c r="AF919">
        <v>0</v>
      </c>
      <c r="AG919">
        <v>0</v>
      </c>
      <c r="AH919" t="s">
        <v>108</v>
      </c>
      <c r="AI919" s="1">
        <v>44792.563564814816</v>
      </c>
      <c r="AJ919">
        <v>1993</v>
      </c>
      <c r="AK919">
        <v>2</v>
      </c>
      <c r="AL919">
        <v>0</v>
      </c>
      <c r="AM919">
        <v>2</v>
      </c>
      <c r="AN919">
        <v>0</v>
      </c>
      <c r="AO919">
        <v>2</v>
      </c>
      <c r="AP919">
        <v>-2</v>
      </c>
      <c r="AQ919">
        <v>0</v>
      </c>
      <c r="AR919">
        <v>0</v>
      </c>
      <c r="AS919">
        <v>0</v>
      </c>
      <c r="AT919" t="s">
        <v>90</v>
      </c>
      <c r="AU919" t="s">
        <v>90</v>
      </c>
      <c r="AV919" t="s">
        <v>90</v>
      </c>
      <c r="AW919" t="s">
        <v>90</v>
      </c>
      <c r="AX919" t="s">
        <v>90</v>
      </c>
      <c r="AY919" t="s">
        <v>90</v>
      </c>
      <c r="AZ919" t="s">
        <v>90</v>
      </c>
      <c r="BA919" t="s">
        <v>90</v>
      </c>
      <c r="BB919" t="s">
        <v>90</v>
      </c>
      <c r="BC919" t="s">
        <v>90</v>
      </c>
      <c r="BD919" t="s">
        <v>90</v>
      </c>
      <c r="BE919" t="s">
        <v>90</v>
      </c>
      <c r="BF919" t="s">
        <v>2013</v>
      </c>
      <c r="BG919">
        <v>103</v>
      </c>
      <c r="BH919" t="s">
        <v>93</v>
      </c>
    </row>
    <row r="920" spans="1:60">
      <c r="A920" t="s">
        <v>2041</v>
      </c>
      <c r="B920" t="s">
        <v>82</v>
      </c>
      <c r="C920" t="s">
        <v>428</v>
      </c>
      <c r="D920" t="s">
        <v>84</v>
      </c>
      <c r="E920" s="2">
        <f>HYPERLINK("capsilon://?command=openfolder&amp;siteaddress=FAM.docvelocity-na8.net&amp;folderid=FXF54EB362-71A4-05F3-E126-4960B2D1F974","FX22073650")</f>
        <v>0</v>
      </c>
      <c r="F920" t="s">
        <v>19</v>
      </c>
      <c r="G920" t="s">
        <v>19</v>
      </c>
      <c r="H920" t="s">
        <v>85</v>
      </c>
      <c r="I920" t="s">
        <v>2042</v>
      </c>
      <c r="J920">
        <v>21</v>
      </c>
      <c r="K920" t="s">
        <v>87</v>
      </c>
      <c r="L920" t="s">
        <v>88</v>
      </c>
      <c r="M920" t="s">
        <v>89</v>
      </c>
      <c r="N920">
        <v>2</v>
      </c>
      <c r="O920" s="1">
        <v>44792.492280092592</v>
      </c>
      <c r="P920" s="1">
        <v>44792.517974537041</v>
      </c>
      <c r="Q920">
        <v>2169</v>
      </c>
      <c r="R920">
        <v>51</v>
      </c>
      <c r="S920" t="b">
        <v>0</v>
      </c>
      <c r="T920" t="s">
        <v>90</v>
      </c>
      <c r="U920" t="b">
        <v>0</v>
      </c>
      <c r="V920" t="s">
        <v>571</v>
      </c>
      <c r="W920" s="1">
        <v>44792.496701388889</v>
      </c>
      <c r="X920">
        <v>25</v>
      </c>
      <c r="Y920">
        <v>0</v>
      </c>
      <c r="Z920">
        <v>0</v>
      </c>
      <c r="AA920">
        <v>0</v>
      </c>
      <c r="AB920">
        <v>10</v>
      </c>
      <c r="AC920">
        <v>0</v>
      </c>
      <c r="AD920">
        <v>21</v>
      </c>
      <c r="AE920">
        <v>0</v>
      </c>
      <c r="AF920">
        <v>0</v>
      </c>
      <c r="AG920">
        <v>0</v>
      </c>
      <c r="AH920" t="s">
        <v>108</v>
      </c>
      <c r="AI920" s="1">
        <v>44792.517974537041</v>
      </c>
      <c r="AJ920">
        <v>22</v>
      </c>
      <c r="AK920">
        <v>0</v>
      </c>
      <c r="AL920">
        <v>0</v>
      </c>
      <c r="AM920">
        <v>0</v>
      </c>
      <c r="AN920">
        <v>10</v>
      </c>
      <c r="AO920">
        <v>0</v>
      </c>
      <c r="AP920">
        <v>21</v>
      </c>
      <c r="AQ920">
        <v>0</v>
      </c>
      <c r="AR920">
        <v>0</v>
      </c>
      <c r="AS920">
        <v>0</v>
      </c>
      <c r="AT920" t="s">
        <v>90</v>
      </c>
      <c r="AU920" t="s">
        <v>90</v>
      </c>
      <c r="AV920" t="s">
        <v>90</v>
      </c>
      <c r="AW920" t="s">
        <v>90</v>
      </c>
      <c r="AX920" t="s">
        <v>90</v>
      </c>
      <c r="AY920" t="s">
        <v>90</v>
      </c>
      <c r="AZ920" t="s">
        <v>90</v>
      </c>
      <c r="BA920" t="s">
        <v>90</v>
      </c>
      <c r="BB920" t="s">
        <v>90</v>
      </c>
      <c r="BC920" t="s">
        <v>90</v>
      </c>
      <c r="BD920" t="s">
        <v>90</v>
      </c>
      <c r="BE920" t="s">
        <v>90</v>
      </c>
      <c r="BF920" t="s">
        <v>2013</v>
      </c>
      <c r="BG920">
        <v>37</v>
      </c>
      <c r="BH920" t="s">
        <v>93</v>
      </c>
    </row>
    <row r="921" spans="1:60">
      <c r="A921" t="s">
        <v>2043</v>
      </c>
      <c r="B921" t="s">
        <v>82</v>
      </c>
      <c r="C921" t="s">
        <v>2044</v>
      </c>
      <c r="D921" t="s">
        <v>84</v>
      </c>
      <c r="E921" s="2">
        <f>HYPERLINK("capsilon://?command=openfolder&amp;siteaddress=FAM.docvelocity-na8.net&amp;folderid=FX54B1CF5B-AAD9-6BC7-1E39-C748F25A4B1C","FX22085292")</f>
        <v>0</v>
      </c>
      <c r="F921" t="s">
        <v>19</v>
      </c>
      <c r="G921" t="s">
        <v>19</v>
      </c>
      <c r="H921" t="s">
        <v>85</v>
      </c>
      <c r="I921" t="s">
        <v>2045</v>
      </c>
      <c r="J921">
        <v>76</v>
      </c>
      <c r="K921" t="s">
        <v>87</v>
      </c>
      <c r="L921" t="s">
        <v>88</v>
      </c>
      <c r="M921" t="s">
        <v>89</v>
      </c>
      <c r="N921">
        <v>1</v>
      </c>
      <c r="O921" s="1">
        <v>44792.496400462966</v>
      </c>
      <c r="P921" s="1">
        <v>44792.498784722222</v>
      </c>
      <c r="Q921">
        <v>27</v>
      </c>
      <c r="R921">
        <v>179</v>
      </c>
      <c r="S921" t="b">
        <v>0</v>
      </c>
      <c r="T921" t="s">
        <v>90</v>
      </c>
      <c r="U921" t="b">
        <v>0</v>
      </c>
      <c r="V921" t="s">
        <v>571</v>
      </c>
      <c r="W921" s="1">
        <v>44792.498784722222</v>
      </c>
      <c r="X921">
        <v>179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76</v>
      </c>
      <c r="AE921">
        <v>76</v>
      </c>
      <c r="AF921">
        <v>0</v>
      </c>
      <c r="AG921">
        <v>2</v>
      </c>
      <c r="AH921" t="s">
        <v>90</v>
      </c>
      <c r="AI921" t="s">
        <v>90</v>
      </c>
      <c r="AJ921" t="s">
        <v>90</v>
      </c>
      <c r="AK921" t="s">
        <v>90</v>
      </c>
      <c r="AL921" t="s">
        <v>90</v>
      </c>
      <c r="AM921" t="s">
        <v>90</v>
      </c>
      <c r="AN921" t="s">
        <v>90</v>
      </c>
      <c r="AO921" t="s">
        <v>90</v>
      </c>
      <c r="AP921" t="s">
        <v>90</v>
      </c>
      <c r="AQ921" t="s">
        <v>90</v>
      </c>
      <c r="AR921" t="s">
        <v>90</v>
      </c>
      <c r="AS921" t="s">
        <v>90</v>
      </c>
      <c r="AT921" t="s">
        <v>90</v>
      </c>
      <c r="AU921" t="s">
        <v>90</v>
      </c>
      <c r="AV921" t="s">
        <v>90</v>
      </c>
      <c r="AW921" t="s">
        <v>90</v>
      </c>
      <c r="AX921" t="s">
        <v>90</v>
      </c>
      <c r="AY921" t="s">
        <v>90</v>
      </c>
      <c r="AZ921" t="s">
        <v>90</v>
      </c>
      <c r="BA921" t="s">
        <v>90</v>
      </c>
      <c r="BB921" t="s">
        <v>90</v>
      </c>
      <c r="BC921" t="s">
        <v>90</v>
      </c>
      <c r="BD921" t="s">
        <v>90</v>
      </c>
      <c r="BE921" t="s">
        <v>90</v>
      </c>
      <c r="BF921" t="s">
        <v>2013</v>
      </c>
      <c r="BG921">
        <v>3</v>
      </c>
      <c r="BH921" t="s">
        <v>93</v>
      </c>
    </row>
    <row r="922" spans="1:60">
      <c r="A922" t="s">
        <v>2046</v>
      </c>
      <c r="B922" t="s">
        <v>82</v>
      </c>
      <c r="C922" t="s">
        <v>2044</v>
      </c>
      <c r="D922" t="s">
        <v>84</v>
      </c>
      <c r="E922" s="2">
        <f>HYPERLINK("capsilon://?command=openfolder&amp;siteaddress=FAM.docvelocity-na8.net&amp;folderid=FX54B1CF5B-AAD9-6BC7-1E39-C748F25A4B1C","FX22085292")</f>
        <v>0</v>
      </c>
      <c r="F922" t="s">
        <v>19</v>
      </c>
      <c r="G922" t="s">
        <v>19</v>
      </c>
      <c r="H922" t="s">
        <v>85</v>
      </c>
      <c r="I922" t="s">
        <v>2045</v>
      </c>
      <c r="J922">
        <v>100</v>
      </c>
      <c r="K922" t="s">
        <v>87</v>
      </c>
      <c r="L922" t="s">
        <v>88</v>
      </c>
      <c r="M922" t="s">
        <v>89</v>
      </c>
      <c r="N922">
        <v>2</v>
      </c>
      <c r="O922" s="1">
        <v>44792.499872685185</v>
      </c>
      <c r="P922" s="1">
        <v>44792.523252314815</v>
      </c>
      <c r="Q922">
        <v>920</v>
      </c>
      <c r="R922">
        <v>1100</v>
      </c>
      <c r="S922" t="b">
        <v>0</v>
      </c>
      <c r="T922" t="s">
        <v>90</v>
      </c>
      <c r="U922" t="b">
        <v>1</v>
      </c>
      <c r="V922" t="s">
        <v>571</v>
      </c>
      <c r="W922" s="1">
        <v>44792.503622685188</v>
      </c>
      <c r="X922">
        <v>323</v>
      </c>
      <c r="Y922">
        <v>100</v>
      </c>
      <c r="Z922">
        <v>0</v>
      </c>
      <c r="AA922">
        <v>100</v>
      </c>
      <c r="AB922">
        <v>0</v>
      </c>
      <c r="AC922">
        <v>14</v>
      </c>
      <c r="AD922">
        <v>0</v>
      </c>
      <c r="AE922">
        <v>0</v>
      </c>
      <c r="AF922">
        <v>0</v>
      </c>
      <c r="AG922">
        <v>0</v>
      </c>
      <c r="AH922" t="s">
        <v>173</v>
      </c>
      <c r="AI922" s="1">
        <v>44792.523252314815</v>
      </c>
      <c r="AJ922">
        <v>777</v>
      </c>
      <c r="AK922">
        <v>10</v>
      </c>
      <c r="AL922">
        <v>0</v>
      </c>
      <c r="AM922">
        <v>10</v>
      </c>
      <c r="AN922">
        <v>0</v>
      </c>
      <c r="AO922">
        <v>10</v>
      </c>
      <c r="AP922">
        <v>-10</v>
      </c>
      <c r="AQ922">
        <v>0</v>
      </c>
      <c r="AR922">
        <v>0</v>
      </c>
      <c r="AS922">
        <v>0</v>
      </c>
      <c r="AT922" t="s">
        <v>90</v>
      </c>
      <c r="AU922" t="s">
        <v>90</v>
      </c>
      <c r="AV922" t="s">
        <v>90</v>
      </c>
      <c r="AW922" t="s">
        <v>90</v>
      </c>
      <c r="AX922" t="s">
        <v>90</v>
      </c>
      <c r="AY922" t="s">
        <v>90</v>
      </c>
      <c r="AZ922" t="s">
        <v>90</v>
      </c>
      <c r="BA922" t="s">
        <v>90</v>
      </c>
      <c r="BB922" t="s">
        <v>90</v>
      </c>
      <c r="BC922" t="s">
        <v>90</v>
      </c>
      <c r="BD922" t="s">
        <v>90</v>
      </c>
      <c r="BE922" t="s">
        <v>90</v>
      </c>
      <c r="BF922" t="s">
        <v>2013</v>
      </c>
      <c r="BG922">
        <v>33</v>
      </c>
      <c r="BH922" t="s">
        <v>93</v>
      </c>
    </row>
    <row r="923" spans="1:60">
      <c r="A923" t="s">
        <v>2047</v>
      </c>
      <c r="B923" t="s">
        <v>82</v>
      </c>
      <c r="C923" t="s">
        <v>909</v>
      </c>
      <c r="D923" t="s">
        <v>84</v>
      </c>
      <c r="E923" s="2">
        <f>HYPERLINK("capsilon://?command=openfolder&amp;siteaddress=FAM.docvelocity-na8.net&amp;folderid=FX4CF9E492-AC18-99F9-A5D5-AAADCC47E4E7","FX22077343")</f>
        <v>0</v>
      </c>
      <c r="F923" t="s">
        <v>19</v>
      </c>
      <c r="G923" t="s">
        <v>19</v>
      </c>
      <c r="H923" t="s">
        <v>85</v>
      </c>
      <c r="I923" t="s">
        <v>2048</v>
      </c>
      <c r="J923">
        <v>44</v>
      </c>
      <c r="K923" t="s">
        <v>87</v>
      </c>
      <c r="L923" t="s">
        <v>88</v>
      </c>
      <c r="M923" t="s">
        <v>89</v>
      </c>
      <c r="N923">
        <v>2</v>
      </c>
      <c r="O923" s="1">
        <v>44792.500902777778</v>
      </c>
      <c r="P923" s="1">
        <v>44792.518391203703</v>
      </c>
      <c r="Q923">
        <v>1424</v>
      </c>
      <c r="R923">
        <v>87</v>
      </c>
      <c r="S923" t="b">
        <v>0</v>
      </c>
      <c r="T923" t="s">
        <v>90</v>
      </c>
      <c r="U923" t="b">
        <v>0</v>
      </c>
      <c r="V923" t="s">
        <v>571</v>
      </c>
      <c r="W923" s="1">
        <v>44792.504224537035</v>
      </c>
      <c r="X923">
        <v>51</v>
      </c>
      <c r="Y923">
        <v>0</v>
      </c>
      <c r="Z923">
        <v>0</v>
      </c>
      <c r="AA923">
        <v>0</v>
      </c>
      <c r="AB923">
        <v>37</v>
      </c>
      <c r="AC923">
        <v>0</v>
      </c>
      <c r="AD923">
        <v>44</v>
      </c>
      <c r="AE923">
        <v>0</v>
      </c>
      <c r="AF923">
        <v>0</v>
      </c>
      <c r="AG923">
        <v>0</v>
      </c>
      <c r="AH923" t="s">
        <v>108</v>
      </c>
      <c r="AI923" s="1">
        <v>44792.518391203703</v>
      </c>
      <c r="AJ923">
        <v>36</v>
      </c>
      <c r="AK923">
        <v>0</v>
      </c>
      <c r="AL923">
        <v>0</v>
      </c>
      <c r="AM923">
        <v>0</v>
      </c>
      <c r="AN923">
        <v>37</v>
      </c>
      <c r="AO923">
        <v>0</v>
      </c>
      <c r="AP923">
        <v>44</v>
      </c>
      <c r="AQ923">
        <v>0</v>
      </c>
      <c r="AR923">
        <v>0</v>
      </c>
      <c r="AS923">
        <v>0</v>
      </c>
      <c r="AT923" t="s">
        <v>90</v>
      </c>
      <c r="AU923" t="s">
        <v>90</v>
      </c>
      <c r="AV923" t="s">
        <v>90</v>
      </c>
      <c r="AW923" t="s">
        <v>90</v>
      </c>
      <c r="AX923" t="s">
        <v>90</v>
      </c>
      <c r="AY923" t="s">
        <v>90</v>
      </c>
      <c r="AZ923" t="s">
        <v>90</v>
      </c>
      <c r="BA923" t="s">
        <v>90</v>
      </c>
      <c r="BB923" t="s">
        <v>90</v>
      </c>
      <c r="BC923" t="s">
        <v>90</v>
      </c>
      <c r="BD923" t="s">
        <v>90</v>
      </c>
      <c r="BE923" t="s">
        <v>90</v>
      </c>
      <c r="BF923" t="s">
        <v>2013</v>
      </c>
      <c r="BG923">
        <v>25</v>
      </c>
      <c r="BH923" t="s">
        <v>93</v>
      </c>
    </row>
    <row r="924" spans="1:60">
      <c r="A924" t="s">
        <v>2049</v>
      </c>
      <c r="B924" t="s">
        <v>82</v>
      </c>
      <c r="C924" t="s">
        <v>428</v>
      </c>
      <c r="D924" t="s">
        <v>84</v>
      </c>
      <c r="E924" s="2">
        <f>HYPERLINK("capsilon://?command=openfolder&amp;siteaddress=FAM.docvelocity-na8.net&amp;folderid=FXF54EB362-71A4-05F3-E126-4960B2D1F974","FX22073650")</f>
        <v>0</v>
      </c>
      <c r="F924" t="s">
        <v>19</v>
      </c>
      <c r="G924" t="s">
        <v>19</v>
      </c>
      <c r="H924" t="s">
        <v>85</v>
      </c>
      <c r="I924" t="s">
        <v>2050</v>
      </c>
      <c r="J924">
        <v>30</v>
      </c>
      <c r="K924" t="s">
        <v>87</v>
      </c>
      <c r="L924" t="s">
        <v>88</v>
      </c>
      <c r="M924" t="s">
        <v>89</v>
      </c>
      <c r="N924">
        <v>2</v>
      </c>
      <c r="O924" s="1">
        <v>44792.505324074074</v>
      </c>
      <c r="P924" s="1">
        <v>44792.519421296296</v>
      </c>
      <c r="Q924">
        <v>1080</v>
      </c>
      <c r="R924">
        <v>138</v>
      </c>
      <c r="S924" t="b">
        <v>0</v>
      </c>
      <c r="T924" t="s">
        <v>90</v>
      </c>
      <c r="U924" t="b">
        <v>0</v>
      </c>
      <c r="V924" t="s">
        <v>91</v>
      </c>
      <c r="W924" s="1">
        <v>44792.506921296299</v>
      </c>
      <c r="X924">
        <v>50</v>
      </c>
      <c r="Y924">
        <v>10</v>
      </c>
      <c r="Z924">
        <v>0</v>
      </c>
      <c r="AA924">
        <v>10</v>
      </c>
      <c r="AB924">
        <v>0</v>
      </c>
      <c r="AC924">
        <v>0</v>
      </c>
      <c r="AD924">
        <v>20</v>
      </c>
      <c r="AE924">
        <v>0</v>
      </c>
      <c r="AF924">
        <v>0</v>
      </c>
      <c r="AG924">
        <v>0</v>
      </c>
      <c r="AH924" t="s">
        <v>108</v>
      </c>
      <c r="AI924" s="1">
        <v>44792.519421296296</v>
      </c>
      <c r="AJ924">
        <v>88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20</v>
      </c>
      <c r="AQ924">
        <v>0</v>
      </c>
      <c r="AR924">
        <v>0</v>
      </c>
      <c r="AS924">
        <v>0</v>
      </c>
      <c r="AT924" t="s">
        <v>90</v>
      </c>
      <c r="AU924" t="s">
        <v>90</v>
      </c>
      <c r="AV924" t="s">
        <v>90</v>
      </c>
      <c r="AW924" t="s">
        <v>90</v>
      </c>
      <c r="AX924" t="s">
        <v>90</v>
      </c>
      <c r="AY924" t="s">
        <v>90</v>
      </c>
      <c r="AZ924" t="s">
        <v>90</v>
      </c>
      <c r="BA924" t="s">
        <v>90</v>
      </c>
      <c r="BB924" t="s">
        <v>90</v>
      </c>
      <c r="BC924" t="s">
        <v>90</v>
      </c>
      <c r="BD924" t="s">
        <v>90</v>
      </c>
      <c r="BE924" t="s">
        <v>90</v>
      </c>
      <c r="BF924" t="s">
        <v>2013</v>
      </c>
      <c r="BG924">
        <v>20</v>
      </c>
      <c r="BH924" t="s">
        <v>93</v>
      </c>
    </row>
    <row r="925" spans="1:60">
      <c r="A925" t="s">
        <v>2051</v>
      </c>
      <c r="B925" t="s">
        <v>82</v>
      </c>
      <c r="C925" t="s">
        <v>2052</v>
      </c>
      <c r="D925" t="s">
        <v>84</v>
      </c>
      <c r="E925" s="2">
        <f>HYPERLINK("capsilon://?command=openfolder&amp;siteaddress=FAM.docvelocity-na8.net&amp;folderid=FX4E4591F1-90CF-A983-9971-288E7B4ED121","FX22084816")</f>
        <v>0</v>
      </c>
      <c r="F925" t="s">
        <v>19</v>
      </c>
      <c r="G925" t="s">
        <v>19</v>
      </c>
      <c r="H925" t="s">
        <v>85</v>
      </c>
      <c r="I925" t="s">
        <v>2053</v>
      </c>
      <c r="J925">
        <v>104</v>
      </c>
      <c r="K925" t="s">
        <v>87</v>
      </c>
      <c r="L925" t="s">
        <v>88</v>
      </c>
      <c r="M925" t="s">
        <v>89</v>
      </c>
      <c r="N925">
        <v>1</v>
      </c>
      <c r="O925" s="1">
        <v>44792.517280092594</v>
      </c>
      <c r="P925" s="1">
        <v>44792.528449074074</v>
      </c>
      <c r="Q925">
        <v>596</v>
      </c>
      <c r="R925">
        <v>369</v>
      </c>
      <c r="S925" t="b">
        <v>0</v>
      </c>
      <c r="T925" t="s">
        <v>90</v>
      </c>
      <c r="U925" t="b">
        <v>0</v>
      </c>
      <c r="V925" t="s">
        <v>571</v>
      </c>
      <c r="W925" s="1">
        <v>44792.528449074074</v>
      </c>
      <c r="X925">
        <v>310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104</v>
      </c>
      <c r="AE925">
        <v>97</v>
      </c>
      <c r="AF925">
        <v>0</v>
      </c>
      <c r="AG925">
        <v>3</v>
      </c>
      <c r="AH925" t="s">
        <v>90</v>
      </c>
      <c r="AI925" t="s">
        <v>90</v>
      </c>
      <c r="AJ925" t="s">
        <v>90</v>
      </c>
      <c r="AK925" t="s">
        <v>90</v>
      </c>
      <c r="AL925" t="s">
        <v>90</v>
      </c>
      <c r="AM925" t="s">
        <v>90</v>
      </c>
      <c r="AN925" t="s">
        <v>90</v>
      </c>
      <c r="AO925" t="s">
        <v>90</v>
      </c>
      <c r="AP925" t="s">
        <v>90</v>
      </c>
      <c r="AQ925" t="s">
        <v>90</v>
      </c>
      <c r="AR925" t="s">
        <v>90</v>
      </c>
      <c r="AS925" t="s">
        <v>90</v>
      </c>
      <c r="AT925" t="s">
        <v>90</v>
      </c>
      <c r="AU925" t="s">
        <v>90</v>
      </c>
      <c r="AV925" t="s">
        <v>90</v>
      </c>
      <c r="AW925" t="s">
        <v>90</v>
      </c>
      <c r="AX925" t="s">
        <v>90</v>
      </c>
      <c r="AY925" t="s">
        <v>90</v>
      </c>
      <c r="AZ925" t="s">
        <v>90</v>
      </c>
      <c r="BA925" t="s">
        <v>90</v>
      </c>
      <c r="BB925" t="s">
        <v>90</v>
      </c>
      <c r="BC925" t="s">
        <v>90</v>
      </c>
      <c r="BD925" t="s">
        <v>90</v>
      </c>
      <c r="BE925" t="s">
        <v>90</v>
      </c>
      <c r="BF925" t="s">
        <v>2013</v>
      </c>
      <c r="BG925">
        <v>16</v>
      </c>
      <c r="BH925" t="s">
        <v>93</v>
      </c>
    </row>
    <row r="926" spans="1:60">
      <c r="A926" t="s">
        <v>2054</v>
      </c>
      <c r="B926" t="s">
        <v>82</v>
      </c>
      <c r="C926" t="s">
        <v>1678</v>
      </c>
      <c r="D926" t="s">
        <v>84</v>
      </c>
      <c r="E926" s="2">
        <f>HYPERLINK("capsilon://?command=openfolder&amp;siteaddress=FAM.docvelocity-na8.net&amp;folderid=FXA328F377-F467-68ED-28BE-B839DECE614A","FX22084152")</f>
        <v>0</v>
      </c>
      <c r="F926" t="s">
        <v>19</v>
      </c>
      <c r="G926" t="s">
        <v>19</v>
      </c>
      <c r="H926" t="s">
        <v>85</v>
      </c>
      <c r="I926" t="s">
        <v>2055</v>
      </c>
      <c r="J926">
        <v>58</v>
      </c>
      <c r="K926" t="s">
        <v>87</v>
      </c>
      <c r="L926" t="s">
        <v>88</v>
      </c>
      <c r="M926" t="s">
        <v>89</v>
      </c>
      <c r="N926">
        <v>2</v>
      </c>
      <c r="O926" s="1">
        <v>44792.528692129628</v>
      </c>
      <c r="P926" s="1">
        <v>44792.584293981483</v>
      </c>
      <c r="Q926">
        <v>4479</v>
      </c>
      <c r="R926">
        <v>325</v>
      </c>
      <c r="S926" t="b">
        <v>0</v>
      </c>
      <c r="T926" t="s">
        <v>90</v>
      </c>
      <c r="U926" t="b">
        <v>0</v>
      </c>
      <c r="V926" t="s">
        <v>571</v>
      </c>
      <c r="W926" s="1">
        <v>44792.530474537038</v>
      </c>
      <c r="X926">
        <v>153</v>
      </c>
      <c r="Y926">
        <v>58</v>
      </c>
      <c r="Z926">
        <v>0</v>
      </c>
      <c r="AA926">
        <v>58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0</v>
      </c>
      <c r="AH926" t="s">
        <v>749</v>
      </c>
      <c r="AI926" s="1">
        <v>44792.584293981483</v>
      </c>
      <c r="AJ926">
        <v>172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 t="s">
        <v>90</v>
      </c>
      <c r="AU926" t="s">
        <v>90</v>
      </c>
      <c r="AV926" t="s">
        <v>90</v>
      </c>
      <c r="AW926" t="s">
        <v>90</v>
      </c>
      <c r="AX926" t="s">
        <v>90</v>
      </c>
      <c r="AY926" t="s">
        <v>90</v>
      </c>
      <c r="AZ926" t="s">
        <v>90</v>
      </c>
      <c r="BA926" t="s">
        <v>90</v>
      </c>
      <c r="BB926" t="s">
        <v>90</v>
      </c>
      <c r="BC926" t="s">
        <v>90</v>
      </c>
      <c r="BD926" t="s">
        <v>90</v>
      </c>
      <c r="BE926" t="s">
        <v>90</v>
      </c>
      <c r="BF926" t="s">
        <v>2013</v>
      </c>
      <c r="BG926">
        <v>80</v>
      </c>
      <c r="BH926" t="s">
        <v>93</v>
      </c>
    </row>
    <row r="927" spans="1:60">
      <c r="A927" t="s">
        <v>2056</v>
      </c>
      <c r="B927" t="s">
        <v>82</v>
      </c>
      <c r="C927" t="s">
        <v>2057</v>
      </c>
      <c r="D927" t="s">
        <v>84</v>
      </c>
      <c r="E927" s="2">
        <f>HYPERLINK("capsilon://?command=openfolder&amp;siteaddress=FAM.docvelocity-na8.net&amp;folderid=FX38655972-EB9D-2096-1AC8-57B13EF3A7E9","FX22077503")</f>
        <v>0</v>
      </c>
      <c r="F927" t="s">
        <v>19</v>
      </c>
      <c r="G927" t="s">
        <v>19</v>
      </c>
      <c r="H927" t="s">
        <v>85</v>
      </c>
      <c r="I927" t="s">
        <v>2058</v>
      </c>
      <c r="J927">
        <v>44</v>
      </c>
      <c r="K927" t="s">
        <v>87</v>
      </c>
      <c r="L927" t="s">
        <v>88</v>
      </c>
      <c r="M927" t="s">
        <v>89</v>
      </c>
      <c r="N927">
        <v>2</v>
      </c>
      <c r="O927" s="1">
        <v>44792.529224537036</v>
      </c>
      <c r="P927" s="1">
        <v>44792.584907407407</v>
      </c>
      <c r="Q927">
        <v>4666</v>
      </c>
      <c r="R927">
        <v>145</v>
      </c>
      <c r="S927" t="b">
        <v>0</v>
      </c>
      <c r="T927" t="s">
        <v>90</v>
      </c>
      <c r="U927" t="b">
        <v>0</v>
      </c>
      <c r="V927" t="s">
        <v>1933</v>
      </c>
      <c r="W927" s="1">
        <v>44792.531388888892</v>
      </c>
      <c r="X927">
        <v>93</v>
      </c>
      <c r="Y927">
        <v>0</v>
      </c>
      <c r="Z927">
        <v>0</v>
      </c>
      <c r="AA927">
        <v>0</v>
      </c>
      <c r="AB927">
        <v>37</v>
      </c>
      <c r="AC927">
        <v>0</v>
      </c>
      <c r="AD927">
        <v>44</v>
      </c>
      <c r="AE927">
        <v>0</v>
      </c>
      <c r="AF927">
        <v>0</v>
      </c>
      <c r="AG927">
        <v>0</v>
      </c>
      <c r="AH927" t="s">
        <v>749</v>
      </c>
      <c r="AI927" s="1">
        <v>44792.584907407407</v>
      </c>
      <c r="AJ927">
        <v>52</v>
      </c>
      <c r="AK927">
        <v>0</v>
      </c>
      <c r="AL927">
        <v>0</v>
      </c>
      <c r="AM927">
        <v>0</v>
      </c>
      <c r="AN927">
        <v>37</v>
      </c>
      <c r="AO927">
        <v>0</v>
      </c>
      <c r="AP927">
        <v>44</v>
      </c>
      <c r="AQ927">
        <v>0</v>
      </c>
      <c r="AR927">
        <v>0</v>
      </c>
      <c r="AS927">
        <v>0</v>
      </c>
      <c r="AT927" t="s">
        <v>90</v>
      </c>
      <c r="AU927" t="s">
        <v>90</v>
      </c>
      <c r="AV927" t="s">
        <v>90</v>
      </c>
      <c r="AW927" t="s">
        <v>90</v>
      </c>
      <c r="AX927" t="s">
        <v>90</v>
      </c>
      <c r="AY927" t="s">
        <v>90</v>
      </c>
      <c r="AZ927" t="s">
        <v>90</v>
      </c>
      <c r="BA927" t="s">
        <v>90</v>
      </c>
      <c r="BB927" t="s">
        <v>90</v>
      </c>
      <c r="BC927" t="s">
        <v>90</v>
      </c>
      <c r="BD927" t="s">
        <v>90</v>
      </c>
      <c r="BE927" t="s">
        <v>90</v>
      </c>
      <c r="BF927" t="s">
        <v>2013</v>
      </c>
      <c r="BG927">
        <v>80</v>
      </c>
      <c r="BH927" t="s">
        <v>93</v>
      </c>
    </row>
    <row r="928" spans="1:60">
      <c r="A928" t="s">
        <v>2059</v>
      </c>
      <c r="B928" t="s">
        <v>82</v>
      </c>
      <c r="C928" t="s">
        <v>2052</v>
      </c>
      <c r="D928" t="s">
        <v>84</v>
      </c>
      <c r="E928" s="2">
        <f>HYPERLINK("capsilon://?command=openfolder&amp;siteaddress=FAM.docvelocity-na8.net&amp;folderid=FX4E4591F1-90CF-A983-9971-288E7B4ED121","FX22084816")</f>
        <v>0</v>
      </c>
      <c r="F928" t="s">
        <v>19</v>
      </c>
      <c r="G928" t="s">
        <v>19</v>
      </c>
      <c r="H928" t="s">
        <v>85</v>
      </c>
      <c r="I928" t="s">
        <v>2053</v>
      </c>
      <c r="J928">
        <v>128</v>
      </c>
      <c r="K928" t="s">
        <v>87</v>
      </c>
      <c r="L928" t="s">
        <v>88</v>
      </c>
      <c r="M928" t="s">
        <v>89</v>
      </c>
      <c r="N928">
        <v>2</v>
      </c>
      <c r="O928" s="1">
        <v>44792.533171296294</v>
      </c>
      <c r="P928" s="1">
        <v>44792.582291666666</v>
      </c>
      <c r="Q928">
        <v>3266</v>
      </c>
      <c r="R928">
        <v>978</v>
      </c>
      <c r="S928" t="b">
        <v>0</v>
      </c>
      <c r="T928" t="s">
        <v>90</v>
      </c>
      <c r="U928" t="b">
        <v>1</v>
      </c>
      <c r="V928" t="s">
        <v>571</v>
      </c>
      <c r="W928" s="1">
        <v>44792.536840277775</v>
      </c>
      <c r="X928">
        <v>312</v>
      </c>
      <c r="Y928">
        <v>97</v>
      </c>
      <c r="Z928">
        <v>0</v>
      </c>
      <c r="AA928">
        <v>97</v>
      </c>
      <c r="AB928">
        <v>0</v>
      </c>
      <c r="AC928">
        <v>16</v>
      </c>
      <c r="AD928">
        <v>31</v>
      </c>
      <c r="AE928">
        <v>0</v>
      </c>
      <c r="AF928">
        <v>0</v>
      </c>
      <c r="AG928">
        <v>0</v>
      </c>
      <c r="AH928" t="s">
        <v>749</v>
      </c>
      <c r="AI928" s="1">
        <v>44792.582291666666</v>
      </c>
      <c r="AJ928">
        <v>350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31</v>
      </c>
      <c r="AQ928">
        <v>0</v>
      </c>
      <c r="AR928">
        <v>0</v>
      </c>
      <c r="AS928">
        <v>0</v>
      </c>
      <c r="AT928" t="s">
        <v>90</v>
      </c>
      <c r="AU928" t="s">
        <v>90</v>
      </c>
      <c r="AV928" t="s">
        <v>90</v>
      </c>
      <c r="AW928" t="s">
        <v>90</v>
      </c>
      <c r="AX928" t="s">
        <v>90</v>
      </c>
      <c r="AY928" t="s">
        <v>90</v>
      </c>
      <c r="AZ928" t="s">
        <v>90</v>
      </c>
      <c r="BA928" t="s">
        <v>90</v>
      </c>
      <c r="BB928" t="s">
        <v>90</v>
      </c>
      <c r="BC928" t="s">
        <v>90</v>
      </c>
      <c r="BD928" t="s">
        <v>90</v>
      </c>
      <c r="BE928" t="s">
        <v>90</v>
      </c>
      <c r="BF928" t="s">
        <v>2013</v>
      </c>
      <c r="BG928">
        <v>70</v>
      </c>
      <c r="BH928" t="s">
        <v>93</v>
      </c>
    </row>
    <row r="929" spans="1:60">
      <c r="A929" t="s">
        <v>2060</v>
      </c>
      <c r="B929" t="s">
        <v>82</v>
      </c>
      <c r="C929" t="s">
        <v>2061</v>
      </c>
      <c r="D929" t="s">
        <v>84</v>
      </c>
      <c r="E929" s="2">
        <f>HYPERLINK("capsilon://?command=openfolder&amp;siteaddress=FAM.docvelocity-na8.net&amp;folderid=FXE3BBC96D-64A9-67E1-1E34-2D869EE73D6B","FX22083496")</f>
        <v>0</v>
      </c>
      <c r="F929" t="s">
        <v>19</v>
      </c>
      <c r="G929" t="s">
        <v>19</v>
      </c>
      <c r="H929" t="s">
        <v>85</v>
      </c>
      <c r="I929" t="s">
        <v>2062</v>
      </c>
      <c r="J929">
        <v>286</v>
      </c>
      <c r="K929" t="s">
        <v>87</v>
      </c>
      <c r="L929" t="s">
        <v>88</v>
      </c>
      <c r="M929" t="s">
        <v>89</v>
      </c>
      <c r="N929">
        <v>1</v>
      </c>
      <c r="O929" s="1">
        <v>44792.548368055555</v>
      </c>
      <c r="P929" s="1">
        <v>44792.567291666666</v>
      </c>
      <c r="Q929">
        <v>1155</v>
      </c>
      <c r="R929">
        <v>480</v>
      </c>
      <c r="S929" t="b">
        <v>0</v>
      </c>
      <c r="T929" t="s">
        <v>90</v>
      </c>
      <c r="U929" t="b">
        <v>0</v>
      </c>
      <c r="V929" t="s">
        <v>571</v>
      </c>
      <c r="W929" s="1">
        <v>44792.567291666666</v>
      </c>
      <c r="X929">
        <v>409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286</v>
      </c>
      <c r="AE929">
        <v>279</v>
      </c>
      <c r="AF929">
        <v>0</v>
      </c>
      <c r="AG929">
        <v>7</v>
      </c>
      <c r="AH929" t="s">
        <v>90</v>
      </c>
      <c r="AI929" t="s">
        <v>90</v>
      </c>
      <c r="AJ929" t="s">
        <v>90</v>
      </c>
      <c r="AK929" t="s">
        <v>90</v>
      </c>
      <c r="AL929" t="s">
        <v>90</v>
      </c>
      <c r="AM929" t="s">
        <v>90</v>
      </c>
      <c r="AN929" t="s">
        <v>90</v>
      </c>
      <c r="AO929" t="s">
        <v>90</v>
      </c>
      <c r="AP929" t="s">
        <v>90</v>
      </c>
      <c r="AQ929" t="s">
        <v>90</v>
      </c>
      <c r="AR929" t="s">
        <v>90</v>
      </c>
      <c r="AS929" t="s">
        <v>90</v>
      </c>
      <c r="AT929" t="s">
        <v>90</v>
      </c>
      <c r="AU929" t="s">
        <v>90</v>
      </c>
      <c r="AV929" t="s">
        <v>90</v>
      </c>
      <c r="AW929" t="s">
        <v>90</v>
      </c>
      <c r="AX929" t="s">
        <v>90</v>
      </c>
      <c r="AY929" t="s">
        <v>90</v>
      </c>
      <c r="AZ929" t="s">
        <v>90</v>
      </c>
      <c r="BA929" t="s">
        <v>90</v>
      </c>
      <c r="BB929" t="s">
        <v>90</v>
      </c>
      <c r="BC929" t="s">
        <v>90</v>
      </c>
      <c r="BD929" t="s">
        <v>90</v>
      </c>
      <c r="BE929" t="s">
        <v>90</v>
      </c>
      <c r="BF929" t="s">
        <v>2013</v>
      </c>
      <c r="BG929">
        <v>27</v>
      </c>
      <c r="BH929" t="s">
        <v>93</v>
      </c>
    </row>
    <row r="930" spans="1:60">
      <c r="A930" t="s">
        <v>2063</v>
      </c>
      <c r="B930" t="s">
        <v>82</v>
      </c>
      <c r="C930" t="s">
        <v>2064</v>
      </c>
      <c r="D930" t="s">
        <v>84</v>
      </c>
      <c r="E930" s="2">
        <f>HYPERLINK("capsilon://?command=openfolder&amp;siteaddress=FAM.docvelocity-na8.net&amp;folderid=FXE0CA4E4F-9E1D-993B-264E-E5FC5C2CAAF7","FX22085160")</f>
        <v>0</v>
      </c>
      <c r="F930" t="s">
        <v>19</v>
      </c>
      <c r="G930" t="s">
        <v>19</v>
      </c>
      <c r="H930" t="s">
        <v>85</v>
      </c>
      <c r="I930" t="s">
        <v>2065</v>
      </c>
      <c r="J930">
        <v>28</v>
      </c>
      <c r="K930" t="s">
        <v>87</v>
      </c>
      <c r="L930" t="s">
        <v>88</v>
      </c>
      <c r="M930" t="s">
        <v>89</v>
      </c>
      <c r="N930">
        <v>2</v>
      </c>
      <c r="O930" s="1">
        <v>44792.561782407407</v>
      </c>
      <c r="P930" s="1">
        <v>44792.586076388892</v>
      </c>
      <c r="Q930">
        <v>1899</v>
      </c>
      <c r="R930">
        <v>200</v>
      </c>
      <c r="S930" t="b">
        <v>0</v>
      </c>
      <c r="T930" t="s">
        <v>90</v>
      </c>
      <c r="U930" t="b">
        <v>0</v>
      </c>
      <c r="V930" t="s">
        <v>571</v>
      </c>
      <c r="W930" s="1">
        <v>44792.568460648145</v>
      </c>
      <c r="X930">
        <v>100</v>
      </c>
      <c r="Y930">
        <v>21</v>
      </c>
      <c r="Z930">
        <v>0</v>
      </c>
      <c r="AA930">
        <v>21</v>
      </c>
      <c r="AB930">
        <v>0</v>
      </c>
      <c r="AC930">
        <v>1</v>
      </c>
      <c r="AD930">
        <v>7</v>
      </c>
      <c r="AE930">
        <v>0</v>
      </c>
      <c r="AF930">
        <v>0</v>
      </c>
      <c r="AG930">
        <v>0</v>
      </c>
      <c r="AH930" t="s">
        <v>749</v>
      </c>
      <c r="AI930" s="1">
        <v>44792.586076388892</v>
      </c>
      <c r="AJ930">
        <v>100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7</v>
      </c>
      <c r="AQ930">
        <v>0</v>
      </c>
      <c r="AR930">
        <v>0</v>
      </c>
      <c r="AS930">
        <v>0</v>
      </c>
      <c r="AT930" t="s">
        <v>90</v>
      </c>
      <c r="AU930" t="s">
        <v>90</v>
      </c>
      <c r="AV930" t="s">
        <v>90</v>
      </c>
      <c r="AW930" t="s">
        <v>90</v>
      </c>
      <c r="AX930" t="s">
        <v>90</v>
      </c>
      <c r="AY930" t="s">
        <v>90</v>
      </c>
      <c r="AZ930" t="s">
        <v>90</v>
      </c>
      <c r="BA930" t="s">
        <v>90</v>
      </c>
      <c r="BB930" t="s">
        <v>90</v>
      </c>
      <c r="BC930" t="s">
        <v>90</v>
      </c>
      <c r="BD930" t="s">
        <v>90</v>
      </c>
      <c r="BE930" t="s">
        <v>90</v>
      </c>
      <c r="BF930" t="s">
        <v>2013</v>
      </c>
      <c r="BG930">
        <v>34</v>
      </c>
      <c r="BH930" t="s">
        <v>93</v>
      </c>
    </row>
    <row r="931" spans="1:60">
      <c r="A931" t="s">
        <v>2066</v>
      </c>
      <c r="B931" t="s">
        <v>82</v>
      </c>
      <c r="C931" t="s">
        <v>2064</v>
      </c>
      <c r="D931" t="s">
        <v>84</v>
      </c>
      <c r="E931" s="2">
        <f>HYPERLINK("capsilon://?command=openfolder&amp;siteaddress=FAM.docvelocity-na8.net&amp;folderid=FXE0CA4E4F-9E1D-993B-264E-E5FC5C2CAAF7","FX22085160")</f>
        <v>0</v>
      </c>
      <c r="F931" t="s">
        <v>19</v>
      </c>
      <c r="G931" t="s">
        <v>19</v>
      </c>
      <c r="H931" t="s">
        <v>85</v>
      </c>
      <c r="I931" t="s">
        <v>2067</v>
      </c>
      <c r="J931">
        <v>32</v>
      </c>
      <c r="K931" t="s">
        <v>87</v>
      </c>
      <c r="L931" t="s">
        <v>88</v>
      </c>
      <c r="M931" t="s">
        <v>89</v>
      </c>
      <c r="N931">
        <v>2</v>
      </c>
      <c r="O931" s="1">
        <v>44792.563009259262</v>
      </c>
      <c r="P931" s="1">
        <v>44792.586585648147</v>
      </c>
      <c r="Q931">
        <v>1356</v>
      </c>
      <c r="R931">
        <v>681</v>
      </c>
      <c r="S931" t="b">
        <v>0</v>
      </c>
      <c r="T931" t="s">
        <v>90</v>
      </c>
      <c r="U931" t="b">
        <v>0</v>
      </c>
      <c r="V931" t="s">
        <v>1933</v>
      </c>
      <c r="W931" s="1">
        <v>44792.574930555558</v>
      </c>
      <c r="X931">
        <v>638</v>
      </c>
      <c r="Y931">
        <v>0</v>
      </c>
      <c r="Z931">
        <v>0</v>
      </c>
      <c r="AA931">
        <v>0</v>
      </c>
      <c r="AB931">
        <v>32</v>
      </c>
      <c r="AC931">
        <v>11</v>
      </c>
      <c r="AD931">
        <v>32</v>
      </c>
      <c r="AE931">
        <v>0</v>
      </c>
      <c r="AF931">
        <v>0</v>
      </c>
      <c r="AG931">
        <v>0</v>
      </c>
      <c r="AH931" t="s">
        <v>749</v>
      </c>
      <c r="AI931" s="1">
        <v>44792.586585648147</v>
      </c>
      <c r="AJ931">
        <v>43</v>
      </c>
      <c r="AK931">
        <v>0</v>
      </c>
      <c r="AL931">
        <v>0</v>
      </c>
      <c r="AM931">
        <v>0</v>
      </c>
      <c r="AN931">
        <v>32</v>
      </c>
      <c r="AO931">
        <v>0</v>
      </c>
      <c r="AP931">
        <v>32</v>
      </c>
      <c r="AQ931">
        <v>0</v>
      </c>
      <c r="AR931">
        <v>0</v>
      </c>
      <c r="AS931">
        <v>0</v>
      </c>
      <c r="AT931" t="s">
        <v>90</v>
      </c>
      <c r="AU931" t="s">
        <v>90</v>
      </c>
      <c r="AV931" t="s">
        <v>90</v>
      </c>
      <c r="AW931" t="s">
        <v>90</v>
      </c>
      <c r="AX931" t="s">
        <v>90</v>
      </c>
      <c r="AY931" t="s">
        <v>90</v>
      </c>
      <c r="AZ931" t="s">
        <v>90</v>
      </c>
      <c r="BA931" t="s">
        <v>90</v>
      </c>
      <c r="BB931" t="s">
        <v>90</v>
      </c>
      <c r="BC931" t="s">
        <v>90</v>
      </c>
      <c r="BD931" t="s">
        <v>90</v>
      </c>
      <c r="BE931" t="s">
        <v>90</v>
      </c>
      <c r="BF931" t="s">
        <v>2013</v>
      </c>
      <c r="BG931">
        <v>33</v>
      </c>
      <c r="BH931" t="s">
        <v>93</v>
      </c>
    </row>
    <row r="932" spans="1:60">
      <c r="A932" t="s">
        <v>2068</v>
      </c>
      <c r="B932" t="s">
        <v>82</v>
      </c>
      <c r="C932" t="s">
        <v>2061</v>
      </c>
      <c r="D932" t="s">
        <v>84</v>
      </c>
      <c r="E932" s="2">
        <f>HYPERLINK("capsilon://?command=openfolder&amp;siteaddress=FAM.docvelocity-na8.net&amp;folderid=FXE3BBC96D-64A9-67E1-1E34-2D869EE73D6B","FX22083496")</f>
        <v>0</v>
      </c>
      <c r="F932" t="s">
        <v>19</v>
      </c>
      <c r="G932" t="s">
        <v>19</v>
      </c>
      <c r="H932" t="s">
        <v>85</v>
      </c>
      <c r="I932" t="s">
        <v>2062</v>
      </c>
      <c r="J932">
        <v>406</v>
      </c>
      <c r="K932" t="s">
        <v>87</v>
      </c>
      <c r="L932" t="s">
        <v>88</v>
      </c>
      <c r="M932" t="s">
        <v>89</v>
      </c>
      <c r="N932">
        <v>2</v>
      </c>
      <c r="O932" s="1">
        <v>44792.568877314814</v>
      </c>
      <c r="P932" s="1">
        <v>44792.621770833335</v>
      </c>
      <c r="Q932">
        <v>1274</v>
      </c>
      <c r="R932">
        <v>3296</v>
      </c>
      <c r="S932" t="b">
        <v>0</v>
      </c>
      <c r="T932" t="s">
        <v>90</v>
      </c>
      <c r="U932" t="b">
        <v>1</v>
      </c>
      <c r="V932" t="s">
        <v>1933</v>
      </c>
      <c r="W932" s="1">
        <v>44792.600555555553</v>
      </c>
      <c r="X932">
        <v>2154</v>
      </c>
      <c r="Y932">
        <v>240</v>
      </c>
      <c r="Z932">
        <v>0</v>
      </c>
      <c r="AA932">
        <v>240</v>
      </c>
      <c r="AB932">
        <v>147</v>
      </c>
      <c r="AC932">
        <v>41</v>
      </c>
      <c r="AD932">
        <v>166</v>
      </c>
      <c r="AE932">
        <v>0</v>
      </c>
      <c r="AF932">
        <v>0</v>
      </c>
      <c r="AG932">
        <v>0</v>
      </c>
      <c r="AH932" t="s">
        <v>173</v>
      </c>
      <c r="AI932" s="1">
        <v>44792.621770833335</v>
      </c>
      <c r="AJ932">
        <v>1105</v>
      </c>
      <c r="AK932">
        <v>0</v>
      </c>
      <c r="AL932">
        <v>0</v>
      </c>
      <c r="AM932">
        <v>0</v>
      </c>
      <c r="AN932">
        <v>147</v>
      </c>
      <c r="AO932">
        <v>0</v>
      </c>
      <c r="AP932">
        <v>166</v>
      </c>
      <c r="AQ932">
        <v>0</v>
      </c>
      <c r="AR932">
        <v>0</v>
      </c>
      <c r="AS932">
        <v>0</v>
      </c>
      <c r="AT932" t="s">
        <v>90</v>
      </c>
      <c r="AU932" t="s">
        <v>90</v>
      </c>
      <c r="AV932" t="s">
        <v>90</v>
      </c>
      <c r="AW932" t="s">
        <v>90</v>
      </c>
      <c r="AX932" t="s">
        <v>90</v>
      </c>
      <c r="AY932" t="s">
        <v>90</v>
      </c>
      <c r="AZ932" t="s">
        <v>90</v>
      </c>
      <c r="BA932" t="s">
        <v>90</v>
      </c>
      <c r="BB932" t="s">
        <v>90</v>
      </c>
      <c r="BC932" t="s">
        <v>90</v>
      </c>
      <c r="BD932" t="s">
        <v>90</v>
      </c>
      <c r="BE932" t="s">
        <v>90</v>
      </c>
      <c r="BF932" t="s">
        <v>2013</v>
      </c>
      <c r="BG932">
        <v>76</v>
      </c>
      <c r="BH932" t="s">
        <v>93</v>
      </c>
    </row>
    <row r="933" spans="1:60">
      <c r="A933" t="s">
        <v>2069</v>
      </c>
      <c r="B933" t="s">
        <v>82</v>
      </c>
      <c r="C933" t="s">
        <v>1723</v>
      </c>
      <c r="D933" t="s">
        <v>84</v>
      </c>
      <c r="E933" s="2">
        <f>HYPERLINK("capsilon://?command=openfolder&amp;siteaddress=FAM.docvelocity-na8.net&amp;folderid=FX97FEF1CA-435B-D2BD-0CF7-CE7A40B25E32","FX22084460")</f>
        <v>0</v>
      </c>
      <c r="F933" t="s">
        <v>19</v>
      </c>
      <c r="G933" t="s">
        <v>19</v>
      </c>
      <c r="H933" t="s">
        <v>85</v>
      </c>
      <c r="I933" t="s">
        <v>2070</v>
      </c>
      <c r="J933">
        <v>28</v>
      </c>
      <c r="K933" t="s">
        <v>87</v>
      </c>
      <c r="L933" t="s">
        <v>88</v>
      </c>
      <c r="M933" t="s">
        <v>89</v>
      </c>
      <c r="N933">
        <v>2</v>
      </c>
      <c r="O933" s="1">
        <v>44792.570150462961</v>
      </c>
      <c r="P933" s="1">
        <v>44792.587789351855</v>
      </c>
      <c r="Q933">
        <v>1254</v>
      </c>
      <c r="R933">
        <v>270</v>
      </c>
      <c r="S933" t="b">
        <v>0</v>
      </c>
      <c r="T933" t="s">
        <v>90</v>
      </c>
      <c r="U933" t="b">
        <v>0</v>
      </c>
      <c r="V933" t="s">
        <v>91</v>
      </c>
      <c r="W933" s="1">
        <v>44792.58222222222</v>
      </c>
      <c r="X933">
        <v>167</v>
      </c>
      <c r="Y933">
        <v>21</v>
      </c>
      <c r="Z933">
        <v>0</v>
      </c>
      <c r="AA933">
        <v>21</v>
      </c>
      <c r="AB933">
        <v>0</v>
      </c>
      <c r="AC933">
        <v>6</v>
      </c>
      <c r="AD933">
        <v>7</v>
      </c>
      <c r="AE933">
        <v>0</v>
      </c>
      <c r="AF933">
        <v>0</v>
      </c>
      <c r="AG933">
        <v>0</v>
      </c>
      <c r="AH933" t="s">
        <v>749</v>
      </c>
      <c r="AI933" s="1">
        <v>44792.587789351855</v>
      </c>
      <c r="AJ933">
        <v>103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7</v>
      </c>
      <c r="AQ933">
        <v>0</v>
      </c>
      <c r="AR933">
        <v>0</v>
      </c>
      <c r="AS933">
        <v>0</v>
      </c>
      <c r="AT933" t="s">
        <v>90</v>
      </c>
      <c r="AU933" t="s">
        <v>90</v>
      </c>
      <c r="AV933" t="s">
        <v>90</v>
      </c>
      <c r="AW933" t="s">
        <v>90</v>
      </c>
      <c r="AX933" t="s">
        <v>90</v>
      </c>
      <c r="AY933" t="s">
        <v>90</v>
      </c>
      <c r="AZ933" t="s">
        <v>90</v>
      </c>
      <c r="BA933" t="s">
        <v>90</v>
      </c>
      <c r="BB933" t="s">
        <v>90</v>
      </c>
      <c r="BC933" t="s">
        <v>90</v>
      </c>
      <c r="BD933" t="s">
        <v>90</v>
      </c>
      <c r="BE933" t="s">
        <v>90</v>
      </c>
      <c r="BF933" t="s">
        <v>2013</v>
      </c>
      <c r="BG933">
        <v>25</v>
      </c>
      <c r="BH933" t="s">
        <v>93</v>
      </c>
    </row>
    <row r="934" spans="1:60">
      <c r="A934" t="s">
        <v>2071</v>
      </c>
      <c r="B934" t="s">
        <v>82</v>
      </c>
      <c r="C934" t="s">
        <v>2072</v>
      </c>
      <c r="D934" t="s">
        <v>84</v>
      </c>
      <c r="E934" s="2">
        <f>HYPERLINK("capsilon://?command=openfolder&amp;siteaddress=FAM.docvelocity-na8.net&amp;folderid=FX57ECF091-7896-8CF8-BFB1-5AF8671008FB","FX22085505")</f>
        <v>0</v>
      </c>
      <c r="F934" t="s">
        <v>19</v>
      </c>
      <c r="G934" t="s">
        <v>19</v>
      </c>
      <c r="H934" t="s">
        <v>85</v>
      </c>
      <c r="I934" t="s">
        <v>2073</v>
      </c>
      <c r="J934">
        <v>104</v>
      </c>
      <c r="K934" t="s">
        <v>87</v>
      </c>
      <c r="L934" t="s">
        <v>88</v>
      </c>
      <c r="M934" t="s">
        <v>89</v>
      </c>
      <c r="N934">
        <v>2</v>
      </c>
      <c r="O934" s="1">
        <v>44792.587175925924</v>
      </c>
      <c r="P934" s="1">
        <v>44792.626180555555</v>
      </c>
      <c r="Q934">
        <v>2445</v>
      </c>
      <c r="R934">
        <v>925</v>
      </c>
      <c r="S934" t="b">
        <v>0</v>
      </c>
      <c r="T934" t="s">
        <v>90</v>
      </c>
      <c r="U934" t="b">
        <v>0</v>
      </c>
      <c r="V934" t="s">
        <v>1933</v>
      </c>
      <c r="W934" s="1">
        <v>44792.606944444444</v>
      </c>
      <c r="X934">
        <v>469</v>
      </c>
      <c r="Y934">
        <v>87</v>
      </c>
      <c r="Z934">
        <v>0</v>
      </c>
      <c r="AA934">
        <v>87</v>
      </c>
      <c r="AB934">
        <v>0</v>
      </c>
      <c r="AC934">
        <v>10</v>
      </c>
      <c r="AD934">
        <v>17</v>
      </c>
      <c r="AE934">
        <v>0</v>
      </c>
      <c r="AF934">
        <v>0</v>
      </c>
      <c r="AG934">
        <v>0</v>
      </c>
      <c r="AH934" t="s">
        <v>173</v>
      </c>
      <c r="AI934" s="1">
        <v>44792.626180555555</v>
      </c>
      <c r="AJ934">
        <v>380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17</v>
      </c>
      <c r="AQ934">
        <v>0</v>
      </c>
      <c r="AR934">
        <v>0</v>
      </c>
      <c r="AS934">
        <v>0</v>
      </c>
      <c r="AT934" t="s">
        <v>90</v>
      </c>
      <c r="AU934" t="s">
        <v>90</v>
      </c>
      <c r="AV934" t="s">
        <v>90</v>
      </c>
      <c r="AW934" t="s">
        <v>90</v>
      </c>
      <c r="AX934" t="s">
        <v>90</v>
      </c>
      <c r="AY934" t="s">
        <v>90</v>
      </c>
      <c r="AZ934" t="s">
        <v>90</v>
      </c>
      <c r="BA934" t="s">
        <v>90</v>
      </c>
      <c r="BB934" t="s">
        <v>90</v>
      </c>
      <c r="BC934" t="s">
        <v>90</v>
      </c>
      <c r="BD934" t="s">
        <v>90</v>
      </c>
      <c r="BE934" t="s">
        <v>90</v>
      </c>
      <c r="BF934" t="s">
        <v>2013</v>
      </c>
      <c r="BG934">
        <v>56</v>
      </c>
      <c r="BH934" t="s">
        <v>93</v>
      </c>
    </row>
    <row r="935" spans="1:60">
      <c r="A935" t="s">
        <v>2074</v>
      </c>
      <c r="B935" t="s">
        <v>82</v>
      </c>
      <c r="C935" t="s">
        <v>2075</v>
      </c>
      <c r="D935" t="s">
        <v>84</v>
      </c>
      <c r="E935" s="2">
        <f>HYPERLINK("capsilon://?command=openfolder&amp;siteaddress=FAM.docvelocity-na8.net&amp;folderid=FXA1DF1AFB-39D5-0E22-5460-8457934A0631","FX22085255")</f>
        <v>0</v>
      </c>
      <c r="F935" t="s">
        <v>19</v>
      </c>
      <c r="G935" t="s">
        <v>19</v>
      </c>
      <c r="H935" t="s">
        <v>85</v>
      </c>
      <c r="I935" t="s">
        <v>2076</v>
      </c>
      <c r="J935">
        <v>67</v>
      </c>
      <c r="K935" t="s">
        <v>87</v>
      </c>
      <c r="L935" t="s">
        <v>88</v>
      </c>
      <c r="M935" t="s">
        <v>89</v>
      </c>
      <c r="N935">
        <v>2</v>
      </c>
      <c r="O935" s="1">
        <v>44792.616122685184</v>
      </c>
      <c r="P935" s="1">
        <v>44792.642546296294</v>
      </c>
      <c r="Q935">
        <v>1385</v>
      </c>
      <c r="R935">
        <v>898</v>
      </c>
      <c r="S935" t="b">
        <v>0</v>
      </c>
      <c r="T935" t="s">
        <v>90</v>
      </c>
      <c r="U935" t="b">
        <v>0</v>
      </c>
      <c r="V935" t="s">
        <v>91</v>
      </c>
      <c r="W935" s="1">
        <v>44792.628449074073</v>
      </c>
      <c r="X935">
        <v>477</v>
      </c>
      <c r="Y935">
        <v>52</v>
      </c>
      <c r="Z935">
        <v>0</v>
      </c>
      <c r="AA935">
        <v>52</v>
      </c>
      <c r="AB935">
        <v>0</v>
      </c>
      <c r="AC935">
        <v>10</v>
      </c>
      <c r="AD935">
        <v>15</v>
      </c>
      <c r="AE935">
        <v>0</v>
      </c>
      <c r="AF935">
        <v>0</v>
      </c>
      <c r="AG935">
        <v>0</v>
      </c>
      <c r="AH935" t="s">
        <v>173</v>
      </c>
      <c r="AI935" s="1">
        <v>44792.642546296294</v>
      </c>
      <c r="AJ935">
        <v>421</v>
      </c>
      <c r="AK935">
        <v>3</v>
      </c>
      <c r="AL935">
        <v>0</v>
      </c>
      <c r="AM935">
        <v>3</v>
      </c>
      <c r="AN935">
        <v>0</v>
      </c>
      <c r="AO935">
        <v>4</v>
      </c>
      <c r="AP935">
        <v>12</v>
      </c>
      <c r="AQ935">
        <v>0</v>
      </c>
      <c r="AR935">
        <v>0</v>
      </c>
      <c r="AS935">
        <v>0</v>
      </c>
      <c r="AT935" t="s">
        <v>90</v>
      </c>
      <c r="AU935" t="s">
        <v>90</v>
      </c>
      <c r="AV935" t="s">
        <v>90</v>
      </c>
      <c r="AW935" t="s">
        <v>90</v>
      </c>
      <c r="AX935" t="s">
        <v>90</v>
      </c>
      <c r="AY935" t="s">
        <v>90</v>
      </c>
      <c r="AZ935" t="s">
        <v>90</v>
      </c>
      <c r="BA935" t="s">
        <v>90</v>
      </c>
      <c r="BB935" t="s">
        <v>90</v>
      </c>
      <c r="BC935" t="s">
        <v>90</v>
      </c>
      <c r="BD935" t="s">
        <v>90</v>
      </c>
      <c r="BE935" t="s">
        <v>90</v>
      </c>
      <c r="BF935" t="s">
        <v>2013</v>
      </c>
      <c r="BG935">
        <v>38</v>
      </c>
      <c r="BH935" t="s">
        <v>93</v>
      </c>
    </row>
    <row r="936" spans="1:60">
      <c r="A936" t="s">
        <v>2077</v>
      </c>
      <c r="B936" t="s">
        <v>82</v>
      </c>
      <c r="C936" t="s">
        <v>2078</v>
      </c>
      <c r="D936" t="s">
        <v>84</v>
      </c>
      <c r="E936" s="2">
        <f>HYPERLINK("capsilon://?command=openfolder&amp;siteaddress=FAM.docvelocity-na8.net&amp;folderid=FXD0EE8D1E-D2D8-6DE0-25D8-97CAF15018BC","FX22085432")</f>
        <v>0</v>
      </c>
      <c r="F936" t="s">
        <v>19</v>
      </c>
      <c r="G936" t="s">
        <v>19</v>
      </c>
      <c r="H936" t="s">
        <v>85</v>
      </c>
      <c r="I936" t="s">
        <v>2079</v>
      </c>
      <c r="J936">
        <v>1873</v>
      </c>
      <c r="K936" t="s">
        <v>87</v>
      </c>
      <c r="L936" t="s">
        <v>88</v>
      </c>
      <c r="M936" t="s">
        <v>89</v>
      </c>
      <c r="N936">
        <v>2</v>
      </c>
      <c r="O936" s="1">
        <v>44792.618888888886</v>
      </c>
      <c r="P936" s="1">
        <v>44792.833043981482</v>
      </c>
      <c r="Q936">
        <v>8987</v>
      </c>
      <c r="R936">
        <v>9516</v>
      </c>
      <c r="S936" t="b">
        <v>0</v>
      </c>
      <c r="T936" t="s">
        <v>90</v>
      </c>
      <c r="U936" t="b">
        <v>0</v>
      </c>
      <c r="V936" t="s">
        <v>91</v>
      </c>
      <c r="W936" s="1">
        <v>44792.710555555554</v>
      </c>
      <c r="X936">
        <v>5069</v>
      </c>
      <c r="Y936">
        <v>846</v>
      </c>
      <c r="Z936">
        <v>0</v>
      </c>
      <c r="AA936">
        <v>846</v>
      </c>
      <c r="AB936">
        <v>1968</v>
      </c>
      <c r="AC936">
        <v>185</v>
      </c>
      <c r="AD936">
        <v>1027</v>
      </c>
      <c r="AE936">
        <v>0</v>
      </c>
      <c r="AF936">
        <v>0</v>
      </c>
      <c r="AG936">
        <v>0</v>
      </c>
      <c r="AH936" t="s">
        <v>108</v>
      </c>
      <c r="AI936" s="1">
        <v>44792.833043981482</v>
      </c>
      <c r="AJ936">
        <v>4194</v>
      </c>
      <c r="AK936">
        <v>17</v>
      </c>
      <c r="AL936">
        <v>0</v>
      </c>
      <c r="AM936">
        <v>17</v>
      </c>
      <c r="AN936">
        <v>657</v>
      </c>
      <c r="AO936">
        <v>18</v>
      </c>
      <c r="AP936">
        <v>1010</v>
      </c>
      <c r="AQ936">
        <v>0</v>
      </c>
      <c r="AR936">
        <v>0</v>
      </c>
      <c r="AS936">
        <v>0</v>
      </c>
      <c r="AT936" t="s">
        <v>90</v>
      </c>
      <c r="AU936" t="s">
        <v>90</v>
      </c>
      <c r="AV936" t="s">
        <v>90</v>
      </c>
      <c r="AW936" t="s">
        <v>90</v>
      </c>
      <c r="AX936" t="s">
        <v>90</v>
      </c>
      <c r="AY936" t="s">
        <v>90</v>
      </c>
      <c r="AZ936" t="s">
        <v>90</v>
      </c>
      <c r="BA936" t="s">
        <v>90</v>
      </c>
      <c r="BB936" t="s">
        <v>90</v>
      </c>
      <c r="BC936" t="s">
        <v>90</v>
      </c>
      <c r="BD936" t="s">
        <v>90</v>
      </c>
      <c r="BE936" t="s">
        <v>90</v>
      </c>
      <c r="BF936" t="s">
        <v>2013</v>
      </c>
      <c r="BG936">
        <v>308</v>
      </c>
      <c r="BH936" t="s">
        <v>93</v>
      </c>
    </row>
    <row r="937" spans="1:60">
      <c r="A937" t="s">
        <v>2080</v>
      </c>
      <c r="B937" t="s">
        <v>82</v>
      </c>
      <c r="C937" t="s">
        <v>1894</v>
      </c>
      <c r="D937" t="s">
        <v>84</v>
      </c>
      <c r="E937" s="2">
        <f>HYPERLINK("capsilon://?command=openfolder&amp;siteaddress=FAM.docvelocity-na8.net&amp;folderid=FXBDCEB142-6072-A25B-6F3D-1FEDCB6AFF23","FX22084960")</f>
        <v>0</v>
      </c>
      <c r="F937" t="s">
        <v>19</v>
      </c>
      <c r="G937" t="s">
        <v>19</v>
      </c>
      <c r="H937" t="s">
        <v>85</v>
      </c>
      <c r="I937" t="s">
        <v>2081</v>
      </c>
      <c r="J937">
        <v>33</v>
      </c>
      <c r="K937" t="s">
        <v>87</v>
      </c>
      <c r="L937" t="s">
        <v>88</v>
      </c>
      <c r="M937" t="s">
        <v>89</v>
      </c>
      <c r="N937">
        <v>2</v>
      </c>
      <c r="O937" s="1">
        <v>44792.636122685188</v>
      </c>
      <c r="P937" s="1">
        <v>44792.653425925928</v>
      </c>
      <c r="Q937">
        <v>1172</v>
      </c>
      <c r="R937">
        <v>323</v>
      </c>
      <c r="S937" t="b">
        <v>0</v>
      </c>
      <c r="T937" t="s">
        <v>90</v>
      </c>
      <c r="U937" t="b">
        <v>0</v>
      </c>
      <c r="V937" t="s">
        <v>1933</v>
      </c>
      <c r="W937" s="1">
        <v>44792.65</v>
      </c>
      <c r="X937">
        <v>242</v>
      </c>
      <c r="Y937">
        <v>10</v>
      </c>
      <c r="Z937">
        <v>0</v>
      </c>
      <c r="AA937">
        <v>10</v>
      </c>
      <c r="AB937">
        <v>0</v>
      </c>
      <c r="AC937">
        <v>0</v>
      </c>
      <c r="AD937">
        <v>23</v>
      </c>
      <c r="AE937">
        <v>0</v>
      </c>
      <c r="AF937">
        <v>0</v>
      </c>
      <c r="AG937">
        <v>0</v>
      </c>
      <c r="AH937" t="s">
        <v>108</v>
      </c>
      <c r="AI937" s="1">
        <v>44792.653425925928</v>
      </c>
      <c r="AJ937">
        <v>81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23</v>
      </c>
      <c r="AQ937">
        <v>0</v>
      </c>
      <c r="AR937">
        <v>0</v>
      </c>
      <c r="AS937">
        <v>0</v>
      </c>
      <c r="AT937" t="s">
        <v>90</v>
      </c>
      <c r="AU937" t="s">
        <v>90</v>
      </c>
      <c r="AV937" t="s">
        <v>90</v>
      </c>
      <c r="AW937" t="s">
        <v>90</v>
      </c>
      <c r="AX937" t="s">
        <v>90</v>
      </c>
      <c r="AY937" t="s">
        <v>90</v>
      </c>
      <c r="AZ937" t="s">
        <v>90</v>
      </c>
      <c r="BA937" t="s">
        <v>90</v>
      </c>
      <c r="BB937" t="s">
        <v>90</v>
      </c>
      <c r="BC937" t="s">
        <v>90</v>
      </c>
      <c r="BD937" t="s">
        <v>90</v>
      </c>
      <c r="BE937" t="s">
        <v>90</v>
      </c>
      <c r="BF937" t="s">
        <v>2013</v>
      </c>
      <c r="BG937">
        <v>24</v>
      </c>
      <c r="BH937" t="s">
        <v>93</v>
      </c>
    </row>
    <row r="938" spans="1:60">
      <c r="A938" t="s">
        <v>2082</v>
      </c>
      <c r="B938" t="s">
        <v>82</v>
      </c>
      <c r="C938" t="s">
        <v>2083</v>
      </c>
      <c r="D938" t="s">
        <v>84</v>
      </c>
      <c r="E938" s="2">
        <f>HYPERLINK("capsilon://?command=openfolder&amp;siteaddress=FAM.docvelocity-na8.net&amp;folderid=FXA37A49D8-872F-7D04-840F-8E163E3B7B95","FX22085170")</f>
        <v>0</v>
      </c>
      <c r="F938" t="s">
        <v>19</v>
      </c>
      <c r="G938" t="s">
        <v>19</v>
      </c>
      <c r="H938" t="s">
        <v>85</v>
      </c>
      <c r="I938" t="s">
        <v>2084</v>
      </c>
      <c r="J938">
        <v>30</v>
      </c>
      <c r="K938" t="s">
        <v>87</v>
      </c>
      <c r="L938" t="s">
        <v>88</v>
      </c>
      <c r="M938" t="s">
        <v>89</v>
      </c>
      <c r="N938">
        <v>2</v>
      </c>
      <c r="O938" s="1">
        <v>44792.650717592594</v>
      </c>
      <c r="P938" s="1">
        <v>44792.654166666667</v>
      </c>
      <c r="Q938">
        <v>40</v>
      </c>
      <c r="R938">
        <v>258</v>
      </c>
      <c r="S938" t="b">
        <v>0</v>
      </c>
      <c r="T938" t="s">
        <v>90</v>
      </c>
      <c r="U938" t="b">
        <v>0</v>
      </c>
      <c r="V938" t="s">
        <v>1933</v>
      </c>
      <c r="W938" s="1">
        <v>44792.653275462966</v>
      </c>
      <c r="X938">
        <v>194</v>
      </c>
      <c r="Y938">
        <v>10</v>
      </c>
      <c r="Z938">
        <v>0</v>
      </c>
      <c r="AA938">
        <v>10</v>
      </c>
      <c r="AB938">
        <v>0</v>
      </c>
      <c r="AC938">
        <v>1</v>
      </c>
      <c r="AD938">
        <v>20</v>
      </c>
      <c r="AE938">
        <v>0</v>
      </c>
      <c r="AF938">
        <v>0</v>
      </c>
      <c r="AG938">
        <v>0</v>
      </c>
      <c r="AH938" t="s">
        <v>108</v>
      </c>
      <c r="AI938" s="1">
        <v>44792.654166666667</v>
      </c>
      <c r="AJ938">
        <v>64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20</v>
      </c>
      <c r="AQ938">
        <v>0</v>
      </c>
      <c r="AR938">
        <v>0</v>
      </c>
      <c r="AS938">
        <v>0</v>
      </c>
      <c r="AT938" t="s">
        <v>90</v>
      </c>
      <c r="AU938" t="s">
        <v>90</v>
      </c>
      <c r="AV938" t="s">
        <v>90</v>
      </c>
      <c r="AW938" t="s">
        <v>90</v>
      </c>
      <c r="AX938" t="s">
        <v>90</v>
      </c>
      <c r="AY938" t="s">
        <v>90</v>
      </c>
      <c r="AZ938" t="s">
        <v>90</v>
      </c>
      <c r="BA938" t="s">
        <v>90</v>
      </c>
      <c r="BB938" t="s">
        <v>90</v>
      </c>
      <c r="BC938" t="s">
        <v>90</v>
      </c>
      <c r="BD938" t="s">
        <v>90</v>
      </c>
      <c r="BE938" t="s">
        <v>90</v>
      </c>
      <c r="BF938" t="s">
        <v>2013</v>
      </c>
      <c r="BG938">
        <v>4</v>
      </c>
      <c r="BH938" t="s">
        <v>93</v>
      </c>
    </row>
    <row r="939" spans="1:60">
      <c r="A939" t="s">
        <v>2085</v>
      </c>
      <c r="B939" t="s">
        <v>82</v>
      </c>
      <c r="C939" t="s">
        <v>2086</v>
      </c>
      <c r="D939" t="s">
        <v>84</v>
      </c>
      <c r="E939" s="2">
        <f>HYPERLINK("capsilon://?command=openfolder&amp;siteaddress=FAM.docvelocity-na8.net&amp;folderid=FX5517D8D9-0006-9292-A962-3B2845173D31","FX22075639")</f>
        <v>0</v>
      </c>
      <c r="F939" t="s">
        <v>19</v>
      </c>
      <c r="G939" t="s">
        <v>19</v>
      </c>
      <c r="H939" t="s">
        <v>85</v>
      </c>
      <c r="I939" t="s">
        <v>2087</v>
      </c>
      <c r="J939">
        <v>44</v>
      </c>
      <c r="K939" t="s">
        <v>87</v>
      </c>
      <c r="L939" t="s">
        <v>88</v>
      </c>
      <c r="M939" t="s">
        <v>89</v>
      </c>
      <c r="N939">
        <v>2</v>
      </c>
      <c r="O939" s="1">
        <v>44792.653298611112</v>
      </c>
      <c r="P939" s="1">
        <v>44792.658518518518</v>
      </c>
      <c r="Q939">
        <v>363</v>
      </c>
      <c r="R939">
        <v>88</v>
      </c>
      <c r="S939" t="b">
        <v>0</v>
      </c>
      <c r="T939" t="s">
        <v>90</v>
      </c>
      <c r="U939" t="b">
        <v>0</v>
      </c>
      <c r="V939" t="s">
        <v>1933</v>
      </c>
      <c r="W939" s="1">
        <v>44792.655775462961</v>
      </c>
      <c r="X939">
        <v>28</v>
      </c>
      <c r="Y939">
        <v>0</v>
      </c>
      <c r="Z939">
        <v>0</v>
      </c>
      <c r="AA939">
        <v>0</v>
      </c>
      <c r="AB939">
        <v>37</v>
      </c>
      <c r="AC939">
        <v>0</v>
      </c>
      <c r="AD939">
        <v>44</v>
      </c>
      <c r="AE939">
        <v>0</v>
      </c>
      <c r="AF939">
        <v>0</v>
      </c>
      <c r="AG939">
        <v>0</v>
      </c>
      <c r="AH939" t="s">
        <v>173</v>
      </c>
      <c r="AI939" s="1">
        <v>44792.658518518518</v>
      </c>
      <c r="AJ939">
        <v>26</v>
      </c>
      <c r="AK939">
        <v>0</v>
      </c>
      <c r="AL939">
        <v>0</v>
      </c>
      <c r="AM939">
        <v>0</v>
      </c>
      <c r="AN939">
        <v>37</v>
      </c>
      <c r="AO939">
        <v>0</v>
      </c>
      <c r="AP939">
        <v>44</v>
      </c>
      <c r="AQ939">
        <v>0</v>
      </c>
      <c r="AR939">
        <v>0</v>
      </c>
      <c r="AS939">
        <v>0</v>
      </c>
      <c r="AT939" t="s">
        <v>90</v>
      </c>
      <c r="AU939" t="s">
        <v>90</v>
      </c>
      <c r="AV939" t="s">
        <v>90</v>
      </c>
      <c r="AW939" t="s">
        <v>90</v>
      </c>
      <c r="AX939" t="s">
        <v>90</v>
      </c>
      <c r="AY939" t="s">
        <v>90</v>
      </c>
      <c r="AZ939" t="s">
        <v>90</v>
      </c>
      <c r="BA939" t="s">
        <v>90</v>
      </c>
      <c r="BB939" t="s">
        <v>90</v>
      </c>
      <c r="BC939" t="s">
        <v>90</v>
      </c>
      <c r="BD939" t="s">
        <v>90</v>
      </c>
      <c r="BE939" t="s">
        <v>90</v>
      </c>
      <c r="BF939" t="s">
        <v>2013</v>
      </c>
      <c r="BG939">
        <v>7</v>
      </c>
      <c r="BH939" t="s">
        <v>93</v>
      </c>
    </row>
    <row r="940" spans="1:60">
      <c r="A940" t="s">
        <v>2088</v>
      </c>
      <c r="B940" t="s">
        <v>82</v>
      </c>
      <c r="C940" t="s">
        <v>2089</v>
      </c>
      <c r="D940" t="s">
        <v>84</v>
      </c>
      <c r="E940" s="2">
        <f>HYPERLINK("capsilon://?command=openfolder&amp;siteaddress=FAM.docvelocity-na8.net&amp;folderid=FX84373EFC-F4EF-07C4-AF00-E21B25890CB7","FX2207559")</f>
        <v>0</v>
      </c>
      <c r="F940" t="s">
        <v>19</v>
      </c>
      <c r="G940" t="s">
        <v>19</v>
      </c>
      <c r="H940" t="s">
        <v>85</v>
      </c>
      <c r="I940" t="s">
        <v>2090</v>
      </c>
      <c r="J940">
        <v>0</v>
      </c>
      <c r="K940" t="s">
        <v>87</v>
      </c>
      <c r="L940" t="s">
        <v>88</v>
      </c>
      <c r="M940" t="s">
        <v>89</v>
      </c>
      <c r="N940">
        <v>2</v>
      </c>
      <c r="O940" s="1">
        <v>44775.503842592596</v>
      </c>
      <c r="P940" s="1">
        <v>44775.515381944446</v>
      </c>
      <c r="Q940">
        <v>689</v>
      </c>
      <c r="R940">
        <v>308</v>
      </c>
      <c r="S940" t="b">
        <v>0</v>
      </c>
      <c r="T940" t="s">
        <v>90</v>
      </c>
      <c r="U940" t="b">
        <v>0</v>
      </c>
      <c r="V940" t="s">
        <v>91</v>
      </c>
      <c r="W940" s="1">
        <v>44775.50476851852</v>
      </c>
      <c r="X940">
        <v>17</v>
      </c>
      <c r="Y940">
        <v>0</v>
      </c>
      <c r="Z940">
        <v>0</v>
      </c>
      <c r="AA940">
        <v>0</v>
      </c>
      <c r="AB940">
        <v>37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108</v>
      </c>
      <c r="AI940" s="1">
        <v>44775.515381944446</v>
      </c>
      <c r="AJ940">
        <v>291</v>
      </c>
      <c r="AK940">
        <v>0</v>
      </c>
      <c r="AL940">
        <v>0</v>
      </c>
      <c r="AM940">
        <v>0</v>
      </c>
      <c r="AN940">
        <v>37</v>
      </c>
      <c r="AO940">
        <v>0</v>
      </c>
      <c r="AP940">
        <v>0</v>
      </c>
      <c r="AQ940">
        <v>0</v>
      </c>
      <c r="AR940">
        <v>0</v>
      </c>
      <c r="AS940">
        <v>0</v>
      </c>
      <c r="AT940" t="s">
        <v>90</v>
      </c>
      <c r="AU940" t="s">
        <v>90</v>
      </c>
      <c r="AV940" t="s">
        <v>90</v>
      </c>
      <c r="AW940" t="s">
        <v>90</v>
      </c>
      <c r="AX940" t="s">
        <v>90</v>
      </c>
      <c r="AY940" t="s">
        <v>90</v>
      </c>
      <c r="AZ940" t="s">
        <v>90</v>
      </c>
      <c r="BA940" t="s">
        <v>90</v>
      </c>
      <c r="BB940" t="s">
        <v>90</v>
      </c>
      <c r="BC940" t="s">
        <v>90</v>
      </c>
      <c r="BD940" t="s">
        <v>90</v>
      </c>
      <c r="BE940" t="s">
        <v>90</v>
      </c>
      <c r="BF940" t="s">
        <v>1506</v>
      </c>
      <c r="BG940">
        <v>16</v>
      </c>
      <c r="BH940" t="s">
        <v>93</v>
      </c>
    </row>
    <row r="941" spans="1:60">
      <c r="A941" t="s">
        <v>2091</v>
      </c>
      <c r="B941" t="s">
        <v>82</v>
      </c>
      <c r="C941" t="s">
        <v>2092</v>
      </c>
      <c r="D941" t="s">
        <v>84</v>
      </c>
      <c r="E941" s="2">
        <f>HYPERLINK("capsilon://?command=openfolder&amp;siteaddress=FAM.docvelocity-na8.net&amp;folderid=FX1DA728A8-AF8E-0526-4CB8-F7A93568FACB","FX22084551")</f>
        <v>0</v>
      </c>
      <c r="F941" t="s">
        <v>19</v>
      </c>
      <c r="G941" t="s">
        <v>19</v>
      </c>
      <c r="H941" t="s">
        <v>85</v>
      </c>
      <c r="I941" t="s">
        <v>2093</v>
      </c>
      <c r="J941">
        <v>414</v>
      </c>
      <c r="K941" t="s">
        <v>87</v>
      </c>
      <c r="L941" t="s">
        <v>88</v>
      </c>
      <c r="M941" t="s">
        <v>89</v>
      </c>
      <c r="N941">
        <v>1</v>
      </c>
      <c r="O941" s="1">
        <v>44792.678171296298</v>
      </c>
      <c r="P941" s="1">
        <v>44792.688067129631</v>
      </c>
      <c r="Q941">
        <v>234</v>
      </c>
      <c r="R941">
        <v>621</v>
      </c>
      <c r="S941" t="b">
        <v>0</v>
      </c>
      <c r="T941" t="s">
        <v>90</v>
      </c>
      <c r="U941" t="b">
        <v>0</v>
      </c>
      <c r="V941" t="s">
        <v>571</v>
      </c>
      <c r="W941" s="1">
        <v>44792.688067129631</v>
      </c>
      <c r="X941">
        <v>621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414</v>
      </c>
      <c r="AE941">
        <v>359</v>
      </c>
      <c r="AF941">
        <v>0</v>
      </c>
      <c r="AG941">
        <v>14</v>
      </c>
      <c r="AH941" t="s">
        <v>90</v>
      </c>
      <c r="AI941" t="s">
        <v>90</v>
      </c>
      <c r="AJ941" t="s">
        <v>90</v>
      </c>
      <c r="AK941" t="s">
        <v>90</v>
      </c>
      <c r="AL941" t="s">
        <v>90</v>
      </c>
      <c r="AM941" t="s">
        <v>90</v>
      </c>
      <c r="AN941" t="s">
        <v>90</v>
      </c>
      <c r="AO941" t="s">
        <v>90</v>
      </c>
      <c r="AP941" t="s">
        <v>90</v>
      </c>
      <c r="AQ941" t="s">
        <v>90</v>
      </c>
      <c r="AR941" t="s">
        <v>90</v>
      </c>
      <c r="AS941" t="s">
        <v>90</v>
      </c>
      <c r="AT941" t="s">
        <v>90</v>
      </c>
      <c r="AU941" t="s">
        <v>90</v>
      </c>
      <c r="AV941" t="s">
        <v>90</v>
      </c>
      <c r="AW941" t="s">
        <v>90</v>
      </c>
      <c r="AX941" t="s">
        <v>90</v>
      </c>
      <c r="AY941" t="s">
        <v>90</v>
      </c>
      <c r="AZ941" t="s">
        <v>90</v>
      </c>
      <c r="BA941" t="s">
        <v>90</v>
      </c>
      <c r="BB941" t="s">
        <v>90</v>
      </c>
      <c r="BC941" t="s">
        <v>90</v>
      </c>
      <c r="BD941" t="s">
        <v>90</v>
      </c>
      <c r="BE941" t="s">
        <v>90</v>
      </c>
      <c r="BF941" t="s">
        <v>2013</v>
      </c>
      <c r="BG941">
        <v>14</v>
      </c>
      <c r="BH941" t="s">
        <v>93</v>
      </c>
    </row>
    <row r="942" spans="1:60">
      <c r="A942" t="s">
        <v>2094</v>
      </c>
      <c r="B942" t="s">
        <v>82</v>
      </c>
      <c r="C942" t="s">
        <v>2095</v>
      </c>
      <c r="D942" t="s">
        <v>84</v>
      </c>
      <c r="E942" s="2">
        <f>HYPERLINK("capsilon://?command=openfolder&amp;siteaddress=FAM.docvelocity-na8.net&amp;folderid=FX4EDCDF02-27B1-3E9F-92EB-74355057C48B","FX22076430")</f>
        <v>0</v>
      </c>
      <c r="F942" t="s">
        <v>19</v>
      </c>
      <c r="G942" t="s">
        <v>19</v>
      </c>
      <c r="H942" t="s">
        <v>85</v>
      </c>
      <c r="I942" t="s">
        <v>2096</v>
      </c>
      <c r="J942">
        <v>44</v>
      </c>
      <c r="K942" t="s">
        <v>87</v>
      </c>
      <c r="L942" t="s">
        <v>88</v>
      </c>
      <c r="M942" t="s">
        <v>89</v>
      </c>
      <c r="N942">
        <v>2</v>
      </c>
      <c r="O942" s="1">
        <v>44792.681377314817</v>
      </c>
      <c r="P942" s="1">
        <v>44792.685925925929</v>
      </c>
      <c r="Q942">
        <v>168</v>
      </c>
      <c r="R942">
        <v>225</v>
      </c>
      <c r="S942" t="b">
        <v>0</v>
      </c>
      <c r="T942" t="s">
        <v>90</v>
      </c>
      <c r="U942" t="b">
        <v>0</v>
      </c>
      <c r="V942" t="s">
        <v>1933</v>
      </c>
      <c r="W942" s="1">
        <v>44792.685023148151</v>
      </c>
      <c r="X942">
        <v>186</v>
      </c>
      <c r="Y942">
        <v>0</v>
      </c>
      <c r="Z942">
        <v>0</v>
      </c>
      <c r="AA942">
        <v>0</v>
      </c>
      <c r="AB942">
        <v>37</v>
      </c>
      <c r="AC942">
        <v>0</v>
      </c>
      <c r="AD942">
        <v>44</v>
      </c>
      <c r="AE942">
        <v>0</v>
      </c>
      <c r="AF942">
        <v>0</v>
      </c>
      <c r="AG942">
        <v>0</v>
      </c>
      <c r="AH942" t="s">
        <v>749</v>
      </c>
      <c r="AI942" s="1">
        <v>44792.685925925929</v>
      </c>
      <c r="AJ942">
        <v>39</v>
      </c>
      <c r="AK942">
        <v>0</v>
      </c>
      <c r="AL942">
        <v>0</v>
      </c>
      <c r="AM942">
        <v>0</v>
      </c>
      <c r="AN942">
        <v>37</v>
      </c>
      <c r="AO942">
        <v>0</v>
      </c>
      <c r="AP942">
        <v>44</v>
      </c>
      <c r="AQ942">
        <v>0</v>
      </c>
      <c r="AR942">
        <v>0</v>
      </c>
      <c r="AS942">
        <v>0</v>
      </c>
      <c r="AT942" t="s">
        <v>90</v>
      </c>
      <c r="AU942" t="s">
        <v>90</v>
      </c>
      <c r="AV942" t="s">
        <v>90</v>
      </c>
      <c r="AW942" t="s">
        <v>90</v>
      </c>
      <c r="AX942" t="s">
        <v>90</v>
      </c>
      <c r="AY942" t="s">
        <v>90</v>
      </c>
      <c r="AZ942" t="s">
        <v>90</v>
      </c>
      <c r="BA942" t="s">
        <v>90</v>
      </c>
      <c r="BB942" t="s">
        <v>90</v>
      </c>
      <c r="BC942" t="s">
        <v>90</v>
      </c>
      <c r="BD942" t="s">
        <v>90</v>
      </c>
      <c r="BE942" t="s">
        <v>90</v>
      </c>
      <c r="BF942" t="s">
        <v>2013</v>
      </c>
      <c r="BG942">
        <v>6</v>
      </c>
      <c r="BH942" t="s">
        <v>93</v>
      </c>
    </row>
    <row r="943" spans="1:60">
      <c r="A943" t="s">
        <v>2097</v>
      </c>
      <c r="B943" t="s">
        <v>82</v>
      </c>
      <c r="C943" t="s">
        <v>2092</v>
      </c>
      <c r="D943" t="s">
        <v>84</v>
      </c>
      <c r="E943" s="2">
        <f>HYPERLINK("capsilon://?command=openfolder&amp;siteaddress=FAM.docvelocity-na8.net&amp;folderid=FX1DA728A8-AF8E-0526-4CB8-F7A93568FACB","FX22084551")</f>
        <v>0</v>
      </c>
      <c r="F943" t="s">
        <v>19</v>
      </c>
      <c r="G943" t="s">
        <v>19</v>
      </c>
      <c r="H943" t="s">
        <v>85</v>
      </c>
      <c r="I943" t="s">
        <v>2093</v>
      </c>
      <c r="J943">
        <v>616</v>
      </c>
      <c r="K943" t="s">
        <v>87</v>
      </c>
      <c r="L943" t="s">
        <v>88</v>
      </c>
      <c r="M943" t="s">
        <v>89</v>
      </c>
      <c r="N943">
        <v>2</v>
      </c>
      <c r="O943" s="1">
        <v>44792.689895833333</v>
      </c>
      <c r="P943" s="1">
        <v>44792.781724537039</v>
      </c>
      <c r="Q943">
        <v>4590</v>
      </c>
      <c r="R943">
        <v>3344</v>
      </c>
      <c r="S943" t="b">
        <v>0</v>
      </c>
      <c r="T943" t="s">
        <v>90</v>
      </c>
      <c r="U943" t="b">
        <v>1</v>
      </c>
      <c r="V943" t="s">
        <v>571</v>
      </c>
      <c r="W943" s="1">
        <v>44792.713530092595</v>
      </c>
      <c r="X943">
        <v>2042</v>
      </c>
      <c r="Y943">
        <v>520</v>
      </c>
      <c r="Z943">
        <v>0</v>
      </c>
      <c r="AA943">
        <v>520</v>
      </c>
      <c r="AB943">
        <v>0</v>
      </c>
      <c r="AC943">
        <v>120</v>
      </c>
      <c r="AD943">
        <v>96</v>
      </c>
      <c r="AE943">
        <v>0</v>
      </c>
      <c r="AF943">
        <v>0</v>
      </c>
      <c r="AG943">
        <v>0</v>
      </c>
      <c r="AH943" t="s">
        <v>749</v>
      </c>
      <c r="AI943" s="1">
        <v>44792.781724537039</v>
      </c>
      <c r="AJ943">
        <v>1179</v>
      </c>
      <c r="AK943">
        <v>4</v>
      </c>
      <c r="AL943">
        <v>0</v>
      </c>
      <c r="AM943">
        <v>4</v>
      </c>
      <c r="AN943">
        <v>0</v>
      </c>
      <c r="AO943">
        <v>4</v>
      </c>
      <c r="AP943">
        <v>92</v>
      </c>
      <c r="AQ943">
        <v>0</v>
      </c>
      <c r="AR943">
        <v>0</v>
      </c>
      <c r="AS943">
        <v>0</v>
      </c>
      <c r="AT943" t="s">
        <v>90</v>
      </c>
      <c r="AU943" t="s">
        <v>90</v>
      </c>
      <c r="AV943" t="s">
        <v>90</v>
      </c>
      <c r="AW943" t="s">
        <v>90</v>
      </c>
      <c r="AX943" t="s">
        <v>90</v>
      </c>
      <c r="AY943" t="s">
        <v>90</v>
      </c>
      <c r="AZ943" t="s">
        <v>90</v>
      </c>
      <c r="BA943" t="s">
        <v>90</v>
      </c>
      <c r="BB943" t="s">
        <v>90</v>
      </c>
      <c r="BC943" t="s">
        <v>90</v>
      </c>
      <c r="BD943" t="s">
        <v>90</v>
      </c>
      <c r="BE943" t="s">
        <v>90</v>
      </c>
      <c r="BF943" t="s">
        <v>2013</v>
      </c>
      <c r="BG943">
        <v>132</v>
      </c>
      <c r="BH943" t="s">
        <v>93</v>
      </c>
    </row>
    <row r="944" spans="1:60">
      <c r="A944" t="s">
        <v>2098</v>
      </c>
      <c r="B944" t="s">
        <v>82</v>
      </c>
      <c r="C944" t="s">
        <v>2099</v>
      </c>
      <c r="D944" t="s">
        <v>84</v>
      </c>
      <c r="E944" s="2">
        <f>HYPERLINK("capsilon://?command=openfolder&amp;siteaddress=FAM.docvelocity-na8.net&amp;folderid=FX6C51BBF5-B3B7-D62F-E18B-74147B38399D","FX22083603")</f>
        <v>0</v>
      </c>
      <c r="F944" t="s">
        <v>19</v>
      </c>
      <c r="G944" t="s">
        <v>19</v>
      </c>
      <c r="H944" t="s">
        <v>85</v>
      </c>
      <c r="I944" t="s">
        <v>2100</v>
      </c>
      <c r="J944">
        <v>132</v>
      </c>
      <c r="K944" t="s">
        <v>87</v>
      </c>
      <c r="L944" t="s">
        <v>88</v>
      </c>
      <c r="M944" t="s">
        <v>89</v>
      </c>
      <c r="N944">
        <v>1</v>
      </c>
      <c r="O944" s="1">
        <v>44792.700532407405</v>
      </c>
      <c r="P944" s="1">
        <v>44792.722384259258</v>
      </c>
      <c r="Q944">
        <v>1399</v>
      </c>
      <c r="R944">
        <v>489</v>
      </c>
      <c r="S944" t="b">
        <v>0</v>
      </c>
      <c r="T944" t="s">
        <v>90</v>
      </c>
      <c r="U944" t="b">
        <v>0</v>
      </c>
      <c r="V944" t="s">
        <v>1933</v>
      </c>
      <c r="W944" s="1">
        <v>44792.722384259258</v>
      </c>
      <c r="X944">
        <v>447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132</v>
      </c>
      <c r="AE944">
        <v>125</v>
      </c>
      <c r="AF944">
        <v>0</v>
      </c>
      <c r="AG944">
        <v>10</v>
      </c>
      <c r="AH944" t="s">
        <v>90</v>
      </c>
      <c r="AI944" t="s">
        <v>90</v>
      </c>
      <c r="AJ944" t="s">
        <v>90</v>
      </c>
      <c r="AK944" t="s">
        <v>90</v>
      </c>
      <c r="AL944" t="s">
        <v>90</v>
      </c>
      <c r="AM944" t="s">
        <v>90</v>
      </c>
      <c r="AN944" t="s">
        <v>90</v>
      </c>
      <c r="AO944" t="s">
        <v>90</v>
      </c>
      <c r="AP944" t="s">
        <v>90</v>
      </c>
      <c r="AQ944" t="s">
        <v>90</v>
      </c>
      <c r="AR944" t="s">
        <v>90</v>
      </c>
      <c r="AS944" t="s">
        <v>90</v>
      </c>
      <c r="AT944" t="s">
        <v>90</v>
      </c>
      <c r="AU944" t="s">
        <v>90</v>
      </c>
      <c r="AV944" t="s">
        <v>90</v>
      </c>
      <c r="AW944" t="s">
        <v>90</v>
      </c>
      <c r="AX944" t="s">
        <v>90</v>
      </c>
      <c r="AY944" t="s">
        <v>90</v>
      </c>
      <c r="AZ944" t="s">
        <v>90</v>
      </c>
      <c r="BA944" t="s">
        <v>90</v>
      </c>
      <c r="BB944" t="s">
        <v>90</v>
      </c>
      <c r="BC944" t="s">
        <v>90</v>
      </c>
      <c r="BD944" t="s">
        <v>90</v>
      </c>
      <c r="BE944" t="s">
        <v>90</v>
      </c>
      <c r="BF944" t="s">
        <v>2013</v>
      </c>
      <c r="BG944">
        <v>31</v>
      </c>
      <c r="BH944" t="s">
        <v>93</v>
      </c>
    </row>
    <row r="945" spans="1:60">
      <c r="A945" t="s">
        <v>2101</v>
      </c>
      <c r="B945" t="s">
        <v>82</v>
      </c>
      <c r="C945" t="s">
        <v>2102</v>
      </c>
      <c r="D945" t="s">
        <v>84</v>
      </c>
      <c r="E945" s="2">
        <f>HYPERLINK("capsilon://?command=openfolder&amp;siteaddress=FAM.docvelocity-na8.net&amp;folderid=FX0729902F-E48D-FDD4-9D1E-A7D39093825F","FX22077287")</f>
        <v>0</v>
      </c>
      <c r="F945" t="s">
        <v>19</v>
      </c>
      <c r="G945" t="s">
        <v>19</v>
      </c>
      <c r="H945" t="s">
        <v>85</v>
      </c>
      <c r="I945" t="s">
        <v>2103</v>
      </c>
      <c r="J945">
        <v>609</v>
      </c>
      <c r="K945" t="s">
        <v>87</v>
      </c>
      <c r="L945" t="s">
        <v>88</v>
      </c>
      <c r="M945" t="s">
        <v>89</v>
      </c>
      <c r="N945">
        <v>1</v>
      </c>
      <c r="O945" s="1">
        <v>44792.71197916667</v>
      </c>
      <c r="P945" s="1">
        <v>44792.759768518517</v>
      </c>
      <c r="Q945">
        <v>3715</v>
      </c>
      <c r="R945">
        <v>414</v>
      </c>
      <c r="S945" t="b">
        <v>0</v>
      </c>
      <c r="T945" t="s">
        <v>90</v>
      </c>
      <c r="U945" t="b">
        <v>0</v>
      </c>
      <c r="V945" t="s">
        <v>91</v>
      </c>
      <c r="W945" s="1">
        <v>44792.759768518517</v>
      </c>
      <c r="X945">
        <v>376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609</v>
      </c>
      <c r="AE945">
        <v>580</v>
      </c>
      <c r="AF945">
        <v>0</v>
      </c>
      <c r="AG945">
        <v>12</v>
      </c>
      <c r="AH945" t="s">
        <v>90</v>
      </c>
      <c r="AI945" t="s">
        <v>90</v>
      </c>
      <c r="AJ945" t="s">
        <v>90</v>
      </c>
      <c r="AK945" t="s">
        <v>90</v>
      </c>
      <c r="AL945" t="s">
        <v>90</v>
      </c>
      <c r="AM945" t="s">
        <v>90</v>
      </c>
      <c r="AN945" t="s">
        <v>90</v>
      </c>
      <c r="AO945" t="s">
        <v>90</v>
      </c>
      <c r="AP945" t="s">
        <v>90</v>
      </c>
      <c r="AQ945" t="s">
        <v>90</v>
      </c>
      <c r="AR945" t="s">
        <v>90</v>
      </c>
      <c r="AS945" t="s">
        <v>90</v>
      </c>
      <c r="AT945" t="s">
        <v>90</v>
      </c>
      <c r="AU945" t="s">
        <v>90</v>
      </c>
      <c r="AV945" t="s">
        <v>90</v>
      </c>
      <c r="AW945" t="s">
        <v>90</v>
      </c>
      <c r="AX945" t="s">
        <v>90</v>
      </c>
      <c r="AY945" t="s">
        <v>90</v>
      </c>
      <c r="AZ945" t="s">
        <v>90</v>
      </c>
      <c r="BA945" t="s">
        <v>90</v>
      </c>
      <c r="BB945" t="s">
        <v>90</v>
      </c>
      <c r="BC945" t="s">
        <v>90</v>
      </c>
      <c r="BD945" t="s">
        <v>90</v>
      </c>
      <c r="BE945" t="s">
        <v>90</v>
      </c>
      <c r="BF945" t="s">
        <v>2013</v>
      </c>
      <c r="BG945">
        <v>68</v>
      </c>
      <c r="BH945" t="s">
        <v>93</v>
      </c>
    </row>
    <row r="946" spans="1:60">
      <c r="A946" t="s">
        <v>2104</v>
      </c>
      <c r="B946" t="s">
        <v>82</v>
      </c>
      <c r="C946" t="s">
        <v>2099</v>
      </c>
      <c r="D946" t="s">
        <v>84</v>
      </c>
      <c r="E946" s="2">
        <f>HYPERLINK("capsilon://?command=openfolder&amp;siteaddress=FAM.docvelocity-na8.net&amp;folderid=FX6C51BBF5-B3B7-D62F-E18B-74147B38399D","FX22083603")</f>
        <v>0</v>
      </c>
      <c r="F946" t="s">
        <v>19</v>
      </c>
      <c r="G946" t="s">
        <v>19</v>
      </c>
      <c r="H946" t="s">
        <v>85</v>
      </c>
      <c r="I946" t="s">
        <v>2100</v>
      </c>
      <c r="J946">
        <v>348</v>
      </c>
      <c r="K946" t="s">
        <v>87</v>
      </c>
      <c r="L946" t="s">
        <v>88</v>
      </c>
      <c r="M946" t="s">
        <v>89</v>
      </c>
      <c r="N946">
        <v>2</v>
      </c>
      <c r="O946" s="1">
        <v>44792.724131944444</v>
      </c>
      <c r="P946" s="1">
        <v>44792.78361111111</v>
      </c>
      <c r="Q946">
        <v>1642</v>
      </c>
      <c r="R946">
        <v>3497</v>
      </c>
      <c r="S946" t="b">
        <v>0</v>
      </c>
      <c r="T946" t="s">
        <v>90</v>
      </c>
      <c r="U946" t="b">
        <v>1</v>
      </c>
      <c r="V946" t="s">
        <v>1933</v>
      </c>
      <c r="W946" s="1">
        <v>44792.754803240743</v>
      </c>
      <c r="X946">
        <v>2196</v>
      </c>
      <c r="Y946">
        <v>273</v>
      </c>
      <c r="Z946">
        <v>0</v>
      </c>
      <c r="AA946">
        <v>273</v>
      </c>
      <c r="AB946">
        <v>0</v>
      </c>
      <c r="AC946">
        <v>32</v>
      </c>
      <c r="AD946">
        <v>75</v>
      </c>
      <c r="AE946">
        <v>0</v>
      </c>
      <c r="AF946">
        <v>0</v>
      </c>
      <c r="AG946">
        <v>0</v>
      </c>
      <c r="AH946" t="s">
        <v>173</v>
      </c>
      <c r="AI946" s="1">
        <v>44792.78361111111</v>
      </c>
      <c r="AJ946">
        <v>1301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75</v>
      </c>
      <c r="AQ946">
        <v>0</v>
      </c>
      <c r="AR946">
        <v>0</v>
      </c>
      <c r="AS946">
        <v>0</v>
      </c>
      <c r="AT946" t="s">
        <v>90</v>
      </c>
      <c r="AU946" t="s">
        <v>90</v>
      </c>
      <c r="AV946" t="s">
        <v>90</v>
      </c>
      <c r="AW946" t="s">
        <v>90</v>
      </c>
      <c r="AX946" t="s">
        <v>90</v>
      </c>
      <c r="AY946" t="s">
        <v>90</v>
      </c>
      <c r="AZ946" t="s">
        <v>90</v>
      </c>
      <c r="BA946" t="s">
        <v>90</v>
      </c>
      <c r="BB946" t="s">
        <v>90</v>
      </c>
      <c r="BC946" t="s">
        <v>90</v>
      </c>
      <c r="BD946" t="s">
        <v>90</v>
      </c>
      <c r="BE946" t="s">
        <v>90</v>
      </c>
      <c r="BF946" t="s">
        <v>2013</v>
      </c>
      <c r="BG946">
        <v>85</v>
      </c>
      <c r="BH946" t="s">
        <v>93</v>
      </c>
    </row>
    <row r="947" spans="1:60">
      <c r="A947" t="s">
        <v>2105</v>
      </c>
      <c r="B947" t="s">
        <v>82</v>
      </c>
      <c r="C947" t="s">
        <v>2106</v>
      </c>
      <c r="D947" t="s">
        <v>84</v>
      </c>
      <c r="E947" s="2">
        <f>HYPERLINK("capsilon://?command=openfolder&amp;siteaddress=FAM.docvelocity-na8.net&amp;folderid=FXD451D0A3-3906-1694-33D1-32FD438B5201","FX22063167")</f>
        <v>0</v>
      </c>
      <c r="F947" t="s">
        <v>19</v>
      </c>
      <c r="G947" t="s">
        <v>19</v>
      </c>
      <c r="H947" t="s">
        <v>85</v>
      </c>
      <c r="I947" t="s">
        <v>2107</v>
      </c>
      <c r="J947">
        <v>1524</v>
      </c>
      <c r="K947" t="s">
        <v>87</v>
      </c>
      <c r="L947" t="s">
        <v>88</v>
      </c>
      <c r="M947" t="s">
        <v>89</v>
      </c>
      <c r="N947">
        <v>1</v>
      </c>
      <c r="O947" s="1">
        <v>44792.759699074071</v>
      </c>
      <c r="P947" s="1">
        <v>44792.783738425926</v>
      </c>
      <c r="Q947">
        <v>1178</v>
      </c>
      <c r="R947">
        <v>899</v>
      </c>
      <c r="S947" t="b">
        <v>0</v>
      </c>
      <c r="T947" t="s">
        <v>90</v>
      </c>
      <c r="U947" t="b">
        <v>0</v>
      </c>
      <c r="V947" t="s">
        <v>91</v>
      </c>
      <c r="W947" s="1">
        <v>44792.783738425926</v>
      </c>
      <c r="X947">
        <v>848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1524</v>
      </c>
      <c r="AE947">
        <v>1420</v>
      </c>
      <c r="AF947">
        <v>0</v>
      </c>
      <c r="AG947">
        <v>33</v>
      </c>
      <c r="AH947" t="s">
        <v>90</v>
      </c>
      <c r="AI947" t="s">
        <v>90</v>
      </c>
      <c r="AJ947" t="s">
        <v>90</v>
      </c>
      <c r="AK947" t="s">
        <v>90</v>
      </c>
      <c r="AL947" t="s">
        <v>90</v>
      </c>
      <c r="AM947" t="s">
        <v>90</v>
      </c>
      <c r="AN947" t="s">
        <v>90</v>
      </c>
      <c r="AO947" t="s">
        <v>90</v>
      </c>
      <c r="AP947" t="s">
        <v>90</v>
      </c>
      <c r="AQ947" t="s">
        <v>90</v>
      </c>
      <c r="AR947" t="s">
        <v>90</v>
      </c>
      <c r="AS947" t="s">
        <v>90</v>
      </c>
      <c r="AT947" t="s">
        <v>90</v>
      </c>
      <c r="AU947" t="s">
        <v>90</v>
      </c>
      <c r="AV947" t="s">
        <v>90</v>
      </c>
      <c r="AW947" t="s">
        <v>90</v>
      </c>
      <c r="AX947" t="s">
        <v>90</v>
      </c>
      <c r="AY947" t="s">
        <v>90</v>
      </c>
      <c r="AZ947" t="s">
        <v>90</v>
      </c>
      <c r="BA947" t="s">
        <v>90</v>
      </c>
      <c r="BB947" t="s">
        <v>90</v>
      </c>
      <c r="BC947" t="s">
        <v>90</v>
      </c>
      <c r="BD947" t="s">
        <v>90</v>
      </c>
      <c r="BE947" t="s">
        <v>90</v>
      </c>
      <c r="BF947" t="s">
        <v>2013</v>
      </c>
      <c r="BG947">
        <v>34</v>
      </c>
      <c r="BH947" t="s">
        <v>93</v>
      </c>
    </row>
    <row r="948" spans="1:60">
      <c r="A948" t="s">
        <v>2108</v>
      </c>
      <c r="B948" t="s">
        <v>82</v>
      </c>
      <c r="C948" t="s">
        <v>2102</v>
      </c>
      <c r="D948" t="s">
        <v>84</v>
      </c>
      <c r="E948" s="2">
        <f>HYPERLINK("capsilon://?command=openfolder&amp;siteaddress=FAM.docvelocity-na8.net&amp;folderid=FX0729902F-E48D-FDD4-9D1E-A7D39093825F","FX22077287")</f>
        <v>0</v>
      </c>
      <c r="F948" t="s">
        <v>19</v>
      </c>
      <c r="G948" t="s">
        <v>19</v>
      </c>
      <c r="H948" t="s">
        <v>85</v>
      </c>
      <c r="I948" t="s">
        <v>2103</v>
      </c>
      <c r="J948">
        <v>708</v>
      </c>
      <c r="K948" t="s">
        <v>87</v>
      </c>
      <c r="L948" t="s">
        <v>88</v>
      </c>
      <c r="M948" t="s">
        <v>89</v>
      </c>
      <c r="N948">
        <v>2</v>
      </c>
      <c r="O948" s="1">
        <v>44792.76152777778</v>
      </c>
      <c r="P948" s="1">
        <v>44792.875185185185</v>
      </c>
      <c r="Q948">
        <v>4637</v>
      </c>
      <c r="R948">
        <v>5183</v>
      </c>
      <c r="S948" t="b">
        <v>0</v>
      </c>
      <c r="T948" t="s">
        <v>90</v>
      </c>
      <c r="U948" t="b">
        <v>1</v>
      </c>
      <c r="V948" t="s">
        <v>571</v>
      </c>
      <c r="W948" s="1">
        <v>44792.790914351855</v>
      </c>
      <c r="X948">
        <v>1987</v>
      </c>
      <c r="Y948">
        <v>594</v>
      </c>
      <c r="Z948">
        <v>0</v>
      </c>
      <c r="AA948">
        <v>594</v>
      </c>
      <c r="AB948">
        <v>64</v>
      </c>
      <c r="AC948">
        <v>145</v>
      </c>
      <c r="AD948">
        <v>114</v>
      </c>
      <c r="AE948">
        <v>0</v>
      </c>
      <c r="AF948">
        <v>0</v>
      </c>
      <c r="AG948">
        <v>0</v>
      </c>
      <c r="AH948" t="s">
        <v>132</v>
      </c>
      <c r="AI948" s="1">
        <v>44792.875185185185</v>
      </c>
      <c r="AJ948">
        <v>1187</v>
      </c>
      <c r="AK948">
        <v>18</v>
      </c>
      <c r="AL948">
        <v>0</v>
      </c>
      <c r="AM948">
        <v>18</v>
      </c>
      <c r="AN948">
        <v>64</v>
      </c>
      <c r="AO948">
        <v>18</v>
      </c>
      <c r="AP948">
        <v>96</v>
      </c>
      <c r="AQ948">
        <v>0</v>
      </c>
      <c r="AR948">
        <v>0</v>
      </c>
      <c r="AS948">
        <v>0</v>
      </c>
      <c r="AT948" t="s">
        <v>90</v>
      </c>
      <c r="AU948" t="s">
        <v>90</v>
      </c>
      <c r="AV948" t="s">
        <v>90</v>
      </c>
      <c r="AW948" t="s">
        <v>90</v>
      </c>
      <c r="AX948" t="s">
        <v>90</v>
      </c>
      <c r="AY948" t="s">
        <v>90</v>
      </c>
      <c r="AZ948" t="s">
        <v>90</v>
      </c>
      <c r="BA948" t="s">
        <v>90</v>
      </c>
      <c r="BB948" t="s">
        <v>90</v>
      </c>
      <c r="BC948" t="s">
        <v>90</v>
      </c>
      <c r="BD948" t="s">
        <v>90</v>
      </c>
      <c r="BE948" t="s">
        <v>90</v>
      </c>
      <c r="BF948" t="s">
        <v>2013</v>
      </c>
      <c r="BG948">
        <v>163</v>
      </c>
      <c r="BH948" t="s">
        <v>93</v>
      </c>
    </row>
    <row r="949" spans="1:60">
      <c r="A949" t="s">
        <v>2109</v>
      </c>
      <c r="B949" t="s">
        <v>82</v>
      </c>
      <c r="C949" t="s">
        <v>2110</v>
      </c>
      <c r="D949" t="s">
        <v>84</v>
      </c>
      <c r="E949" s="2">
        <f>HYPERLINK("capsilon://?command=openfolder&amp;siteaddress=FAM.docvelocity-na8.net&amp;folderid=FX51457C66-9B1A-A9B3-9E17-449CD5889CF3","FX22085551")</f>
        <v>0</v>
      </c>
      <c r="F949" t="s">
        <v>19</v>
      </c>
      <c r="G949" t="s">
        <v>19</v>
      </c>
      <c r="H949" t="s">
        <v>85</v>
      </c>
      <c r="I949" t="s">
        <v>2111</v>
      </c>
      <c r="J949">
        <v>560</v>
      </c>
      <c r="K949" t="s">
        <v>87</v>
      </c>
      <c r="L949" t="s">
        <v>88</v>
      </c>
      <c r="M949" t="s">
        <v>89</v>
      </c>
      <c r="N949">
        <v>2</v>
      </c>
      <c r="O949" s="1">
        <v>44792.78261574074</v>
      </c>
      <c r="P949" s="1">
        <v>44792.883321759262</v>
      </c>
      <c r="Q949">
        <v>7334</v>
      </c>
      <c r="R949">
        <v>1367</v>
      </c>
      <c r="S949" t="b">
        <v>0</v>
      </c>
      <c r="T949" t="s">
        <v>90</v>
      </c>
      <c r="U949" t="b">
        <v>0</v>
      </c>
      <c r="V949" t="s">
        <v>91</v>
      </c>
      <c r="W949" s="1">
        <v>44792.79078703704</v>
      </c>
      <c r="X949">
        <v>608</v>
      </c>
      <c r="Y949">
        <v>156</v>
      </c>
      <c r="Z949">
        <v>0</v>
      </c>
      <c r="AA949">
        <v>156</v>
      </c>
      <c r="AB949">
        <v>294</v>
      </c>
      <c r="AC949">
        <v>8</v>
      </c>
      <c r="AD949">
        <v>404</v>
      </c>
      <c r="AE949">
        <v>0</v>
      </c>
      <c r="AF949">
        <v>0</v>
      </c>
      <c r="AG949">
        <v>0</v>
      </c>
      <c r="AH949" t="s">
        <v>132</v>
      </c>
      <c r="AI949" s="1">
        <v>44792.883321759262</v>
      </c>
      <c r="AJ949">
        <v>702</v>
      </c>
      <c r="AK949">
        <v>0</v>
      </c>
      <c r="AL949">
        <v>0</v>
      </c>
      <c r="AM949">
        <v>0</v>
      </c>
      <c r="AN949">
        <v>294</v>
      </c>
      <c r="AO949">
        <v>0</v>
      </c>
      <c r="AP949">
        <v>404</v>
      </c>
      <c r="AQ949">
        <v>0</v>
      </c>
      <c r="AR949">
        <v>0</v>
      </c>
      <c r="AS949">
        <v>0</v>
      </c>
      <c r="AT949" t="s">
        <v>90</v>
      </c>
      <c r="AU949" t="s">
        <v>90</v>
      </c>
      <c r="AV949" t="s">
        <v>90</v>
      </c>
      <c r="AW949" t="s">
        <v>90</v>
      </c>
      <c r="AX949" t="s">
        <v>90</v>
      </c>
      <c r="AY949" t="s">
        <v>90</v>
      </c>
      <c r="AZ949" t="s">
        <v>90</v>
      </c>
      <c r="BA949" t="s">
        <v>90</v>
      </c>
      <c r="BB949" t="s">
        <v>90</v>
      </c>
      <c r="BC949" t="s">
        <v>90</v>
      </c>
      <c r="BD949" t="s">
        <v>90</v>
      </c>
      <c r="BE949" t="s">
        <v>90</v>
      </c>
      <c r="BF949" t="s">
        <v>2013</v>
      </c>
      <c r="BG949">
        <v>145</v>
      </c>
      <c r="BH949" t="s">
        <v>93</v>
      </c>
    </row>
    <row r="950" spans="1:60">
      <c r="A950" t="s">
        <v>2112</v>
      </c>
      <c r="B950" t="s">
        <v>82</v>
      </c>
      <c r="C950" t="s">
        <v>2106</v>
      </c>
      <c r="D950" t="s">
        <v>84</v>
      </c>
      <c r="E950" s="2">
        <f>HYPERLINK("capsilon://?command=openfolder&amp;siteaddress=FAM.docvelocity-na8.net&amp;folderid=FXD451D0A3-3906-1694-33D1-32FD438B5201","FX22063167")</f>
        <v>0</v>
      </c>
      <c r="F950" t="s">
        <v>19</v>
      </c>
      <c r="G950" t="s">
        <v>19</v>
      </c>
      <c r="H950" t="s">
        <v>85</v>
      </c>
      <c r="I950" t="s">
        <v>2107</v>
      </c>
      <c r="J950">
        <v>1677</v>
      </c>
      <c r="K950" t="s">
        <v>87</v>
      </c>
      <c r="L950" t="s">
        <v>88</v>
      </c>
      <c r="M950" t="s">
        <v>89</v>
      </c>
      <c r="N950">
        <v>2</v>
      </c>
      <c r="O950" s="1">
        <v>44792.787280092591</v>
      </c>
      <c r="P950" s="1">
        <v>44792.971099537041</v>
      </c>
      <c r="Q950">
        <v>2825</v>
      </c>
      <c r="R950">
        <v>13057</v>
      </c>
      <c r="S950" t="b">
        <v>0</v>
      </c>
      <c r="T950" t="s">
        <v>90</v>
      </c>
      <c r="U950" t="b">
        <v>1</v>
      </c>
      <c r="V950" t="s">
        <v>135</v>
      </c>
      <c r="W950" s="1">
        <v>44792.906585648147</v>
      </c>
      <c r="X950">
        <v>7613</v>
      </c>
      <c r="Y950">
        <v>816</v>
      </c>
      <c r="Z950">
        <v>0</v>
      </c>
      <c r="AA950">
        <v>816</v>
      </c>
      <c r="AB950">
        <v>781</v>
      </c>
      <c r="AC950">
        <v>312</v>
      </c>
      <c r="AD950">
        <v>861</v>
      </c>
      <c r="AE950">
        <v>0</v>
      </c>
      <c r="AF950">
        <v>0</v>
      </c>
      <c r="AG950">
        <v>0</v>
      </c>
      <c r="AH950" t="s">
        <v>132</v>
      </c>
      <c r="AI950" s="1">
        <v>44792.971099537041</v>
      </c>
      <c r="AJ950">
        <v>5444</v>
      </c>
      <c r="AK950">
        <v>10</v>
      </c>
      <c r="AL950">
        <v>0</v>
      </c>
      <c r="AM950">
        <v>10</v>
      </c>
      <c r="AN950">
        <v>781</v>
      </c>
      <c r="AO950">
        <v>7</v>
      </c>
      <c r="AP950">
        <v>851</v>
      </c>
      <c r="AQ950">
        <v>0</v>
      </c>
      <c r="AR950">
        <v>0</v>
      </c>
      <c r="AS950">
        <v>0</v>
      </c>
      <c r="AT950" t="s">
        <v>90</v>
      </c>
      <c r="AU950" t="s">
        <v>90</v>
      </c>
      <c r="AV950" t="s">
        <v>90</v>
      </c>
      <c r="AW950" t="s">
        <v>90</v>
      </c>
      <c r="AX950" t="s">
        <v>90</v>
      </c>
      <c r="AY950" t="s">
        <v>90</v>
      </c>
      <c r="AZ950" t="s">
        <v>90</v>
      </c>
      <c r="BA950" t="s">
        <v>90</v>
      </c>
      <c r="BB950" t="s">
        <v>90</v>
      </c>
      <c r="BC950" t="s">
        <v>90</v>
      </c>
      <c r="BD950" t="s">
        <v>90</v>
      </c>
      <c r="BE950" t="s">
        <v>90</v>
      </c>
      <c r="BF950" t="s">
        <v>2013</v>
      </c>
      <c r="BG950">
        <v>264</v>
      </c>
      <c r="BH950" t="s">
        <v>93</v>
      </c>
    </row>
    <row r="951" spans="1:60">
      <c r="A951" t="s">
        <v>2113</v>
      </c>
      <c r="B951" t="s">
        <v>82</v>
      </c>
      <c r="C951" t="s">
        <v>2114</v>
      </c>
      <c r="D951" t="s">
        <v>84</v>
      </c>
      <c r="E951" s="2">
        <f>HYPERLINK("capsilon://?command=openfolder&amp;siteaddress=FAM.docvelocity-na8.net&amp;folderid=FXA2759688-7F71-1274-4620-2666D85E4863","FX22076659")</f>
        <v>0</v>
      </c>
      <c r="F951" t="s">
        <v>19</v>
      </c>
      <c r="G951" t="s">
        <v>19</v>
      </c>
      <c r="H951" t="s">
        <v>85</v>
      </c>
      <c r="I951" t="s">
        <v>2115</v>
      </c>
      <c r="J951">
        <v>180</v>
      </c>
      <c r="K951" t="s">
        <v>87</v>
      </c>
      <c r="L951" t="s">
        <v>88</v>
      </c>
      <c r="M951" t="s">
        <v>89</v>
      </c>
      <c r="N951">
        <v>2</v>
      </c>
      <c r="O951" s="1">
        <v>44792.789351851854</v>
      </c>
      <c r="P951" s="1">
        <v>44792.886365740742</v>
      </c>
      <c r="Q951">
        <v>7793</v>
      </c>
      <c r="R951">
        <v>589</v>
      </c>
      <c r="S951" t="b">
        <v>0</v>
      </c>
      <c r="T951" t="s">
        <v>90</v>
      </c>
      <c r="U951" t="b">
        <v>0</v>
      </c>
      <c r="V951" t="s">
        <v>91</v>
      </c>
      <c r="W951" s="1">
        <v>44792.794583333336</v>
      </c>
      <c r="X951">
        <v>327</v>
      </c>
      <c r="Y951">
        <v>154</v>
      </c>
      <c r="Z951">
        <v>0</v>
      </c>
      <c r="AA951">
        <v>154</v>
      </c>
      <c r="AB951">
        <v>0</v>
      </c>
      <c r="AC951">
        <v>4</v>
      </c>
      <c r="AD951">
        <v>26</v>
      </c>
      <c r="AE951">
        <v>0</v>
      </c>
      <c r="AF951">
        <v>0</v>
      </c>
      <c r="AG951">
        <v>0</v>
      </c>
      <c r="AH951" t="s">
        <v>132</v>
      </c>
      <c r="AI951" s="1">
        <v>44792.886365740742</v>
      </c>
      <c r="AJ951">
        <v>262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26</v>
      </c>
      <c r="AQ951">
        <v>0</v>
      </c>
      <c r="AR951">
        <v>0</v>
      </c>
      <c r="AS951">
        <v>0</v>
      </c>
      <c r="AT951" t="s">
        <v>90</v>
      </c>
      <c r="AU951" t="s">
        <v>90</v>
      </c>
      <c r="AV951" t="s">
        <v>90</v>
      </c>
      <c r="AW951" t="s">
        <v>90</v>
      </c>
      <c r="AX951" t="s">
        <v>90</v>
      </c>
      <c r="AY951" t="s">
        <v>90</v>
      </c>
      <c r="AZ951" t="s">
        <v>90</v>
      </c>
      <c r="BA951" t="s">
        <v>90</v>
      </c>
      <c r="BB951" t="s">
        <v>90</v>
      </c>
      <c r="BC951" t="s">
        <v>90</v>
      </c>
      <c r="BD951" t="s">
        <v>90</v>
      </c>
      <c r="BE951" t="s">
        <v>90</v>
      </c>
      <c r="BF951" t="s">
        <v>2013</v>
      </c>
      <c r="BG951">
        <v>139</v>
      </c>
      <c r="BH951" t="s">
        <v>93</v>
      </c>
    </row>
    <row r="952" spans="1:60">
      <c r="A952" t="s">
        <v>2116</v>
      </c>
      <c r="B952" t="s">
        <v>82</v>
      </c>
      <c r="C952" t="s">
        <v>2117</v>
      </c>
      <c r="D952" t="s">
        <v>84</v>
      </c>
      <c r="E952" s="2">
        <f>HYPERLINK("capsilon://?command=openfolder&amp;siteaddress=FAM.docvelocity-na8.net&amp;folderid=FXAEAC88D0-32B5-6F23-BADA-B3B0868F5E49","FX22085685")</f>
        <v>0</v>
      </c>
      <c r="F952" t="s">
        <v>19</v>
      </c>
      <c r="G952" t="s">
        <v>19</v>
      </c>
      <c r="H952" t="s">
        <v>85</v>
      </c>
      <c r="I952" t="s">
        <v>2118</v>
      </c>
      <c r="J952">
        <v>429</v>
      </c>
      <c r="K952" t="s">
        <v>87</v>
      </c>
      <c r="L952" t="s">
        <v>88</v>
      </c>
      <c r="M952" t="s">
        <v>89</v>
      </c>
      <c r="N952">
        <v>1</v>
      </c>
      <c r="O952" s="1">
        <v>44792.795428240737</v>
      </c>
      <c r="P952" s="1">
        <v>44792.878310185188</v>
      </c>
      <c r="Q952">
        <v>5775</v>
      </c>
      <c r="R952">
        <v>1386</v>
      </c>
      <c r="S952" t="b">
        <v>0</v>
      </c>
      <c r="T952" t="s">
        <v>90</v>
      </c>
      <c r="U952" t="b">
        <v>0</v>
      </c>
      <c r="V952" t="s">
        <v>162</v>
      </c>
      <c r="W952" s="1">
        <v>44792.878310185188</v>
      </c>
      <c r="X952">
        <v>268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429</v>
      </c>
      <c r="AE952">
        <v>415</v>
      </c>
      <c r="AF952">
        <v>0</v>
      </c>
      <c r="AG952">
        <v>10</v>
      </c>
      <c r="AH952" t="s">
        <v>90</v>
      </c>
      <c r="AI952" t="s">
        <v>90</v>
      </c>
      <c r="AJ952" t="s">
        <v>90</v>
      </c>
      <c r="AK952" t="s">
        <v>90</v>
      </c>
      <c r="AL952" t="s">
        <v>90</v>
      </c>
      <c r="AM952" t="s">
        <v>90</v>
      </c>
      <c r="AN952" t="s">
        <v>90</v>
      </c>
      <c r="AO952" t="s">
        <v>90</v>
      </c>
      <c r="AP952" t="s">
        <v>90</v>
      </c>
      <c r="AQ952" t="s">
        <v>90</v>
      </c>
      <c r="AR952" t="s">
        <v>90</v>
      </c>
      <c r="AS952" t="s">
        <v>90</v>
      </c>
      <c r="AT952" t="s">
        <v>90</v>
      </c>
      <c r="AU952" t="s">
        <v>90</v>
      </c>
      <c r="AV952" t="s">
        <v>90</v>
      </c>
      <c r="AW952" t="s">
        <v>90</v>
      </c>
      <c r="AX952" t="s">
        <v>90</v>
      </c>
      <c r="AY952" t="s">
        <v>90</v>
      </c>
      <c r="AZ952" t="s">
        <v>90</v>
      </c>
      <c r="BA952" t="s">
        <v>90</v>
      </c>
      <c r="BB952" t="s">
        <v>90</v>
      </c>
      <c r="BC952" t="s">
        <v>90</v>
      </c>
      <c r="BD952" t="s">
        <v>90</v>
      </c>
      <c r="BE952" t="s">
        <v>90</v>
      </c>
      <c r="BF952" t="s">
        <v>2013</v>
      </c>
      <c r="BG952">
        <v>119</v>
      </c>
      <c r="BH952" t="s">
        <v>93</v>
      </c>
    </row>
    <row r="953" spans="1:60">
      <c r="A953" t="s">
        <v>2119</v>
      </c>
      <c r="B953" t="s">
        <v>82</v>
      </c>
      <c r="C953" t="s">
        <v>2120</v>
      </c>
      <c r="D953" t="s">
        <v>84</v>
      </c>
      <c r="E953" s="2">
        <f>HYPERLINK("capsilon://?command=openfolder&amp;siteaddress=FAM.docvelocity-na8.net&amp;folderid=FX6D7FCEA0-F1AE-1B22-9BF1-0548720F2F20","FX22085143")</f>
        <v>0</v>
      </c>
      <c r="F953" t="s">
        <v>19</v>
      </c>
      <c r="G953" t="s">
        <v>19</v>
      </c>
      <c r="H953" t="s">
        <v>85</v>
      </c>
      <c r="I953" t="s">
        <v>2121</v>
      </c>
      <c r="J953">
        <v>874</v>
      </c>
      <c r="K953" t="s">
        <v>87</v>
      </c>
      <c r="L953" t="s">
        <v>88</v>
      </c>
      <c r="M953" t="s">
        <v>89</v>
      </c>
      <c r="N953">
        <v>1</v>
      </c>
      <c r="O953" s="1">
        <v>44792.835312499999</v>
      </c>
      <c r="P953" s="1">
        <v>44792.884872685187</v>
      </c>
      <c r="Q953">
        <v>3716</v>
      </c>
      <c r="R953">
        <v>566</v>
      </c>
      <c r="S953" t="b">
        <v>0</v>
      </c>
      <c r="T953" t="s">
        <v>90</v>
      </c>
      <c r="U953" t="b">
        <v>0</v>
      </c>
      <c r="V953" t="s">
        <v>162</v>
      </c>
      <c r="W953" s="1">
        <v>44792.884872685187</v>
      </c>
      <c r="X953">
        <v>566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874</v>
      </c>
      <c r="AE953">
        <v>857</v>
      </c>
      <c r="AF953">
        <v>0</v>
      </c>
      <c r="AG953">
        <v>12</v>
      </c>
      <c r="AH953" t="s">
        <v>90</v>
      </c>
      <c r="AI953" t="s">
        <v>90</v>
      </c>
      <c r="AJ953" t="s">
        <v>90</v>
      </c>
      <c r="AK953" t="s">
        <v>90</v>
      </c>
      <c r="AL953" t="s">
        <v>90</v>
      </c>
      <c r="AM953" t="s">
        <v>90</v>
      </c>
      <c r="AN953" t="s">
        <v>90</v>
      </c>
      <c r="AO953" t="s">
        <v>90</v>
      </c>
      <c r="AP953" t="s">
        <v>90</v>
      </c>
      <c r="AQ953" t="s">
        <v>90</v>
      </c>
      <c r="AR953" t="s">
        <v>90</v>
      </c>
      <c r="AS953" t="s">
        <v>90</v>
      </c>
      <c r="AT953" t="s">
        <v>90</v>
      </c>
      <c r="AU953" t="s">
        <v>90</v>
      </c>
      <c r="AV953" t="s">
        <v>90</v>
      </c>
      <c r="AW953" t="s">
        <v>90</v>
      </c>
      <c r="AX953" t="s">
        <v>90</v>
      </c>
      <c r="AY953" t="s">
        <v>90</v>
      </c>
      <c r="AZ953" t="s">
        <v>90</v>
      </c>
      <c r="BA953" t="s">
        <v>90</v>
      </c>
      <c r="BB953" t="s">
        <v>90</v>
      </c>
      <c r="BC953" t="s">
        <v>90</v>
      </c>
      <c r="BD953" t="s">
        <v>90</v>
      </c>
      <c r="BE953" t="s">
        <v>90</v>
      </c>
      <c r="BF953" t="s">
        <v>2013</v>
      </c>
      <c r="BG953">
        <v>71</v>
      </c>
      <c r="BH953" t="s">
        <v>93</v>
      </c>
    </row>
    <row r="954" spans="1:60">
      <c r="A954" t="s">
        <v>2122</v>
      </c>
      <c r="B954" t="s">
        <v>82</v>
      </c>
      <c r="C954" t="s">
        <v>164</v>
      </c>
      <c r="D954" t="s">
        <v>84</v>
      </c>
      <c r="E954" s="2">
        <f>HYPERLINK("capsilon://?command=openfolder&amp;siteaddress=FAM.docvelocity-na8.net&amp;folderid=FX21487D55-317C-2B12-9BA5-774D7F9A19FC","FX22078094")</f>
        <v>0</v>
      </c>
      <c r="F954" t="s">
        <v>19</v>
      </c>
      <c r="G954" t="s">
        <v>19</v>
      </c>
      <c r="H954" t="s">
        <v>85</v>
      </c>
      <c r="I954" t="s">
        <v>2123</v>
      </c>
      <c r="J954">
        <v>28</v>
      </c>
      <c r="K954" t="s">
        <v>87</v>
      </c>
      <c r="L954" t="s">
        <v>88</v>
      </c>
      <c r="M954" t="s">
        <v>89</v>
      </c>
      <c r="N954">
        <v>1</v>
      </c>
      <c r="O954" s="1">
        <v>44792.876851851855</v>
      </c>
      <c r="P954" s="1">
        <v>44793.026689814818</v>
      </c>
      <c r="Q954">
        <v>12866</v>
      </c>
      <c r="R954">
        <v>80</v>
      </c>
      <c r="S954" t="b">
        <v>0</v>
      </c>
      <c r="T954" t="s">
        <v>90</v>
      </c>
      <c r="U954" t="b">
        <v>0</v>
      </c>
      <c r="V954" t="s">
        <v>135</v>
      </c>
      <c r="W954" s="1">
        <v>44793.026689814818</v>
      </c>
      <c r="X954">
        <v>51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28</v>
      </c>
      <c r="AE954">
        <v>21</v>
      </c>
      <c r="AF954">
        <v>0</v>
      </c>
      <c r="AG954">
        <v>2</v>
      </c>
      <c r="AH954" t="s">
        <v>90</v>
      </c>
      <c r="AI954" t="s">
        <v>90</v>
      </c>
      <c r="AJ954" t="s">
        <v>90</v>
      </c>
      <c r="AK954" t="s">
        <v>90</v>
      </c>
      <c r="AL954" t="s">
        <v>90</v>
      </c>
      <c r="AM954" t="s">
        <v>90</v>
      </c>
      <c r="AN954" t="s">
        <v>90</v>
      </c>
      <c r="AO954" t="s">
        <v>90</v>
      </c>
      <c r="AP954" t="s">
        <v>90</v>
      </c>
      <c r="AQ954" t="s">
        <v>90</v>
      </c>
      <c r="AR954" t="s">
        <v>90</v>
      </c>
      <c r="AS954" t="s">
        <v>90</v>
      </c>
      <c r="AT954" t="s">
        <v>90</v>
      </c>
      <c r="AU954" t="s">
        <v>90</v>
      </c>
      <c r="AV954" t="s">
        <v>90</v>
      </c>
      <c r="AW954" t="s">
        <v>90</v>
      </c>
      <c r="AX954" t="s">
        <v>90</v>
      </c>
      <c r="AY954" t="s">
        <v>90</v>
      </c>
      <c r="AZ954" t="s">
        <v>90</v>
      </c>
      <c r="BA954" t="s">
        <v>90</v>
      </c>
      <c r="BB954" t="s">
        <v>90</v>
      </c>
      <c r="BC954" t="s">
        <v>90</v>
      </c>
      <c r="BD954" t="s">
        <v>90</v>
      </c>
      <c r="BE954" t="s">
        <v>90</v>
      </c>
      <c r="BF954" t="s">
        <v>2013</v>
      </c>
      <c r="BG954">
        <v>215</v>
      </c>
      <c r="BH954" t="s">
        <v>93</v>
      </c>
    </row>
    <row r="955" spans="1:60">
      <c r="A955" t="s">
        <v>2124</v>
      </c>
      <c r="B955" t="s">
        <v>82</v>
      </c>
      <c r="C955" t="s">
        <v>2117</v>
      </c>
      <c r="D955" t="s">
        <v>84</v>
      </c>
      <c r="E955" s="2">
        <f>HYPERLINK("capsilon://?command=openfolder&amp;siteaddress=FAM.docvelocity-na8.net&amp;folderid=FXAEAC88D0-32B5-6F23-BADA-B3B0868F5E49","FX22085685")</f>
        <v>0</v>
      </c>
      <c r="F955" t="s">
        <v>19</v>
      </c>
      <c r="G955" t="s">
        <v>19</v>
      </c>
      <c r="H955" t="s">
        <v>85</v>
      </c>
      <c r="I955" t="s">
        <v>2118</v>
      </c>
      <c r="J955">
        <v>573</v>
      </c>
      <c r="K955" t="s">
        <v>87</v>
      </c>
      <c r="L955" t="s">
        <v>88</v>
      </c>
      <c r="M955" t="s">
        <v>89</v>
      </c>
      <c r="N955">
        <v>2</v>
      </c>
      <c r="O955" s="1">
        <v>44792.88009259259</v>
      </c>
      <c r="P955" s="1">
        <v>44793.009201388886</v>
      </c>
      <c r="Q955">
        <v>4352</v>
      </c>
      <c r="R955">
        <v>6803</v>
      </c>
      <c r="S955" t="b">
        <v>0</v>
      </c>
      <c r="T955" t="s">
        <v>90</v>
      </c>
      <c r="U955" t="b">
        <v>1</v>
      </c>
      <c r="V955" t="s">
        <v>162</v>
      </c>
      <c r="W955" s="1">
        <v>44792.932106481479</v>
      </c>
      <c r="X955">
        <v>4080</v>
      </c>
      <c r="Y955">
        <v>549</v>
      </c>
      <c r="Z955">
        <v>0</v>
      </c>
      <c r="AA955">
        <v>549</v>
      </c>
      <c r="AB955">
        <v>9</v>
      </c>
      <c r="AC955">
        <v>144</v>
      </c>
      <c r="AD955">
        <v>24</v>
      </c>
      <c r="AE955">
        <v>0</v>
      </c>
      <c r="AF955">
        <v>0</v>
      </c>
      <c r="AG955">
        <v>0</v>
      </c>
      <c r="AH955" t="s">
        <v>132</v>
      </c>
      <c r="AI955" s="1">
        <v>44793.009201388886</v>
      </c>
      <c r="AJ955">
        <v>2706</v>
      </c>
      <c r="AK955">
        <v>9</v>
      </c>
      <c r="AL955">
        <v>0</v>
      </c>
      <c r="AM955">
        <v>9</v>
      </c>
      <c r="AN955">
        <v>3</v>
      </c>
      <c r="AO955">
        <v>9</v>
      </c>
      <c r="AP955">
        <v>15</v>
      </c>
      <c r="AQ955">
        <v>0</v>
      </c>
      <c r="AR955">
        <v>0</v>
      </c>
      <c r="AS955">
        <v>0</v>
      </c>
      <c r="AT955" t="s">
        <v>90</v>
      </c>
      <c r="AU955" t="s">
        <v>90</v>
      </c>
      <c r="AV955" t="s">
        <v>90</v>
      </c>
      <c r="AW955" t="s">
        <v>90</v>
      </c>
      <c r="AX955" t="s">
        <v>90</v>
      </c>
      <c r="AY955" t="s">
        <v>90</v>
      </c>
      <c r="AZ955" t="s">
        <v>90</v>
      </c>
      <c r="BA955" t="s">
        <v>90</v>
      </c>
      <c r="BB955" t="s">
        <v>90</v>
      </c>
      <c r="BC955" t="s">
        <v>90</v>
      </c>
      <c r="BD955" t="s">
        <v>90</v>
      </c>
      <c r="BE955" t="s">
        <v>90</v>
      </c>
      <c r="BF955" t="s">
        <v>2013</v>
      </c>
      <c r="BG955">
        <v>185</v>
      </c>
      <c r="BH955" t="s">
        <v>93</v>
      </c>
    </row>
    <row r="956" spans="1:60">
      <c r="A956" t="s">
        <v>2125</v>
      </c>
      <c r="B956" t="s">
        <v>82</v>
      </c>
      <c r="C956" t="s">
        <v>2120</v>
      </c>
      <c r="D956" t="s">
        <v>84</v>
      </c>
      <c r="E956" s="2">
        <f>HYPERLINK("capsilon://?command=openfolder&amp;siteaddress=FAM.docvelocity-na8.net&amp;folderid=FX6D7FCEA0-F1AE-1B22-9BF1-0548720F2F20","FX22085143")</f>
        <v>0</v>
      </c>
      <c r="F956" t="s">
        <v>19</v>
      </c>
      <c r="G956" t="s">
        <v>19</v>
      </c>
      <c r="H956" t="s">
        <v>85</v>
      </c>
      <c r="I956" t="s">
        <v>2121</v>
      </c>
      <c r="J956">
        <v>1075</v>
      </c>
      <c r="K956" t="s">
        <v>87</v>
      </c>
      <c r="L956" t="s">
        <v>88</v>
      </c>
      <c r="M956" t="s">
        <v>89</v>
      </c>
      <c r="N956">
        <v>2</v>
      </c>
      <c r="O956" s="1">
        <v>44792.887986111113</v>
      </c>
      <c r="P956" s="1">
        <v>44793.118298611109</v>
      </c>
      <c r="Q956">
        <v>12235</v>
      </c>
      <c r="R956">
        <v>7664</v>
      </c>
      <c r="S956" t="b">
        <v>0</v>
      </c>
      <c r="T956" t="s">
        <v>90</v>
      </c>
      <c r="U956" t="b">
        <v>1</v>
      </c>
      <c r="V956" t="s">
        <v>162</v>
      </c>
      <c r="W956" s="1">
        <v>44793.076053240744</v>
      </c>
      <c r="X956">
        <v>4442</v>
      </c>
      <c r="Y956">
        <v>622</v>
      </c>
      <c r="Z956">
        <v>0</v>
      </c>
      <c r="AA956">
        <v>622</v>
      </c>
      <c r="AB956">
        <v>106</v>
      </c>
      <c r="AC956">
        <v>65</v>
      </c>
      <c r="AD956">
        <v>453</v>
      </c>
      <c r="AE956">
        <v>0</v>
      </c>
      <c r="AF956">
        <v>0</v>
      </c>
      <c r="AG956">
        <v>0</v>
      </c>
      <c r="AH956" t="s">
        <v>132</v>
      </c>
      <c r="AI956" s="1">
        <v>44793.118298611109</v>
      </c>
      <c r="AJ956">
        <v>3128</v>
      </c>
      <c r="AK956">
        <v>5</v>
      </c>
      <c r="AL956">
        <v>0</v>
      </c>
      <c r="AM956">
        <v>5</v>
      </c>
      <c r="AN956">
        <v>101</v>
      </c>
      <c r="AO956">
        <v>5</v>
      </c>
      <c r="AP956">
        <v>448</v>
      </c>
      <c r="AQ956">
        <v>0</v>
      </c>
      <c r="AR956">
        <v>0</v>
      </c>
      <c r="AS956">
        <v>0</v>
      </c>
      <c r="AT956" t="s">
        <v>90</v>
      </c>
      <c r="AU956" t="s">
        <v>90</v>
      </c>
      <c r="AV956" t="s">
        <v>90</v>
      </c>
      <c r="AW956" t="s">
        <v>90</v>
      </c>
      <c r="AX956" t="s">
        <v>90</v>
      </c>
      <c r="AY956" t="s">
        <v>90</v>
      </c>
      <c r="AZ956" t="s">
        <v>90</v>
      </c>
      <c r="BA956" t="s">
        <v>90</v>
      </c>
      <c r="BB956" t="s">
        <v>90</v>
      </c>
      <c r="BC956" t="s">
        <v>90</v>
      </c>
      <c r="BD956" t="s">
        <v>90</v>
      </c>
      <c r="BE956" t="s">
        <v>90</v>
      </c>
      <c r="BF956" t="s">
        <v>2013</v>
      </c>
      <c r="BG956">
        <v>331</v>
      </c>
      <c r="BH956" t="s">
        <v>93</v>
      </c>
    </row>
    <row r="957" spans="1:60">
      <c r="A957" t="s">
        <v>2126</v>
      </c>
      <c r="B957" t="s">
        <v>82</v>
      </c>
      <c r="C957" t="s">
        <v>164</v>
      </c>
      <c r="D957" t="s">
        <v>84</v>
      </c>
      <c r="E957" s="2">
        <f>HYPERLINK("capsilon://?command=openfolder&amp;siteaddress=FAM.docvelocity-na8.net&amp;folderid=FX21487D55-317C-2B12-9BA5-774D7F9A19FC","FX22078094")</f>
        <v>0</v>
      </c>
      <c r="F957" t="s">
        <v>19</v>
      </c>
      <c r="G957" t="s">
        <v>19</v>
      </c>
      <c r="H957" t="s">
        <v>85</v>
      </c>
      <c r="I957" t="s">
        <v>2123</v>
      </c>
      <c r="J957">
        <v>56</v>
      </c>
      <c r="K957" t="s">
        <v>87</v>
      </c>
      <c r="L957" t="s">
        <v>88</v>
      </c>
      <c r="M957" t="s">
        <v>89</v>
      </c>
      <c r="N957">
        <v>2</v>
      </c>
      <c r="O957" s="1">
        <v>44793.028194444443</v>
      </c>
      <c r="P957" s="1">
        <v>44793.065682870372</v>
      </c>
      <c r="Q957">
        <v>2824</v>
      </c>
      <c r="R957">
        <v>415</v>
      </c>
      <c r="S957" t="b">
        <v>0</v>
      </c>
      <c r="T957" t="s">
        <v>90</v>
      </c>
      <c r="U957" t="b">
        <v>1</v>
      </c>
      <c r="V957" t="s">
        <v>135</v>
      </c>
      <c r="W957" s="1">
        <v>44793.031412037039</v>
      </c>
      <c r="X957">
        <v>274</v>
      </c>
      <c r="Y957">
        <v>42</v>
      </c>
      <c r="Z957">
        <v>0</v>
      </c>
      <c r="AA957">
        <v>42</v>
      </c>
      <c r="AB957">
        <v>0</v>
      </c>
      <c r="AC957">
        <v>0</v>
      </c>
      <c r="AD957">
        <v>14</v>
      </c>
      <c r="AE957">
        <v>0</v>
      </c>
      <c r="AF957">
        <v>0</v>
      </c>
      <c r="AG957">
        <v>0</v>
      </c>
      <c r="AH957" t="s">
        <v>132</v>
      </c>
      <c r="AI957" s="1">
        <v>44793.065682870372</v>
      </c>
      <c r="AJ957">
        <v>141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14</v>
      </c>
      <c r="AQ957">
        <v>0</v>
      </c>
      <c r="AR957">
        <v>0</v>
      </c>
      <c r="AS957">
        <v>0</v>
      </c>
      <c r="AT957" t="s">
        <v>90</v>
      </c>
      <c r="AU957" t="s">
        <v>90</v>
      </c>
      <c r="AV957" t="s">
        <v>90</v>
      </c>
      <c r="AW957" t="s">
        <v>90</v>
      </c>
      <c r="AX957" t="s">
        <v>90</v>
      </c>
      <c r="AY957" t="s">
        <v>90</v>
      </c>
      <c r="AZ957" t="s">
        <v>90</v>
      </c>
      <c r="BA957" t="s">
        <v>90</v>
      </c>
      <c r="BB957" t="s">
        <v>90</v>
      </c>
      <c r="BC957" t="s">
        <v>90</v>
      </c>
      <c r="BD957" t="s">
        <v>90</v>
      </c>
      <c r="BE957" t="s">
        <v>90</v>
      </c>
      <c r="BF957" t="s">
        <v>2127</v>
      </c>
      <c r="BG957">
        <v>53</v>
      </c>
      <c r="BH957" t="s">
        <v>93</v>
      </c>
    </row>
    <row r="958" spans="1:60">
      <c r="A958" t="s">
        <v>2128</v>
      </c>
      <c r="B958" t="s">
        <v>82</v>
      </c>
      <c r="C958" t="s">
        <v>2129</v>
      </c>
      <c r="D958" t="s">
        <v>84</v>
      </c>
      <c r="E958" s="2">
        <f>HYPERLINK("capsilon://?command=openfolder&amp;siteaddress=FAM.docvelocity-na8.net&amp;folderid=FX8C12A176-45B6-E133-FFC4-B547625AEC20","FX22067711")</f>
        <v>0</v>
      </c>
      <c r="F958" t="s">
        <v>19</v>
      </c>
      <c r="G958" t="s">
        <v>19</v>
      </c>
      <c r="H958" t="s">
        <v>85</v>
      </c>
      <c r="I958" t="s">
        <v>2130</v>
      </c>
      <c r="J958">
        <v>0</v>
      </c>
      <c r="K958" t="s">
        <v>87</v>
      </c>
      <c r="L958" t="s">
        <v>88</v>
      </c>
      <c r="M958" t="s">
        <v>89</v>
      </c>
      <c r="N958">
        <v>2</v>
      </c>
      <c r="O958" s="1">
        <v>44775.51326388889</v>
      </c>
      <c r="P958" s="1">
        <v>44775.60396990741</v>
      </c>
      <c r="Q958">
        <v>6699</v>
      </c>
      <c r="R958">
        <v>1138</v>
      </c>
      <c r="S958" t="b">
        <v>0</v>
      </c>
      <c r="T958" t="s">
        <v>90</v>
      </c>
      <c r="U958" t="b">
        <v>0</v>
      </c>
      <c r="V958" t="s">
        <v>91</v>
      </c>
      <c r="W958" s="1">
        <v>44775.531481481485</v>
      </c>
      <c r="X958">
        <v>1116</v>
      </c>
      <c r="Y958">
        <v>0</v>
      </c>
      <c r="Z958">
        <v>0</v>
      </c>
      <c r="AA958">
        <v>0</v>
      </c>
      <c r="AB958">
        <v>148</v>
      </c>
      <c r="AC958">
        <v>0</v>
      </c>
      <c r="AD958">
        <v>0</v>
      </c>
      <c r="AE958">
        <v>0</v>
      </c>
      <c r="AF958">
        <v>0</v>
      </c>
      <c r="AG958">
        <v>0</v>
      </c>
      <c r="AH958" t="s">
        <v>108</v>
      </c>
      <c r="AI958" s="1">
        <v>44775.60396990741</v>
      </c>
      <c r="AJ958">
        <v>22</v>
      </c>
      <c r="AK958">
        <v>0</v>
      </c>
      <c r="AL958">
        <v>0</v>
      </c>
      <c r="AM958">
        <v>0</v>
      </c>
      <c r="AN958">
        <v>37</v>
      </c>
      <c r="AO958">
        <v>0</v>
      </c>
      <c r="AP958">
        <v>0</v>
      </c>
      <c r="AQ958">
        <v>0</v>
      </c>
      <c r="AR958">
        <v>0</v>
      </c>
      <c r="AS958">
        <v>0</v>
      </c>
      <c r="AT958" t="s">
        <v>90</v>
      </c>
      <c r="AU958" t="s">
        <v>90</v>
      </c>
      <c r="AV958" t="s">
        <v>90</v>
      </c>
      <c r="AW958" t="s">
        <v>90</v>
      </c>
      <c r="AX958" t="s">
        <v>90</v>
      </c>
      <c r="AY958" t="s">
        <v>90</v>
      </c>
      <c r="AZ958" t="s">
        <v>90</v>
      </c>
      <c r="BA958" t="s">
        <v>90</v>
      </c>
      <c r="BB958" t="s">
        <v>90</v>
      </c>
      <c r="BC958" t="s">
        <v>90</v>
      </c>
      <c r="BD958" t="s">
        <v>90</v>
      </c>
      <c r="BE958" t="s">
        <v>90</v>
      </c>
      <c r="BF958" t="s">
        <v>1506</v>
      </c>
      <c r="BG958">
        <v>130</v>
      </c>
      <c r="BH958" t="s">
        <v>93</v>
      </c>
    </row>
    <row r="959" spans="1:60">
      <c r="A959" t="s">
        <v>2131</v>
      </c>
      <c r="B959" t="s">
        <v>82</v>
      </c>
      <c r="C959" t="s">
        <v>2132</v>
      </c>
      <c r="D959" t="s">
        <v>84</v>
      </c>
      <c r="E959" s="2">
        <f>HYPERLINK("capsilon://?command=openfolder&amp;siteaddress=FAM.docvelocity-na8.net&amp;folderid=FX8781BB23-3F4E-40CF-95EE-F0ED646A328E","FX22084846")</f>
        <v>0</v>
      </c>
      <c r="F959" t="s">
        <v>19</v>
      </c>
      <c r="G959" t="s">
        <v>19</v>
      </c>
      <c r="H959" t="s">
        <v>85</v>
      </c>
      <c r="I959" t="s">
        <v>2133</v>
      </c>
      <c r="J959">
        <v>96</v>
      </c>
      <c r="K959" t="s">
        <v>87</v>
      </c>
      <c r="L959" t="s">
        <v>88</v>
      </c>
      <c r="M959" t="s">
        <v>89</v>
      </c>
      <c r="N959">
        <v>1</v>
      </c>
      <c r="O959" s="1">
        <v>44795.366388888891</v>
      </c>
      <c r="P959" s="1">
        <v>44795.370995370373</v>
      </c>
      <c r="Q959">
        <v>140</v>
      </c>
      <c r="R959">
        <v>258</v>
      </c>
      <c r="S959" t="b">
        <v>0</v>
      </c>
      <c r="T959" t="s">
        <v>90</v>
      </c>
      <c r="U959" t="b">
        <v>0</v>
      </c>
      <c r="V959" t="s">
        <v>288</v>
      </c>
      <c r="W959" s="1">
        <v>44795.370995370373</v>
      </c>
      <c r="X959">
        <v>258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96</v>
      </c>
      <c r="AE959">
        <v>89</v>
      </c>
      <c r="AF959">
        <v>0</v>
      </c>
      <c r="AG959">
        <v>3</v>
      </c>
      <c r="AH959" t="s">
        <v>90</v>
      </c>
      <c r="AI959" t="s">
        <v>90</v>
      </c>
      <c r="AJ959" t="s">
        <v>90</v>
      </c>
      <c r="AK959" t="s">
        <v>90</v>
      </c>
      <c r="AL959" t="s">
        <v>90</v>
      </c>
      <c r="AM959" t="s">
        <v>90</v>
      </c>
      <c r="AN959" t="s">
        <v>90</v>
      </c>
      <c r="AO959" t="s">
        <v>90</v>
      </c>
      <c r="AP959" t="s">
        <v>90</v>
      </c>
      <c r="AQ959" t="s">
        <v>90</v>
      </c>
      <c r="AR959" t="s">
        <v>90</v>
      </c>
      <c r="AS959" t="s">
        <v>90</v>
      </c>
      <c r="AT959" t="s">
        <v>90</v>
      </c>
      <c r="AU959" t="s">
        <v>90</v>
      </c>
      <c r="AV959" t="s">
        <v>90</v>
      </c>
      <c r="AW959" t="s">
        <v>90</v>
      </c>
      <c r="AX959" t="s">
        <v>90</v>
      </c>
      <c r="AY959" t="s">
        <v>90</v>
      </c>
      <c r="AZ959" t="s">
        <v>90</v>
      </c>
      <c r="BA959" t="s">
        <v>90</v>
      </c>
      <c r="BB959" t="s">
        <v>90</v>
      </c>
      <c r="BC959" t="s">
        <v>90</v>
      </c>
      <c r="BD959" t="s">
        <v>90</v>
      </c>
      <c r="BE959" t="s">
        <v>90</v>
      </c>
      <c r="BF959" t="s">
        <v>2134</v>
      </c>
      <c r="BG959">
        <v>6</v>
      </c>
      <c r="BH959" t="s">
        <v>93</v>
      </c>
    </row>
    <row r="960" spans="1:60">
      <c r="A960" t="s">
        <v>2135</v>
      </c>
      <c r="B960" t="s">
        <v>82</v>
      </c>
      <c r="C960" t="s">
        <v>2132</v>
      </c>
      <c r="D960" t="s">
        <v>84</v>
      </c>
      <c r="E960" s="2">
        <f>HYPERLINK("capsilon://?command=openfolder&amp;siteaddress=FAM.docvelocity-na8.net&amp;folderid=FX8781BB23-3F4E-40CF-95EE-F0ED646A328E","FX22084846")</f>
        <v>0</v>
      </c>
      <c r="F960" t="s">
        <v>19</v>
      </c>
      <c r="G960" t="s">
        <v>19</v>
      </c>
      <c r="H960" t="s">
        <v>85</v>
      </c>
      <c r="I960" t="s">
        <v>2133</v>
      </c>
      <c r="J960">
        <v>124</v>
      </c>
      <c r="K960" t="s">
        <v>87</v>
      </c>
      <c r="L960" t="s">
        <v>88</v>
      </c>
      <c r="M960" t="s">
        <v>89</v>
      </c>
      <c r="N960">
        <v>2</v>
      </c>
      <c r="O960" s="1">
        <v>44795.372303240743</v>
      </c>
      <c r="P960" s="1">
        <v>44795.387696759259</v>
      </c>
      <c r="Q960">
        <v>719</v>
      </c>
      <c r="R960">
        <v>611</v>
      </c>
      <c r="S960" t="b">
        <v>0</v>
      </c>
      <c r="T960" t="s">
        <v>90</v>
      </c>
      <c r="U960" t="b">
        <v>1</v>
      </c>
      <c r="V960" t="s">
        <v>288</v>
      </c>
      <c r="W960" s="1">
        <v>44795.375324074077</v>
      </c>
      <c r="X960">
        <v>107</v>
      </c>
      <c r="Y960">
        <v>110</v>
      </c>
      <c r="Z960">
        <v>0</v>
      </c>
      <c r="AA960">
        <v>110</v>
      </c>
      <c r="AB960">
        <v>0</v>
      </c>
      <c r="AC960">
        <v>5</v>
      </c>
      <c r="AD960">
        <v>14</v>
      </c>
      <c r="AE960">
        <v>0</v>
      </c>
      <c r="AF960">
        <v>0</v>
      </c>
      <c r="AG960">
        <v>0</v>
      </c>
      <c r="AH960" t="s">
        <v>704</v>
      </c>
      <c r="AI960" s="1">
        <v>44795.387696759259</v>
      </c>
      <c r="AJ960">
        <v>11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14</v>
      </c>
      <c r="AQ960">
        <v>0</v>
      </c>
      <c r="AR960">
        <v>0</v>
      </c>
      <c r="AS960">
        <v>0</v>
      </c>
      <c r="AT960" t="s">
        <v>90</v>
      </c>
      <c r="AU960" t="s">
        <v>90</v>
      </c>
      <c r="AV960" t="s">
        <v>90</v>
      </c>
      <c r="AW960" t="s">
        <v>90</v>
      </c>
      <c r="AX960" t="s">
        <v>90</v>
      </c>
      <c r="AY960" t="s">
        <v>90</v>
      </c>
      <c r="AZ960" t="s">
        <v>90</v>
      </c>
      <c r="BA960" t="s">
        <v>90</v>
      </c>
      <c r="BB960" t="s">
        <v>90</v>
      </c>
      <c r="BC960" t="s">
        <v>90</v>
      </c>
      <c r="BD960" t="s">
        <v>90</v>
      </c>
      <c r="BE960" t="s">
        <v>90</v>
      </c>
      <c r="BF960" t="s">
        <v>2134</v>
      </c>
      <c r="BG960">
        <v>22</v>
      </c>
      <c r="BH960" t="s">
        <v>93</v>
      </c>
    </row>
    <row r="961" spans="1:60">
      <c r="A961" t="s">
        <v>2136</v>
      </c>
      <c r="B961" t="s">
        <v>82</v>
      </c>
      <c r="C961" t="s">
        <v>2137</v>
      </c>
      <c r="D961" t="s">
        <v>84</v>
      </c>
      <c r="E961" s="2">
        <f>HYPERLINK("capsilon://?command=openfolder&amp;siteaddress=FAM.docvelocity-na8.net&amp;folderid=FXCB51EB2E-8B89-3A60-E4D5-7FE054492E81","FX22085613")</f>
        <v>0</v>
      </c>
      <c r="F961" t="s">
        <v>19</v>
      </c>
      <c r="G961" t="s">
        <v>19</v>
      </c>
      <c r="H961" t="s">
        <v>85</v>
      </c>
      <c r="I961" t="s">
        <v>2138</v>
      </c>
      <c r="J961">
        <v>368</v>
      </c>
      <c r="K961" t="s">
        <v>87</v>
      </c>
      <c r="L961" t="s">
        <v>88</v>
      </c>
      <c r="M961" t="s">
        <v>89</v>
      </c>
      <c r="N961">
        <v>1</v>
      </c>
      <c r="O961" s="1">
        <v>44795.376620370371</v>
      </c>
      <c r="P961" s="1">
        <v>44795.396678240744</v>
      </c>
      <c r="Q961">
        <v>1194</v>
      </c>
      <c r="R961">
        <v>539</v>
      </c>
      <c r="S961" t="b">
        <v>0</v>
      </c>
      <c r="T961" t="s">
        <v>90</v>
      </c>
      <c r="U961" t="b">
        <v>0</v>
      </c>
      <c r="V961" t="s">
        <v>288</v>
      </c>
      <c r="W961" s="1">
        <v>44795.396678240744</v>
      </c>
      <c r="X961">
        <v>539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368</v>
      </c>
      <c r="AE961">
        <v>354</v>
      </c>
      <c r="AF961">
        <v>0</v>
      </c>
      <c r="AG961">
        <v>14</v>
      </c>
      <c r="AH961" t="s">
        <v>90</v>
      </c>
      <c r="AI961" t="s">
        <v>90</v>
      </c>
      <c r="AJ961" t="s">
        <v>90</v>
      </c>
      <c r="AK961" t="s">
        <v>90</v>
      </c>
      <c r="AL961" t="s">
        <v>90</v>
      </c>
      <c r="AM961" t="s">
        <v>90</v>
      </c>
      <c r="AN961" t="s">
        <v>90</v>
      </c>
      <c r="AO961" t="s">
        <v>90</v>
      </c>
      <c r="AP961" t="s">
        <v>90</v>
      </c>
      <c r="AQ961" t="s">
        <v>90</v>
      </c>
      <c r="AR961" t="s">
        <v>90</v>
      </c>
      <c r="AS961" t="s">
        <v>90</v>
      </c>
      <c r="AT961" t="s">
        <v>90</v>
      </c>
      <c r="AU961" t="s">
        <v>90</v>
      </c>
      <c r="AV961" t="s">
        <v>90</v>
      </c>
      <c r="AW961" t="s">
        <v>90</v>
      </c>
      <c r="AX961" t="s">
        <v>90</v>
      </c>
      <c r="AY961" t="s">
        <v>90</v>
      </c>
      <c r="AZ961" t="s">
        <v>90</v>
      </c>
      <c r="BA961" t="s">
        <v>90</v>
      </c>
      <c r="BB961" t="s">
        <v>90</v>
      </c>
      <c r="BC961" t="s">
        <v>90</v>
      </c>
      <c r="BD961" t="s">
        <v>90</v>
      </c>
      <c r="BE961" t="s">
        <v>90</v>
      </c>
      <c r="BF961" t="s">
        <v>2134</v>
      </c>
      <c r="BG961">
        <v>28</v>
      </c>
      <c r="BH961" t="s">
        <v>93</v>
      </c>
    </row>
    <row r="962" spans="1:60">
      <c r="A962" t="s">
        <v>2139</v>
      </c>
      <c r="B962" t="s">
        <v>82</v>
      </c>
      <c r="C962" t="s">
        <v>2137</v>
      </c>
      <c r="D962" t="s">
        <v>84</v>
      </c>
      <c r="E962" s="2">
        <f>HYPERLINK("capsilon://?command=openfolder&amp;siteaddress=FAM.docvelocity-na8.net&amp;folderid=FXCB51EB2E-8B89-3A60-E4D5-7FE054492E81","FX22085613")</f>
        <v>0</v>
      </c>
      <c r="F962" t="s">
        <v>19</v>
      </c>
      <c r="G962" t="s">
        <v>19</v>
      </c>
      <c r="H962" t="s">
        <v>85</v>
      </c>
      <c r="I962" t="s">
        <v>2138</v>
      </c>
      <c r="J962">
        <v>636</v>
      </c>
      <c r="K962" t="s">
        <v>87</v>
      </c>
      <c r="L962" t="s">
        <v>88</v>
      </c>
      <c r="M962" t="s">
        <v>89</v>
      </c>
      <c r="N962">
        <v>2</v>
      </c>
      <c r="O962" s="1">
        <v>44795.398287037038</v>
      </c>
      <c r="P962" s="1">
        <v>44795.462361111109</v>
      </c>
      <c r="Q962">
        <v>1228</v>
      </c>
      <c r="R962">
        <v>4308</v>
      </c>
      <c r="S962" t="b">
        <v>0</v>
      </c>
      <c r="T962" t="s">
        <v>90</v>
      </c>
      <c r="U962" t="b">
        <v>1</v>
      </c>
      <c r="V962" t="s">
        <v>288</v>
      </c>
      <c r="W962" s="1">
        <v>44795.427546296298</v>
      </c>
      <c r="X962">
        <v>1938</v>
      </c>
      <c r="Y962">
        <v>382</v>
      </c>
      <c r="Z962">
        <v>0</v>
      </c>
      <c r="AA962">
        <v>382</v>
      </c>
      <c r="AB962">
        <v>241</v>
      </c>
      <c r="AC962">
        <v>119</v>
      </c>
      <c r="AD962">
        <v>254</v>
      </c>
      <c r="AE962">
        <v>0</v>
      </c>
      <c r="AF962">
        <v>0</v>
      </c>
      <c r="AG962">
        <v>0</v>
      </c>
      <c r="AH962" t="s">
        <v>704</v>
      </c>
      <c r="AI962" s="1">
        <v>44795.462361111109</v>
      </c>
      <c r="AJ962">
        <v>1838</v>
      </c>
      <c r="AK962">
        <v>4</v>
      </c>
      <c r="AL962">
        <v>0</v>
      </c>
      <c r="AM962">
        <v>4</v>
      </c>
      <c r="AN962">
        <v>241</v>
      </c>
      <c r="AO962">
        <v>4</v>
      </c>
      <c r="AP962">
        <v>250</v>
      </c>
      <c r="AQ962">
        <v>0</v>
      </c>
      <c r="AR962">
        <v>0</v>
      </c>
      <c r="AS962">
        <v>0</v>
      </c>
      <c r="AT962" t="s">
        <v>90</v>
      </c>
      <c r="AU962" t="s">
        <v>90</v>
      </c>
      <c r="AV962" t="s">
        <v>90</v>
      </c>
      <c r="AW962" t="s">
        <v>90</v>
      </c>
      <c r="AX962" t="s">
        <v>90</v>
      </c>
      <c r="AY962" t="s">
        <v>90</v>
      </c>
      <c r="AZ962" t="s">
        <v>90</v>
      </c>
      <c r="BA962" t="s">
        <v>90</v>
      </c>
      <c r="BB962" t="s">
        <v>90</v>
      </c>
      <c r="BC962" t="s">
        <v>90</v>
      </c>
      <c r="BD962" t="s">
        <v>90</v>
      </c>
      <c r="BE962" t="s">
        <v>90</v>
      </c>
      <c r="BF962" t="s">
        <v>2134</v>
      </c>
      <c r="BG962">
        <v>92</v>
      </c>
      <c r="BH962" t="s">
        <v>93</v>
      </c>
    </row>
    <row r="963" spans="1:60">
      <c r="A963" t="s">
        <v>2140</v>
      </c>
      <c r="B963" t="s">
        <v>82</v>
      </c>
      <c r="C963" t="s">
        <v>2141</v>
      </c>
      <c r="D963" t="s">
        <v>84</v>
      </c>
      <c r="E963" s="2">
        <f>HYPERLINK("capsilon://?command=openfolder&amp;siteaddress=FAM.docvelocity-na8.net&amp;folderid=FX5B470BEC-A627-72F7-3121-44553D6EF561","FX22085270")</f>
        <v>0</v>
      </c>
      <c r="F963" t="s">
        <v>19</v>
      </c>
      <c r="G963" t="s">
        <v>19</v>
      </c>
      <c r="H963" t="s">
        <v>85</v>
      </c>
      <c r="I963" t="s">
        <v>2142</v>
      </c>
      <c r="J963">
        <v>53</v>
      </c>
      <c r="K963" t="s">
        <v>87</v>
      </c>
      <c r="L963" t="s">
        <v>88</v>
      </c>
      <c r="M963" t="s">
        <v>89</v>
      </c>
      <c r="N963">
        <v>2</v>
      </c>
      <c r="O963" s="1">
        <v>44795.408946759257</v>
      </c>
      <c r="P963" s="1">
        <v>44795.448391203703</v>
      </c>
      <c r="Q963">
        <v>2961</v>
      </c>
      <c r="R963">
        <v>447</v>
      </c>
      <c r="S963" t="b">
        <v>0</v>
      </c>
      <c r="T963" t="s">
        <v>90</v>
      </c>
      <c r="U963" t="b">
        <v>0</v>
      </c>
      <c r="V963" t="s">
        <v>288</v>
      </c>
      <c r="W963" s="1">
        <v>44795.430046296293</v>
      </c>
      <c r="X963">
        <v>215</v>
      </c>
      <c r="Y963">
        <v>41</v>
      </c>
      <c r="Z963">
        <v>0</v>
      </c>
      <c r="AA963">
        <v>41</v>
      </c>
      <c r="AB963">
        <v>0</v>
      </c>
      <c r="AC963">
        <v>5</v>
      </c>
      <c r="AD963">
        <v>12</v>
      </c>
      <c r="AE963">
        <v>0</v>
      </c>
      <c r="AF963">
        <v>0</v>
      </c>
      <c r="AG963">
        <v>0</v>
      </c>
      <c r="AH963" t="s">
        <v>868</v>
      </c>
      <c r="AI963" s="1">
        <v>44795.448391203703</v>
      </c>
      <c r="AJ963">
        <v>232</v>
      </c>
      <c r="AK963">
        <v>1</v>
      </c>
      <c r="AL963">
        <v>0</v>
      </c>
      <c r="AM963">
        <v>1</v>
      </c>
      <c r="AN963">
        <v>0</v>
      </c>
      <c r="AO963">
        <v>0</v>
      </c>
      <c r="AP963">
        <v>11</v>
      </c>
      <c r="AQ963">
        <v>0</v>
      </c>
      <c r="AR963">
        <v>0</v>
      </c>
      <c r="AS963">
        <v>0</v>
      </c>
      <c r="AT963" t="s">
        <v>90</v>
      </c>
      <c r="AU963" t="s">
        <v>90</v>
      </c>
      <c r="AV963" t="s">
        <v>90</v>
      </c>
      <c r="AW963" t="s">
        <v>90</v>
      </c>
      <c r="AX963" t="s">
        <v>90</v>
      </c>
      <c r="AY963" t="s">
        <v>90</v>
      </c>
      <c r="AZ963" t="s">
        <v>90</v>
      </c>
      <c r="BA963" t="s">
        <v>90</v>
      </c>
      <c r="BB963" t="s">
        <v>90</v>
      </c>
      <c r="BC963" t="s">
        <v>90</v>
      </c>
      <c r="BD963" t="s">
        <v>90</v>
      </c>
      <c r="BE963" t="s">
        <v>90</v>
      </c>
      <c r="BF963" t="s">
        <v>2134</v>
      </c>
      <c r="BG963">
        <v>56</v>
      </c>
      <c r="BH963" t="s">
        <v>93</v>
      </c>
    </row>
    <row r="964" spans="1:60">
      <c r="A964" t="s">
        <v>2143</v>
      </c>
      <c r="B964" t="s">
        <v>82</v>
      </c>
      <c r="C964" t="s">
        <v>2144</v>
      </c>
      <c r="D964" t="s">
        <v>84</v>
      </c>
      <c r="E964" s="2">
        <f>HYPERLINK("capsilon://?command=openfolder&amp;siteaddress=FAM.docvelocity-na8.net&amp;folderid=FX1F2F9132-1891-1406-8416-C85C9398D96E","FX22084560")</f>
        <v>0</v>
      </c>
      <c r="F964" t="s">
        <v>19</v>
      </c>
      <c r="G964" t="s">
        <v>19</v>
      </c>
      <c r="H964" t="s">
        <v>85</v>
      </c>
      <c r="I964" t="s">
        <v>2145</v>
      </c>
      <c r="J964">
        <v>95</v>
      </c>
      <c r="K964" t="s">
        <v>87</v>
      </c>
      <c r="L964" t="s">
        <v>88</v>
      </c>
      <c r="M964" t="s">
        <v>89</v>
      </c>
      <c r="N964">
        <v>2</v>
      </c>
      <c r="O964" s="1">
        <v>44795.443912037037</v>
      </c>
      <c r="P964" s="1">
        <v>44795.468391203707</v>
      </c>
      <c r="Q964">
        <v>1196</v>
      </c>
      <c r="R964">
        <v>919</v>
      </c>
      <c r="S964" t="b">
        <v>0</v>
      </c>
      <c r="T964" t="s">
        <v>90</v>
      </c>
      <c r="U964" t="b">
        <v>0</v>
      </c>
      <c r="V964" t="s">
        <v>703</v>
      </c>
      <c r="W964" s="1">
        <v>44795.451504629629</v>
      </c>
      <c r="X964">
        <v>523</v>
      </c>
      <c r="Y964">
        <v>49</v>
      </c>
      <c r="Z964">
        <v>0</v>
      </c>
      <c r="AA964">
        <v>49</v>
      </c>
      <c r="AB964">
        <v>0</v>
      </c>
      <c r="AC964">
        <v>9</v>
      </c>
      <c r="AD964">
        <v>46</v>
      </c>
      <c r="AE964">
        <v>0</v>
      </c>
      <c r="AF964">
        <v>0</v>
      </c>
      <c r="AG964">
        <v>0</v>
      </c>
      <c r="AH964" t="s">
        <v>704</v>
      </c>
      <c r="AI964" s="1">
        <v>44795.468391203707</v>
      </c>
      <c r="AJ964">
        <v>372</v>
      </c>
      <c r="AK964">
        <v>15</v>
      </c>
      <c r="AL964">
        <v>0</v>
      </c>
      <c r="AM964">
        <v>15</v>
      </c>
      <c r="AN964">
        <v>0</v>
      </c>
      <c r="AO964">
        <v>13</v>
      </c>
      <c r="AP964">
        <v>31</v>
      </c>
      <c r="AQ964">
        <v>0</v>
      </c>
      <c r="AR964">
        <v>0</v>
      </c>
      <c r="AS964">
        <v>0</v>
      </c>
      <c r="AT964" t="s">
        <v>90</v>
      </c>
      <c r="AU964" t="s">
        <v>90</v>
      </c>
      <c r="AV964" t="s">
        <v>90</v>
      </c>
      <c r="AW964" t="s">
        <v>90</v>
      </c>
      <c r="AX964" t="s">
        <v>90</v>
      </c>
      <c r="AY964" t="s">
        <v>90</v>
      </c>
      <c r="AZ964" t="s">
        <v>90</v>
      </c>
      <c r="BA964" t="s">
        <v>90</v>
      </c>
      <c r="BB964" t="s">
        <v>90</v>
      </c>
      <c r="BC964" t="s">
        <v>90</v>
      </c>
      <c r="BD964" t="s">
        <v>90</v>
      </c>
      <c r="BE964" t="s">
        <v>90</v>
      </c>
      <c r="BF964" t="s">
        <v>2134</v>
      </c>
      <c r="BG964">
        <v>35</v>
      </c>
      <c r="BH964" t="s">
        <v>93</v>
      </c>
    </row>
    <row r="965" spans="1:60">
      <c r="A965" t="s">
        <v>2146</v>
      </c>
      <c r="B965" t="s">
        <v>82</v>
      </c>
      <c r="C965" t="s">
        <v>2144</v>
      </c>
      <c r="D965" t="s">
        <v>84</v>
      </c>
      <c r="E965" s="2">
        <f>HYPERLINK("capsilon://?command=openfolder&amp;siteaddress=FAM.docvelocity-na8.net&amp;folderid=FX1F2F9132-1891-1406-8416-C85C9398D96E","FX22084560")</f>
        <v>0</v>
      </c>
      <c r="F965" t="s">
        <v>19</v>
      </c>
      <c r="G965" t="s">
        <v>19</v>
      </c>
      <c r="H965" t="s">
        <v>85</v>
      </c>
      <c r="I965" t="s">
        <v>2147</v>
      </c>
      <c r="J965">
        <v>38</v>
      </c>
      <c r="K965" t="s">
        <v>87</v>
      </c>
      <c r="L965" t="s">
        <v>88</v>
      </c>
      <c r="M965" t="s">
        <v>89</v>
      </c>
      <c r="N965">
        <v>2</v>
      </c>
      <c r="O965" s="1">
        <v>44795.443981481483</v>
      </c>
      <c r="P965" s="1">
        <v>44795.47078703704</v>
      </c>
      <c r="Q965">
        <v>1505</v>
      </c>
      <c r="R965">
        <v>811</v>
      </c>
      <c r="S965" t="b">
        <v>0</v>
      </c>
      <c r="T965" t="s">
        <v>90</v>
      </c>
      <c r="U965" t="b">
        <v>0</v>
      </c>
      <c r="V965" t="s">
        <v>288</v>
      </c>
      <c r="W965" s="1">
        <v>44795.458877314813</v>
      </c>
      <c r="X965">
        <v>480</v>
      </c>
      <c r="Y965">
        <v>0</v>
      </c>
      <c r="Z965">
        <v>0</v>
      </c>
      <c r="AA965">
        <v>0</v>
      </c>
      <c r="AB965">
        <v>38</v>
      </c>
      <c r="AC965">
        <v>0</v>
      </c>
      <c r="AD965">
        <v>38</v>
      </c>
      <c r="AE965">
        <v>0</v>
      </c>
      <c r="AF965">
        <v>0</v>
      </c>
      <c r="AG965">
        <v>0</v>
      </c>
      <c r="AH965" t="s">
        <v>704</v>
      </c>
      <c r="AI965" s="1">
        <v>44795.47078703704</v>
      </c>
      <c r="AJ965">
        <v>121</v>
      </c>
      <c r="AK965">
        <v>0</v>
      </c>
      <c r="AL965">
        <v>0</v>
      </c>
      <c r="AM965">
        <v>0</v>
      </c>
      <c r="AN965">
        <v>38</v>
      </c>
      <c r="AO965">
        <v>0</v>
      </c>
      <c r="AP965">
        <v>38</v>
      </c>
      <c r="AQ965">
        <v>0</v>
      </c>
      <c r="AR965">
        <v>0</v>
      </c>
      <c r="AS965">
        <v>0</v>
      </c>
      <c r="AT965" t="s">
        <v>90</v>
      </c>
      <c r="AU965" t="s">
        <v>90</v>
      </c>
      <c r="AV965" t="s">
        <v>90</v>
      </c>
      <c r="AW965" t="s">
        <v>90</v>
      </c>
      <c r="AX965" t="s">
        <v>90</v>
      </c>
      <c r="AY965" t="s">
        <v>90</v>
      </c>
      <c r="AZ965" t="s">
        <v>90</v>
      </c>
      <c r="BA965" t="s">
        <v>90</v>
      </c>
      <c r="BB965" t="s">
        <v>90</v>
      </c>
      <c r="BC965" t="s">
        <v>90</v>
      </c>
      <c r="BD965" t="s">
        <v>90</v>
      </c>
      <c r="BE965" t="s">
        <v>90</v>
      </c>
      <c r="BF965" t="s">
        <v>2134</v>
      </c>
      <c r="BG965">
        <v>38</v>
      </c>
      <c r="BH965" t="s">
        <v>93</v>
      </c>
    </row>
    <row r="966" spans="1:60">
      <c r="A966" t="s">
        <v>2148</v>
      </c>
      <c r="B966" t="s">
        <v>82</v>
      </c>
      <c r="C966" t="s">
        <v>2144</v>
      </c>
      <c r="D966" t="s">
        <v>84</v>
      </c>
      <c r="E966" s="2">
        <f>HYPERLINK("capsilon://?command=openfolder&amp;siteaddress=FAM.docvelocity-na8.net&amp;folderid=FX1F2F9132-1891-1406-8416-C85C9398D96E","FX22084560")</f>
        <v>0</v>
      </c>
      <c r="F966" t="s">
        <v>19</v>
      </c>
      <c r="G966" t="s">
        <v>19</v>
      </c>
      <c r="H966" t="s">
        <v>85</v>
      </c>
      <c r="I966" t="s">
        <v>2149</v>
      </c>
      <c r="J966">
        <v>80</v>
      </c>
      <c r="K966" t="s">
        <v>87</v>
      </c>
      <c r="L966" t="s">
        <v>88</v>
      </c>
      <c r="M966" t="s">
        <v>89</v>
      </c>
      <c r="N966">
        <v>2</v>
      </c>
      <c r="O966" s="1">
        <v>44795.444467592592</v>
      </c>
      <c r="P966" s="1">
        <v>44795.50273148148</v>
      </c>
      <c r="Q966">
        <v>3988</v>
      </c>
      <c r="R966">
        <v>1046</v>
      </c>
      <c r="S966" t="b">
        <v>0</v>
      </c>
      <c r="T966" t="s">
        <v>90</v>
      </c>
      <c r="U966" t="b">
        <v>0</v>
      </c>
      <c r="V966" t="s">
        <v>703</v>
      </c>
      <c r="W966" s="1">
        <v>44795.457233796296</v>
      </c>
      <c r="X966">
        <v>467</v>
      </c>
      <c r="Y966">
        <v>77</v>
      </c>
      <c r="Z966">
        <v>0</v>
      </c>
      <c r="AA966">
        <v>77</v>
      </c>
      <c r="AB966">
        <v>0</v>
      </c>
      <c r="AC966">
        <v>27</v>
      </c>
      <c r="AD966">
        <v>3</v>
      </c>
      <c r="AE966">
        <v>0</v>
      </c>
      <c r="AF966">
        <v>0</v>
      </c>
      <c r="AG966">
        <v>0</v>
      </c>
      <c r="AH966" t="s">
        <v>108</v>
      </c>
      <c r="AI966" s="1">
        <v>44795.50273148148</v>
      </c>
      <c r="AJ966">
        <v>569</v>
      </c>
      <c r="AK966">
        <v>1</v>
      </c>
      <c r="AL966">
        <v>0</v>
      </c>
      <c r="AM966">
        <v>1</v>
      </c>
      <c r="AN966">
        <v>0</v>
      </c>
      <c r="AO966">
        <v>1</v>
      </c>
      <c r="AP966">
        <v>2</v>
      </c>
      <c r="AQ966">
        <v>0</v>
      </c>
      <c r="AR966">
        <v>0</v>
      </c>
      <c r="AS966">
        <v>0</v>
      </c>
      <c r="AT966" t="s">
        <v>90</v>
      </c>
      <c r="AU966" t="s">
        <v>90</v>
      </c>
      <c r="AV966" t="s">
        <v>90</v>
      </c>
      <c r="AW966" t="s">
        <v>90</v>
      </c>
      <c r="AX966" t="s">
        <v>90</v>
      </c>
      <c r="AY966" t="s">
        <v>90</v>
      </c>
      <c r="AZ966" t="s">
        <v>90</v>
      </c>
      <c r="BA966" t="s">
        <v>90</v>
      </c>
      <c r="BB966" t="s">
        <v>90</v>
      </c>
      <c r="BC966" t="s">
        <v>90</v>
      </c>
      <c r="BD966" t="s">
        <v>90</v>
      </c>
      <c r="BE966" t="s">
        <v>90</v>
      </c>
      <c r="BF966" t="s">
        <v>2134</v>
      </c>
      <c r="BG966">
        <v>83</v>
      </c>
      <c r="BH966" t="s">
        <v>93</v>
      </c>
    </row>
    <row r="967" spans="1:60">
      <c r="A967" t="s">
        <v>2150</v>
      </c>
      <c r="B967" t="s">
        <v>82</v>
      </c>
      <c r="C967" t="s">
        <v>2151</v>
      </c>
      <c r="D967" t="s">
        <v>84</v>
      </c>
      <c r="E967" s="2">
        <f>HYPERLINK("capsilon://?command=openfolder&amp;siteaddress=FAM.docvelocity-na8.net&amp;folderid=FXB1DD14B7-7529-B58A-C93E-A34A6F202286","FX22072881")</f>
        <v>0</v>
      </c>
      <c r="F967" t="s">
        <v>19</v>
      </c>
      <c r="G967" t="s">
        <v>19</v>
      </c>
      <c r="H967" t="s">
        <v>85</v>
      </c>
      <c r="I967" t="s">
        <v>2152</v>
      </c>
      <c r="J967">
        <v>0</v>
      </c>
      <c r="K967" t="s">
        <v>87</v>
      </c>
      <c r="L967" t="s">
        <v>88</v>
      </c>
      <c r="M967" t="s">
        <v>89</v>
      </c>
      <c r="N967">
        <v>2</v>
      </c>
      <c r="O967" s="1">
        <v>44775.519849537035</v>
      </c>
      <c r="P967" s="1">
        <v>44775.604155092595</v>
      </c>
      <c r="Q967">
        <v>7238</v>
      </c>
      <c r="R967">
        <v>46</v>
      </c>
      <c r="S967" t="b">
        <v>0</v>
      </c>
      <c r="T967" t="s">
        <v>90</v>
      </c>
      <c r="U967" t="b">
        <v>0</v>
      </c>
      <c r="V967" t="s">
        <v>169</v>
      </c>
      <c r="W967" s="1">
        <v>44775.520370370374</v>
      </c>
      <c r="X967">
        <v>27</v>
      </c>
      <c r="Y967">
        <v>0</v>
      </c>
      <c r="Z967">
        <v>0</v>
      </c>
      <c r="AA967">
        <v>0</v>
      </c>
      <c r="AB967">
        <v>37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108</v>
      </c>
      <c r="AI967" s="1">
        <v>44775.604155092595</v>
      </c>
      <c r="AJ967">
        <v>15</v>
      </c>
      <c r="AK967">
        <v>0</v>
      </c>
      <c r="AL967">
        <v>0</v>
      </c>
      <c r="AM967">
        <v>0</v>
      </c>
      <c r="AN967">
        <v>37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90</v>
      </c>
      <c r="AU967" t="s">
        <v>90</v>
      </c>
      <c r="AV967" t="s">
        <v>90</v>
      </c>
      <c r="AW967" t="s">
        <v>90</v>
      </c>
      <c r="AX967" t="s">
        <v>90</v>
      </c>
      <c r="AY967" t="s">
        <v>90</v>
      </c>
      <c r="AZ967" t="s">
        <v>90</v>
      </c>
      <c r="BA967" t="s">
        <v>90</v>
      </c>
      <c r="BB967" t="s">
        <v>90</v>
      </c>
      <c r="BC967" t="s">
        <v>90</v>
      </c>
      <c r="BD967" t="s">
        <v>90</v>
      </c>
      <c r="BE967" t="s">
        <v>90</v>
      </c>
      <c r="BF967" t="s">
        <v>1506</v>
      </c>
      <c r="BG967">
        <v>121</v>
      </c>
      <c r="BH967" t="s">
        <v>93</v>
      </c>
    </row>
    <row r="968" spans="1:60">
      <c r="A968" t="s">
        <v>2153</v>
      </c>
      <c r="B968" t="s">
        <v>82</v>
      </c>
      <c r="C968" t="s">
        <v>2154</v>
      </c>
      <c r="D968" t="s">
        <v>84</v>
      </c>
      <c r="E968" s="2">
        <f>HYPERLINK("capsilon://?command=openfolder&amp;siteaddress=FAM.docvelocity-na8.net&amp;folderid=FXCD4F4F2C-B40F-0F21-0BB3-9E910EFDC567","FX22084026")</f>
        <v>0</v>
      </c>
      <c r="F968" t="s">
        <v>19</v>
      </c>
      <c r="G968" t="s">
        <v>19</v>
      </c>
      <c r="H968" t="s">
        <v>85</v>
      </c>
      <c r="I968" t="s">
        <v>2155</v>
      </c>
      <c r="J968">
        <v>28</v>
      </c>
      <c r="K968" t="s">
        <v>87</v>
      </c>
      <c r="L968" t="s">
        <v>88</v>
      </c>
      <c r="M968" t="s">
        <v>89</v>
      </c>
      <c r="N968">
        <v>2</v>
      </c>
      <c r="O968" s="1">
        <v>44795.451342592591</v>
      </c>
      <c r="P968" s="1">
        <v>44795.498854166668</v>
      </c>
      <c r="Q968">
        <v>3810</v>
      </c>
      <c r="R968">
        <v>295</v>
      </c>
      <c r="S968" t="b">
        <v>0</v>
      </c>
      <c r="T968" t="s">
        <v>90</v>
      </c>
      <c r="U968" t="b">
        <v>0</v>
      </c>
      <c r="V968" t="s">
        <v>703</v>
      </c>
      <c r="W968" s="1">
        <v>44795.45853009259</v>
      </c>
      <c r="X968">
        <v>111</v>
      </c>
      <c r="Y968">
        <v>21</v>
      </c>
      <c r="Z968">
        <v>0</v>
      </c>
      <c r="AA968">
        <v>21</v>
      </c>
      <c r="AB968">
        <v>0</v>
      </c>
      <c r="AC968">
        <v>0</v>
      </c>
      <c r="AD968">
        <v>7</v>
      </c>
      <c r="AE968">
        <v>0</v>
      </c>
      <c r="AF968">
        <v>0</v>
      </c>
      <c r="AG968">
        <v>0</v>
      </c>
      <c r="AH968" t="s">
        <v>749</v>
      </c>
      <c r="AI968" s="1">
        <v>44795.498854166668</v>
      </c>
      <c r="AJ968">
        <v>184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7</v>
      </c>
      <c r="AQ968">
        <v>0</v>
      </c>
      <c r="AR968">
        <v>0</v>
      </c>
      <c r="AS968">
        <v>0</v>
      </c>
      <c r="AT968" t="s">
        <v>90</v>
      </c>
      <c r="AU968" t="s">
        <v>90</v>
      </c>
      <c r="AV968" t="s">
        <v>90</v>
      </c>
      <c r="AW968" t="s">
        <v>90</v>
      </c>
      <c r="AX968" t="s">
        <v>90</v>
      </c>
      <c r="AY968" t="s">
        <v>90</v>
      </c>
      <c r="AZ968" t="s">
        <v>90</v>
      </c>
      <c r="BA968" t="s">
        <v>90</v>
      </c>
      <c r="BB968" t="s">
        <v>90</v>
      </c>
      <c r="BC968" t="s">
        <v>90</v>
      </c>
      <c r="BD968" t="s">
        <v>90</v>
      </c>
      <c r="BE968" t="s">
        <v>90</v>
      </c>
      <c r="BF968" t="s">
        <v>2134</v>
      </c>
      <c r="BG968">
        <v>68</v>
      </c>
      <c r="BH968" t="s">
        <v>93</v>
      </c>
    </row>
    <row r="969" spans="1:60">
      <c r="A969" t="s">
        <v>2156</v>
      </c>
      <c r="B969" t="s">
        <v>82</v>
      </c>
      <c r="C969" t="s">
        <v>2154</v>
      </c>
      <c r="D969" t="s">
        <v>84</v>
      </c>
      <c r="E969" s="2">
        <f>HYPERLINK("capsilon://?command=openfolder&amp;siteaddress=FAM.docvelocity-na8.net&amp;folderid=FXCD4F4F2C-B40F-0F21-0BB3-9E910EFDC567","FX22084026")</f>
        <v>0</v>
      </c>
      <c r="F969" t="s">
        <v>19</v>
      </c>
      <c r="G969" t="s">
        <v>19</v>
      </c>
      <c r="H969" t="s">
        <v>85</v>
      </c>
      <c r="I969" t="s">
        <v>2157</v>
      </c>
      <c r="J969">
        <v>44</v>
      </c>
      <c r="K969" t="s">
        <v>87</v>
      </c>
      <c r="L969" t="s">
        <v>88</v>
      </c>
      <c r="M969" t="s">
        <v>89</v>
      </c>
      <c r="N969">
        <v>2</v>
      </c>
      <c r="O969" s="1">
        <v>44795.451770833337</v>
      </c>
      <c r="P969" s="1">
        <v>44795.500300925924</v>
      </c>
      <c r="Q969">
        <v>3842</v>
      </c>
      <c r="R969">
        <v>351</v>
      </c>
      <c r="S969" t="b">
        <v>0</v>
      </c>
      <c r="T969" t="s">
        <v>90</v>
      </c>
      <c r="U969" t="b">
        <v>0</v>
      </c>
      <c r="V969" t="s">
        <v>703</v>
      </c>
      <c r="W969" s="1">
        <v>44795.461168981485</v>
      </c>
      <c r="X969">
        <v>227</v>
      </c>
      <c r="Y969">
        <v>41</v>
      </c>
      <c r="Z969">
        <v>0</v>
      </c>
      <c r="AA969">
        <v>41</v>
      </c>
      <c r="AB969">
        <v>0</v>
      </c>
      <c r="AC969">
        <v>7</v>
      </c>
      <c r="AD969">
        <v>3</v>
      </c>
      <c r="AE969">
        <v>0</v>
      </c>
      <c r="AF969">
        <v>0</v>
      </c>
      <c r="AG969">
        <v>0</v>
      </c>
      <c r="AH969" t="s">
        <v>749</v>
      </c>
      <c r="AI969" s="1">
        <v>44795.500300925924</v>
      </c>
      <c r="AJ969">
        <v>124</v>
      </c>
      <c r="AK969">
        <v>1</v>
      </c>
      <c r="AL969">
        <v>0</v>
      </c>
      <c r="AM969">
        <v>1</v>
      </c>
      <c r="AN969">
        <v>0</v>
      </c>
      <c r="AO969">
        <v>1</v>
      </c>
      <c r="AP969">
        <v>2</v>
      </c>
      <c r="AQ969">
        <v>0</v>
      </c>
      <c r="AR969">
        <v>0</v>
      </c>
      <c r="AS969">
        <v>0</v>
      </c>
      <c r="AT969" t="s">
        <v>90</v>
      </c>
      <c r="AU969" t="s">
        <v>90</v>
      </c>
      <c r="AV969" t="s">
        <v>90</v>
      </c>
      <c r="AW969" t="s">
        <v>90</v>
      </c>
      <c r="AX969" t="s">
        <v>90</v>
      </c>
      <c r="AY969" t="s">
        <v>90</v>
      </c>
      <c r="AZ969" t="s">
        <v>90</v>
      </c>
      <c r="BA969" t="s">
        <v>90</v>
      </c>
      <c r="BB969" t="s">
        <v>90</v>
      </c>
      <c r="BC969" t="s">
        <v>90</v>
      </c>
      <c r="BD969" t="s">
        <v>90</v>
      </c>
      <c r="BE969" t="s">
        <v>90</v>
      </c>
      <c r="BF969" t="s">
        <v>2134</v>
      </c>
      <c r="BG969">
        <v>69</v>
      </c>
      <c r="BH969" t="s">
        <v>93</v>
      </c>
    </row>
    <row r="970" spans="1:60">
      <c r="A970" t="s">
        <v>2158</v>
      </c>
      <c r="B970" t="s">
        <v>82</v>
      </c>
      <c r="C970" t="s">
        <v>2154</v>
      </c>
      <c r="D970" t="s">
        <v>84</v>
      </c>
      <c r="E970" s="2">
        <f>HYPERLINK("capsilon://?command=openfolder&amp;siteaddress=FAM.docvelocity-na8.net&amp;folderid=FXCD4F4F2C-B40F-0F21-0BB3-9E910EFDC567","FX22084026")</f>
        <v>0</v>
      </c>
      <c r="F970" t="s">
        <v>19</v>
      </c>
      <c r="G970" t="s">
        <v>19</v>
      </c>
      <c r="H970" t="s">
        <v>85</v>
      </c>
      <c r="I970" t="s">
        <v>2159</v>
      </c>
      <c r="J970">
        <v>67</v>
      </c>
      <c r="K970" t="s">
        <v>87</v>
      </c>
      <c r="L970" t="s">
        <v>88</v>
      </c>
      <c r="M970" t="s">
        <v>89</v>
      </c>
      <c r="N970">
        <v>2</v>
      </c>
      <c r="O970" s="1">
        <v>44795.451805555553</v>
      </c>
      <c r="P970" s="1">
        <v>44795.501701388886</v>
      </c>
      <c r="Q970">
        <v>4058</v>
      </c>
      <c r="R970">
        <v>253</v>
      </c>
      <c r="S970" t="b">
        <v>0</v>
      </c>
      <c r="T970" t="s">
        <v>90</v>
      </c>
      <c r="U970" t="b">
        <v>0</v>
      </c>
      <c r="V970" t="s">
        <v>288</v>
      </c>
      <c r="W970" s="1">
        <v>44795.461261574077</v>
      </c>
      <c r="X970">
        <v>105</v>
      </c>
      <c r="Y970">
        <v>52</v>
      </c>
      <c r="Z970">
        <v>0</v>
      </c>
      <c r="AA970">
        <v>52</v>
      </c>
      <c r="AB970">
        <v>0</v>
      </c>
      <c r="AC970">
        <v>1</v>
      </c>
      <c r="AD970">
        <v>15</v>
      </c>
      <c r="AE970">
        <v>0</v>
      </c>
      <c r="AF970">
        <v>0</v>
      </c>
      <c r="AG970">
        <v>0</v>
      </c>
      <c r="AH970" t="s">
        <v>749</v>
      </c>
      <c r="AI970" s="1">
        <v>44795.501701388886</v>
      </c>
      <c r="AJ970">
        <v>120</v>
      </c>
      <c r="AK970">
        <v>1</v>
      </c>
      <c r="AL970">
        <v>0</v>
      </c>
      <c r="AM970">
        <v>1</v>
      </c>
      <c r="AN970">
        <v>0</v>
      </c>
      <c r="AO970">
        <v>1</v>
      </c>
      <c r="AP970">
        <v>14</v>
      </c>
      <c r="AQ970">
        <v>0</v>
      </c>
      <c r="AR970">
        <v>0</v>
      </c>
      <c r="AS970">
        <v>0</v>
      </c>
      <c r="AT970" t="s">
        <v>90</v>
      </c>
      <c r="AU970" t="s">
        <v>90</v>
      </c>
      <c r="AV970" t="s">
        <v>90</v>
      </c>
      <c r="AW970" t="s">
        <v>90</v>
      </c>
      <c r="AX970" t="s">
        <v>90</v>
      </c>
      <c r="AY970" t="s">
        <v>90</v>
      </c>
      <c r="AZ970" t="s">
        <v>90</v>
      </c>
      <c r="BA970" t="s">
        <v>90</v>
      </c>
      <c r="BB970" t="s">
        <v>90</v>
      </c>
      <c r="BC970" t="s">
        <v>90</v>
      </c>
      <c r="BD970" t="s">
        <v>90</v>
      </c>
      <c r="BE970" t="s">
        <v>90</v>
      </c>
      <c r="BF970" t="s">
        <v>2134</v>
      </c>
      <c r="BG970">
        <v>71</v>
      </c>
      <c r="BH970" t="s">
        <v>93</v>
      </c>
    </row>
    <row r="971" spans="1:60">
      <c r="A971" t="s">
        <v>2160</v>
      </c>
      <c r="B971" t="s">
        <v>82</v>
      </c>
      <c r="C971" t="s">
        <v>2154</v>
      </c>
      <c r="D971" t="s">
        <v>84</v>
      </c>
      <c r="E971" s="2">
        <f>HYPERLINK("capsilon://?command=openfolder&amp;siteaddress=FAM.docvelocity-na8.net&amp;folderid=FXCD4F4F2C-B40F-0F21-0BB3-9E910EFDC567","FX22084026")</f>
        <v>0</v>
      </c>
      <c r="F971" t="s">
        <v>19</v>
      </c>
      <c r="G971" t="s">
        <v>19</v>
      </c>
      <c r="H971" t="s">
        <v>85</v>
      </c>
      <c r="I971" t="s">
        <v>2161</v>
      </c>
      <c r="J971">
        <v>44</v>
      </c>
      <c r="K971" t="s">
        <v>87</v>
      </c>
      <c r="L971" t="s">
        <v>88</v>
      </c>
      <c r="M971" t="s">
        <v>89</v>
      </c>
      <c r="N971">
        <v>2</v>
      </c>
      <c r="O971" s="1">
        <v>44795.452002314814</v>
      </c>
      <c r="P971" s="1">
        <v>44795.50377314815</v>
      </c>
      <c r="Q971">
        <v>4119</v>
      </c>
      <c r="R971">
        <v>354</v>
      </c>
      <c r="S971" t="b">
        <v>0</v>
      </c>
      <c r="T971" t="s">
        <v>90</v>
      </c>
      <c r="U971" t="b">
        <v>0</v>
      </c>
      <c r="V971" t="s">
        <v>703</v>
      </c>
      <c r="W971" s="1">
        <v>44795.463217592594</v>
      </c>
      <c r="X971">
        <v>176</v>
      </c>
      <c r="Y971">
        <v>41</v>
      </c>
      <c r="Z971">
        <v>0</v>
      </c>
      <c r="AA971">
        <v>41</v>
      </c>
      <c r="AB971">
        <v>0</v>
      </c>
      <c r="AC971">
        <v>7</v>
      </c>
      <c r="AD971">
        <v>3</v>
      </c>
      <c r="AE971">
        <v>0</v>
      </c>
      <c r="AF971">
        <v>0</v>
      </c>
      <c r="AG971">
        <v>0</v>
      </c>
      <c r="AH971" t="s">
        <v>749</v>
      </c>
      <c r="AI971" s="1">
        <v>44795.50377314815</v>
      </c>
      <c r="AJ971">
        <v>178</v>
      </c>
      <c r="AK971">
        <v>1</v>
      </c>
      <c r="AL971">
        <v>0</v>
      </c>
      <c r="AM971">
        <v>1</v>
      </c>
      <c r="AN971">
        <v>0</v>
      </c>
      <c r="AO971">
        <v>1</v>
      </c>
      <c r="AP971">
        <v>2</v>
      </c>
      <c r="AQ971">
        <v>0</v>
      </c>
      <c r="AR971">
        <v>0</v>
      </c>
      <c r="AS971">
        <v>0</v>
      </c>
      <c r="AT971" t="s">
        <v>90</v>
      </c>
      <c r="AU971" t="s">
        <v>90</v>
      </c>
      <c r="AV971" t="s">
        <v>90</v>
      </c>
      <c r="AW971" t="s">
        <v>90</v>
      </c>
      <c r="AX971" t="s">
        <v>90</v>
      </c>
      <c r="AY971" t="s">
        <v>90</v>
      </c>
      <c r="AZ971" t="s">
        <v>90</v>
      </c>
      <c r="BA971" t="s">
        <v>90</v>
      </c>
      <c r="BB971" t="s">
        <v>90</v>
      </c>
      <c r="BC971" t="s">
        <v>90</v>
      </c>
      <c r="BD971" t="s">
        <v>90</v>
      </c>
      <c r="BE971" t="s">
        <v>90</v>
      </c>
      <c r="BF971" t="s">
        <v>2134</v>
      </c>
      <c r="BG971">
        <v>74</v>
      </c>
      <c r="BH971" t="s">
        <v>93</v>
      </c>
    </row>
    <row r="972" spans="1:60">
      <c r="A972" t="s">
        <v>2162</v>
      </c>
      <c r="B972" t="s">
        <v>82</v>
      </c>
      <c r="C972" t="s">
        <v>2154</v>
      </c>
      <c r="D972" t="s">
        <v>84</v>
      </c>
      <c r="E972" s="2">
        <f>HYPERLINK("capsilon://?command=openfolder&amp;siteaddress=FAM.docvelocity-na8.net&amp;folderid=FXCD4F4F2C-B40F-0F21-0BB3-9E910EFDC567","FX22084026")</f>
        <v>0</v>
      </c>
      <c r="F972" t="s">
        <v>19</v>
      </c>
      <c r="G972" t="s">
        <v>19</v>
      </c>
      <c r="H972" t="s">
        <v>85</v>
      </c>
      <c r="I972" t="s">
        <v>2163</v>
      </c>
      <c r="J972">
        <v>28</v>
      </c>
      <c r="K972" t="s">
        <v>87</v>
      </c>
      <c r="L972" t="s">
        <v>88</v>
      </c>
      <c r="M972" t="s">
        <v>89</v>
      </c>
      <c r="N972">
        <v>2</v>
      </c>
      <c r="O972" s="1">
        <v>44795.453310185185</v>
      </c>
      <c r="P972" s="1">
        <v>44795.503692129627</v>
      </c>
      <c r="Q972">
        <v>4137</v>
      </c>
      <c r="R972">
        <v>216</v>
      </c>
      <c r="S972" t="b">
        <v>0</v>
      </c>
      <c r="T972" t="s">
        <v>90</v>
      </c>
      <c r="U972" t="b">
        <v>0</v>
      </c>
      <c r="V972" t="s">
        <v>703</v>
      </c>
      <c r="W972" s="1">
        <v>44795.464548611111</v>
      </c>
      <c r="X972">
        <v>114</v>
      </c>
      <c r="Y972">
        <v>21</v>
      </c>
      <c r="Z972">
        <v>0</v>
      </c>
      <c r="AA972">
        <v>21</v>
      </c>
      <c r="AB972">
        <v>0</v>
      </c>
      <c r="AC972">
        <v>1</v>
      </c>
      <c r="AD972">
        <v>7</v>
      </c>
      <c r="AE972">
        <v>0</v>
      </c>
      <c r="AF972">
        <v>0</v>
      </c>
      <c r="AG972">
        <v>0</v>
      </c>
      <c r="AH972" t="s">
        <v>108</v>
      </c>
      <c r="AI972" s="1">
        <v>44795.503692129627</v>
      </c>
      <c r="AJ972">
        <v>82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90</v>
      </c>
      <c r="AU972" t="s">
        <v>90</v>
      </c>
      <c r="AV972" t="s">
        <v>90</v>
      </c>
      <c r="AW972" t="s">
        <v>90</v>
      </c>
      <c r="AX972" t="s">
        <v>90</v>
      </c>
      <c r="AY972" t="s">
        <v>90</v>
      </c>
      <c r="AZ972" t="s">
        <v>90</v>
      </c>
      <c r="BA972" t="s">
        <v>90</v>
      </c>
      <c r="BB972" t="s">
        <v>90</v>
      </c>
      <c r="BC972" t="s">
        <v>90</v>
      </c>
      <c r="BD972" t="s">
        <v>90</v>
      </c>
      <c r="BE972" t="s">
        <v>90</v>
      </c>
      <c r="BF972" t="s">
        <v>2134</v>
      </c>
      <c r="BG972">
        <v>72</v>
      </c>
      <c r="BH972" t="s">
        <v>93</v>
      </c>
    </row>
    <row r="973" spans="1:60">
      <c r="A973" t="s">
        <v>2164</v>
      </c>
      <c r="B973" t="s">
        <v>82</v>
      </c>
      <c r="C973" t="s">
        <v>2154</v>
      </c>
      <c r="D973" t="s">
        <v>84</v>
      </c>
      <c r="E973" s="2">
        <f>HYPERLINK("capsilon://?command=openfolder&amp;siteaddress=FAM.docvelocity-na8.net&amp;folderid=FXCD4F4F2C-B40F-0F21-0BB3-9E910EFDC567","FX22084026")</f>
        <v>0</v>
      </c>
      <c r="F973" t="s">
        <v>19</v>
      </c>
      <c r="G973" t="s">
        <v>19</v>
      </c>
      <c r="H973" t="s">
        <v>85</v>
      </c>
      <c r="I973" t="s">
        <v>2165</v>
      </c>
      <c r="J973">
        <v>28</v>
      </c>
      <c r="K973" t="s">
        <v>87</v>
      </c>
      <c r="L973" t="s">
        <v>88</v>
      </c>
      <c r="M973" t="s">
        <v>89</v>
      </c>
      <c r="N973">
        <v>2</v>
      </c>
      <c r="O973" s="1">
        <v>44795.455300925925</v>
      </c>
      <c r="P973" s="1">
        <v>44795.505104166667</v>
      </c>
      <c r="Q973">
        <v>3975</v>
      </c>
      <c r="R973">
        <v>328</v>
      </c>
      <c r="S973" t="b">
        <v>0</v>
      </c>
      <c r="T973" t="s">
        <v>90</v>
      </c>
      <c r="U973" t="b">
        <v>0</v>
      </c>
      <c r="V973" t="s">
        <v>703</v>
      </c>
      <c r="W973" s="1">
        <v>44795.466226851851</v>
      </c>
      <c r="X973">
        <v>144</v>
      </c>
      <c r="Y973">
        <v>21</v>
      </c>
      <c r="Z973">
        <v>0</v>
      </c>
      <c r="AA973">
        <v>21</v>
      </c>
      <c r="AB973">
        <v>0</v>
      </c>
      <c r="AC973">
        <v>0</v>
      </c>
      <c r="AD973">
        <v>7</v>
      </c>
      <c r="AE973">
        <v>0</v>
      </c>
      <c r="AF973">
        <v>0</v>
      </c>
      <c r="AG973">
        <v>0</v>
      </c>
      <c r="AH973" t="s">
        <v>173</v>
      </c>
      <c r="AI973" s="1">
        <v>44795.505104166667</v>
      </c>
      <c r="AJ973">
        <v>184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90</v>
      </c>
      <c r="AU973" t="s">
        <v>90</v>
      </c>
      <c r="AV973" t="s">
        <v>90</v>
      </c>
      <c r="AW973" t="s">
        <v>90</v>
      </c>
      <c r="AX973" t="s">
        <v>90</v>
      </c>
      <c r="AY973" t="s">
        <v>90</v>
      </c>
      <c r="AZ973" t="s">
        <v>90</v>
      </c>
      <c r="BA973" t="s">
        <v>90</v>
      </c>
      <c r="BB973" t="s">
        <v>90</v>
      </c>
      <c r="BC973" t="s">
        <v>90</v>
      </c>
      <c r="BD973" t="s">
        <v>90</v>
      </c>
      <c r="BE973" t="s">
        <v>90</v>
      </c>
      <c r="BF973" t="s">
        <v>2134</v>
      </c>
      <c r="BG973">
        <v>71</v>
      </c>
      <c r="BH973" t="s">
        <v>93</v>
      </c>
    </row>
    <row r="974" spans="1:60">
      <c r="A974" t="s">
        <v>2166</v>
      </c>
      <c r="B974" t="s">
        <v>82</v>
      </c>
      <c r="C974" t="s">
        <v>2167</v>
      </c>
      <c r="D974" t="s">
        <v>84</v>
      </c>
      <c r="E974" s="2">
        <f>HYPERLINK("capsilon://?command=openfolder&amp;siteaddress=FAM.docvelocity-na8.net&amp;folderid=FXF41F59D3-085C-EFF8-EEDC-77C4D3E049A2","FX22077267")</f>
        <v>0</v>
      </c>
      <c r="F974" t="s">
        <v>19</v>
      </c>
      <c r="G974" t="s">
        <v>19</v>
      </c>
      <c r="H974" t="s">
        <v>85</v>
      </c>
      <c r="I974" t="s">
        <v>2168</v>
      </c>
      <c r="J974">
        <v>173</v>
      </c>
      <c r="K974" t="s">
        <v>87</v>
      </c>
      <c r="L974" t="s">
        <v>88</v>
      </c>
      <c r="M974" t="s">
        <v>89</v>
      </c>
      <c r="N974">
        <v>1</v>
      </c>
      <c r="O974" s="1">
        <v>44774.426296296297</v>
      </c>
      <c r="P974" s="1">
        <v>44774.488865740743</v>
      </c>
      <c r="Q974">
        <v>4901</v>
      </c>
      <c r="R974">
        <v>505</v>
      </c>
      <c r="S974" t="b">
        <v>0</v>
      </c>
      <c r="T974" t="s">
        <v>90</v>
      </c>
      <c r="U974" t="b">
        <v>0</v>
      </c>
      <c r="V974" t="s">
        <v>102</v>
      </c>
      <c r="W974" s="1">
        <v>44774.488865740743</v>
      </c>
      <c r="X974">
        <v>390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173</v>
      </c>
      <c r="AE974">
        <v>159</v>
      </c>
      <c r="AF974">
        <v>0</v>
      </c>
      <c r="AG974">
        <v>7</v>
      </c>
      <c r="AH974" t="s">
        <v>90</v>
      </c>
      <c r="AI974" t="s">
        <v>90</v>
      </c>
      <c r="AJ974" t="s">
        <v>90</v>
      </c>
      <c r="AK974" t="s">
        <v>90</v>
      </c>
      <c r="AL974" t="s">
        <v>90</v>
      </c>
      <c r="AM974" t="s">
        <v>90</v>
      </c>
      <c r="AN974" t="s">
        <v>90</v>
      </c>
      <c r="AO974" t="s">
        <v>90</v>
      </c>
      <c r="AP974" t="s">
        <v>90</v>
      </c>
      <c r="AQ974" t="s">
        <v>90</v>
      </c>
      <c r="AR974" t="s">
        <v>90</v>
      </c>
      <c r="AS974" t="s">
        <v>90</v>
      </c>
      <c r="AT974" t="s">
        <v>90</v>
      </c>
      <c r="AU974" t="s">
        <v>90</v>
      </c>
      <c r="AV974" t="s">
        <v>90</v>
      </c>
      <c r="AW974" t="s">
        <v>90</v>
      </c>
      <c r="AX974" t="s">
        <v>90</v>
      </c>
      <c r="AY974" t="s">
        <v>90</v>
      </c>
      <c r="AZ974" t="s">
        <v>90</v>
      </c>
      <c r="BA974" t="s">
        <v>90</v>
      </c>
      <c r="BB974" t="s">
        <v>90</v>
      </c>
      <c r="BC974" t="s">
        <v>90</v>
      </c>
      <c r="BD974" t="s">
        <v>90</v>
      </c>
      <c r="BE974" t="s">
        <v>90</v>
      </c>
      <c r="BF974" t="s">
        <v>170</v>
      </c>
      <c r="BG974">
        <v>90</v>
      </c>
      <c r="BH974" t="s">
        <v>93</v>
      </c>
    </row>
    <row r="975" spans="1:60">
      <c r="A975" t="s">
        <v>2169</v>
      </c>
      <c r="B975" t="s">
        <v>82</v>
      </c>
      <c r="C975" t="s">
        <v>2061</v>
      </c>
      <c r="D975" t="s">
        <v>84</v>
      </c>
      <c r="E975" s="2">
        <f>HYPERLINK("capsilon://?command=openfolder&amp;siteaddress=FAM.docvelocity-na8.net&amp;folderid=FXE3BBC96D-64A9-67E1-1E34-2D869EE73D6B","FX22083496")</f>
        <v>0</v>
      </c>
      <c r="F975" t="s">
        <v>19</v>
      </c>
      <c r="G975" t="s">
        <v>19</v>
      </c>
      <c r="H975" t="s">
        <v>85</v>
      </c>
      <c r="I975" t="s">
        <v>2170</v>
      </c>
      <c r="J975">
        <v>286</v>
      </c>
      <c r="K975" t="s">
        <v>87</v>
      </c>
      <c r="L975" t="s">
        <v>88</v>
      </c>
      <c r="M975" t="s">
        <v>89</v>
      </c>
      <c r="N975">
        <v>1</v>
      </c>
      <c r="O975" s="1">
        <v>44795.480868055558</v>
      </c>
      <c r="P975" s="1">
        <v>44795.492361111108</v>
      </c>
      <c r="Q975">
        <v>531</v>
      </c>
      <c r="R975">
        <v>462</v>
      </c>
      <c r="S975" t="b">
        <v>0</v>
      </c>
      <c r="T975" t="s">
        <v>90</v>
      </c>
      <c r="U975" t="b">
        <v>0</v>
      </c>
      <c r="V975" t="s">
        <v>91</v>
      </c>
      <c r="W975" s="1">
        <v>44795.492361111108</v>
      </c>
      <c r="X975">
        <v>317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286</v>
      </c>
      <c r="AE975">
        <v>279</v>
      </c>
      <c r="AF975">
        <v>0</v>
      </c>
      <c r="AG975">
        <v>7</v>
      </c>
      <c r="AH975" t="s">
        <v>90</v>
      </c>
      <c r="AI975" t="s">
        <v>90</v>
      </c>
      <c r="AJ975" t="s">
        <v>90</v>
      </c>
      <c r="AK975" t="s">
        <v>90</v>
      </c>
      <c r="AL975" t="s">
        <v>90</v>
      </c>
      <c r="AM975" t="s">
        <v>90</v>
      </c>
      <c r="AN975" t="s">
        <v>90</v>
      </c>
      <c r="AO975" t="s">
        <v>90</v>
      </c>
      <c r="AP975" t="s">
        <v>90</v>
      </c>
      <c r="AQ975" t="s">
        <v>90</v>
      </c>
      <c r="AR975" t="s">
        <v>90</v>
      </c>
      <c r="AS975" t="s">
        <v>90</v>
      </c>
      <c r="AT975" t="s">
        <v>90</v>
      </c>
      <c r="AU975" t="s">
        <v>90</v>
      </c>
      <c r="AV975" t="s">
        <v>90</v>
      </c>
      <c r="AW975" t="s">
        <v>90</v>
      </c>
      <c r="AX975" t="s">
        <v>90</v>
      </c>
      <c r="AY975" t="s">
        <v>90</v>
      </c>
      <c r="AZ975" t="s">
        <v>90</v>
      </c>
      <c r="BA975" t="s">
        <v>90</v>
      </c>
      <c r="BB975" t="s">
        <v>90</v>
      </c>
      <c r="BC975" t="s">
        <v>90</v>
      </c>
      <c r="BD975" t="s">
        <v>90</v>
      </c>
      <c r="BE975" t="s">
        <v>90</v>
      </c>
      <c r="BF975" t="s">
        <v>2134</v>
      </c>
      <c r="BG975">
        <v>16</v>
      </c>
      <c r="BH975" t="s">
        <v>93</v>
      </c>
    </row>
    <row r="976" spans="1:60">
      <c r="A976" t="s">
        <v>2171</v>
      </c>
      <c r="B976" t="s">
        <v>82</v>
      </c>
      <c r="C976" t="s">
        <v>2172</v>
      </c>
      <c r="D976" t="s">
        <v>84</v>
      </c>
      <c r="E976" s="2">
        <f>HYPERLINK("capsilon://?command=openfolder&amp;siteaddress=FAM.docvelocity-na8.net&amp;folderid=FX9706019E-2D69-AE68-D6C2-D3B87213E95D","FX22085134")</f>
        <v>0</v>
      </c>
      <c r="F976" t="s">
        <v>19</v>
      </c>
      <c r="G976" t="s">
        <v>19</v>
      </c>
      <c r="H976" t="s">
        <v>85</v>
      </c>
      <c r="I976" t="s">
        <v>2173</v>
      </c>
      <c r="J976">
        <v>56</v>
      </c>
      <c r="K976" t="s">
        <v>87</v>
      </c>
      <c r="L976" t="s">
        <v>88</v>
      </c>
      <c r="M976" t="s">
        <v>89</v>
      </c>
      <c r="N976">
        <v>2</v>
      </c>
      <c r="O976" s="1">
        <v>44795.482546296298</v>
      </c>
      <c r="P976" s="1">
        <v>44795.505925925929</v>
      </c>
      <c r="Q976">
        <v>1382</v>
      </c>
      <c r="R976">
        <v>638</v>
      </c>
      <c r="S976" t="b">
        <v>0</v>
      </c>
      <c r="T976" t="s">
        <v>90</v>
      </c>
      <c r="U976" t="b">
        <v>0</v>
      </c>
      <c r="V976" t="s">
        <v>571</v>
      </c>
      <c r="W976" s="1">
        <v>44795.490405092591</v>
      </c>
      <c r="X976">
        <v>446</v>
      </c>
      <c r="Y976">
        <v>42</v>
      </c>
      <c r="Z976">
        <v>0</v>
      </c>
      <c r="AA976">
        <v>42</v>
      </c>
      <c r="AB976">
        <v>0</v>
      </c>
      <c r="AC976">
        <v>9</v>
      </c>
      <c r="AD976">
        <v>14</v>
      </c>
      <c r="AE976">
        <v>0</v>
      </c>
      <c r="AF976">
        <v>0</v>
      </c>
      <c r="AG976">
        <v>0</v>
      </c>
      <c r="AH976" t="s">
        <v>108</v>
      </c>
      <c r="AI976" s="1">
        <v>44795.505925925929</v>
      </c>
      <c r="AJ976">
        <v>192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14</v>
      </c>
      <c r="AQ976">
        <v>0</v>
      </c>
      <c r="AR976">
        <v>0</v>
      </c>
      <c r="AS976">
        <v>0</v>
      </c>
      <c r="AT976" t="s">
        <v>90</v>
      </c>
      <c r="AU976" t="s">
        <v>90</v>
      </c>
      <c r="AV976" t="s">
        <v>90</v>
      </c>
      <c r="AW976" t="s">
        <v>90</v>
      </c>
      <c r="AX976" t="s">
        <v>90</v>
      </c>
      <c r="AY976" t="s">
        <v>90</v>
      </c>
      <c r="AZ976" t="s">
        <v>90</v>
      </c>
      <c r="BA976" t="s">
        <v>90</v>
      </c>
      <c r="BB976" t="s">
        <v>90</v>
      </c>
      <c r="BC976" t="s">
        <v>90</v>
      </c>
      <c r="BD976" t="s">
        <v>90</v>
      </c>
      <c r="BE976" t="s">
        <v>90</v>
      </c>
      <c r="BF976" t="s">
        <v>2134</v>
      </c>
      <c r="BG976">
        <v>33</v>
      </c>
      <c r="BH976" t="s">
        <v>93</v>
      </c>
    </row>
    <row r="977" spans="1:60">
      <c r="A977" t="s">
        <v>2174</v>
      </c>
      <c r="B977" t="s">
        <v>82</v>
      </c>
      <c r="C977" t="s">
        <v>2172</v>
      </c>
      <c r="D977" t="s">
        <v>84</v>
      </c>
      <c r="E977" s="2">
        <f>HYPERLINK("capsilon://?command=openfolder&amp;siteaddress=FAM.docvelocity-na8.net&amp;folderid=FX9706019E-2D69-AE68-D6C2-D3B87213E95D","FX22085134")</f>
        <v>0</v>
      </c>
      <c r="F977" t="s">
        <v>19</v>
      </c>
      <c r="G977" t="s">
        <v>19</v>
      </c>
      <c r="H977" t="s">
        <v>85</v>
      </c>
      <c r="I977" t="s">
        <v>2175</v>
      </c>
      <c r="J977">
        <v>56</v>
      </c>
      <c r="K977" t="s">
        <v>87</v>
      </c>
      <c r="L977" t="s">
        <v>88</v>
      </c>
      <c r="M977" t="s">
        <v>89</v>
      </c>
      <c r="N977">
        <v>2</v>
      </c>
      <c r="O977" s="1">
        <v>44795.482581018521</v>
      </c>
      <c r="P977" s="1">
        <v>44795.506527777776</v>
      </c>
      <c r="Q977">
        <v>1425</v>
      </c>
      <c r="R977">
        <v>644</v>
      </c>
      <c r="S977" t="b">
        <v>0</v>
      </c>
      <c r="T977" t="s">
        <v>90</v>
      </c>
      <c r="U977" t="b">
        <v>0</v>
      </c>
      <c r="V977" t="s">
        <v>1933</v>
      </c>
      <c r="W977" s="1">
        <v>44795.49359953704</v>
      </c>
      <c r="X977">
        <v>407</v>
      </c>
      <c r="Y977">
        <v>56</v>
      </c>
      <c r="Z977">
        <v>0</v>
      </c>
      <c r="AA977">
        <v>56</v>
      </c>
      <c r="AB977">
        <v>0</v>
      </c>
      <c r="AC977">
        <v>6</v>
      </c>
      <c r="AD977">
        <v>0</v>
      </c>
      <c r="AE977">
        <v>0</v>
      </c>
      <c r="AF977">
        <v>0</v>
      </c>
      <c r="AG977">
        <v>0</v>
      </c>
      <c r="AH977" t="s">
        <v>749</v>
      </c>
      <c r="AI977" s="1">
        <v>44795.506527777776</v>
      </c>
      <c r="AJ977">
        <v>237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 t="s">
        <v>90</v>
      </c>
      <c r="AU977" t="s">
        <v>90</v>
      </c>
      <c r="AV977" t="s">
        <v>90</v>
      </c>
      <c r="AW977" t="s">
        <v>90</v>
      </c>
      <c r="AX977" t="s">
        <v>90</v>
      </c>
      <c r="AY977" t="s">
        <v>90</v>
      </c>
      <c r="AZ977" t="s">
        <v>90</v>
      </c>
      <c r="BA977" t="s">
        <v>90</v>
      </c>
      <c r="BB977" t="s">
        <v>90</v>
      </c>
      <c r="BC977" t="s">
        <v>90</v>
      </c>
      <c r="BD977" t="s">
        <v>90</v>
      </c>
      <c r="BE977" t="s">
        <v>90</v>
      </c>
      <c r="BF977" t="s">
        <v>2134</v>
      </c>
      <c r="BG977">
        <v>34</v>
      </c>
      <c r="BH977" t="s">
        <v>93</v>
      </c>
    </row>
    <row r="978" spans="1:60">
      <c r="A978" t="s">
        <v>2176</v>
      </c>
      <c r="B978" t="s">
        <v>82</v>
      </c>
      <c r="C978" t="s">
        <v>2172</v>
      </c>
      <c r="D978" t="s">
        <v>84</v>
      </c>
      <c r="E978" s="2">
        <f>HYPERLINK("capsilon://?command=openfolder&amp;siteaddress=FAM.docvelocity-na8.net&amp;folderid=FX9706019E-2D69-AE68-D6C2-D3B87213E95D","FX22085134")</f>
        <v>0</v>
      </c>
      <c r="F978" t="s">
        <v>19</v>
      </c>
      <c r="G978" t="s">
        <v>19</v>
      </c>
      <c r="H978" t="s">
        <v>85</v>
      </c>
      <c r="I978" t="s">
        <v>2177</v>
      </c>
      <c r="J978">
        <v>56</v>
      </c>
      <c r="K978" t="s">
        <v>87</v>
      </c>
      <c r="L978" t="s">
        <v>88</v>
      </c>
      <c r="M978" t="s">
        <v>89</v>
      </c>
      <c r="N978">
        <v>2</v>
      </c>
      <c r="O978" s="1">
        <v>44795.482812499999</v>
      </c>
      <c r="P978" s="1">
        <v>44795.508946759262</v>
      </c>
      <c r="Q978">
        <v>1696</v>
      </c>
      <c r="R978">
        <v>562</v>
      </c>
      <c r="S978" t="b">
        <v>0</v>
      </c>
      <c r="T978" t="s">
        <v>90</v>
      </c>
      <c r="U978" t="b">
        <v>0</v>
      </c>
      <c r="V978" t="s">
        <v>571</v>
      </c>
      <c r="W978" s="1">
        <v>44795.493078703701</v>
      </c>
      <c r="X978">
        <v>231</v>
      </c>
      <c r="Y978">
        <v>56</v>
      </c>
      <c r="Z978">
        <v>0</v>
      </c>
      <c r="AA978">
        <v>56</v>
      </c>
      <c r="AB978">
        <v>0</v>
      </c>
      <c r="AC978">
        <v>4</v>
      </c>
      <c r="AD978">
        <v>0</v>
      </c>
      <c r="AE978">
        <v>0</v>
      </c>
      <c r="AF978">
        <v>0</v>
      </c>
      <c r="AG978">
        <v>0</v>
      </c>
      <c r="AH978" t="s">
        <v>173</v>
      </c>
      <c r="AI978" s="1">
        <v>44795.508946759262</v>
      </c>
      <c r="AJ978">
        <v>331</v>
      </c>
      <c r="AK978">
        <v>1</v>
      </c>
      <c r="AL978">
        <v>0</v>
      </c>
      <c r="AM978">
        <v>1</v>
      </c>
      <c r="AN978">
        <v>0</v>
      </c>
      <c r="AO978">
        <v>1</v>
      </c>
      <c r="AP978">
        <v>-1</v>
      </c>
      <c r="AQ978">
        <v>0</v>
      </c>
      <c r="AR978">
        <v>0</v>
      </c>
      <c r="AS978">
        <v>0</v>
      </c>
      <c r="AT978" t="s">
        <v>90</v>
      </c>
      <c r="AU978" t="s">
        <v>90</v>
      </c>
      <c r="AV978" t="s">
        <v>90</v>
      </c>
      <c r="AW978" t="s">
        <v>90</v>
      </c>
      <c r="AX978" t="s">
        <v>90</v>
      </c>
      <c r="AY978" t="s">
        <v>90</v>
      </c>
      <c r="AZ978" t="s">
        <v>90</v>
      </c>
      <c r="BA978" t="s">
        <v>90</v>
      </c>
      <c r="BB978" t="s">
        <v>90</v>
      </c>
      <c r="BC978" t="s">
        <v>90</v>
      </c>
      <c r="BD978" t="s">
        <v>90</v>
      </c>
      <c r="BE978" t="s">
        <v>90</v>
      </c>
      <c r="BF978" t="s">
        <v>2134</v>
      </c>
      <c r="BG978">
        <v>37</v>
      </c>
      <c r="BH978" t="s">
        <v>93</v>
      </c>
    </row>
    <row r="979" spans="1:60">
      <c r="A979" t="s">
        <v>2178</v>
      </c>
      <c r="B979" t="s">
        <v>82</v>
      </c>
      <c r="C979" t="s">
        <v>2061</v>
      </c>
      <c r="D979" t="s">
        <v>84</v>
      </c>
      <c r="E979" s="2">
        <f>HYPERLINK("capsilon://?command=openfolder&amp;siteaddress=FAM.docvelocity-na8.net&amp;folderid=FXE3BBC96D-64A9-67E1-1E34-2D869EE73D6B","FX22083496")</f>
        <v>0</v>
      </c>
      <c r="F979" t="s">
        <v>19</v>
      </c>
      <c r="G979" t="s">
        <v>19</v>
      </c>
      <c r="H979" t="s">
        <v>85</v>
      </c>
      <c r="I979" t="s">
        <v>2170</v>
      </c>
      <c r="J979">
        <v>406</v>
      </c>
      <c r="K979" t="s">
        <v>87</v>
      </c>
      <c r="L979" t="s">
        <v>88</v>
      </c>
      <c r="M979" t="s">
        <v>89</v>
      </c>
      <c r="N979">
        <v>2</v>
      </c>
      <c r="O979" s="1">
        <v>44795.494131944448</v>
      </c>
      <c r="P979" s="1">
        <v>44795.523622685185</v>
      </c>
      <c r="Q979">
        <v>221</v>
      </c>
      <c r="R979">
        <v>2327</v>
      </c>
      <c r="S979" t="b">
        <v>0</v>
      </c>
      <c r="T979" t="s">
        <v>90</v>
      </c>
      <c r="U979" t="b">
        <v>1</v>
      </c>
      <c r="V979" t="s">
        <v>571</v>
      </c>
      <c r="W979" s="1">
        <v>44795.507013888891</v>
      </c>
      <c r="X979">
        <v>1021</v>
      </c>
      <c r="Y979">
        <v>261</v>
      </c>
      <c r="Z979">
        <v>0</v>
      </c>
      <c r="AA979">
        <v>261</v>
      </c>
      <c r="AB979">
        <v>126</v>
      </c>
      <c r="AC979">
        <v>23</v>
      </c>
      <c r="AD979">
        <v>145</v>
      </c>
      <c r="AE979">
        <v>0</v>
      </c>
      <c r="AF979">
        <v>0</v>
      </c>
      <c r="AG979">
        <v>0</v>
      </c>
      <c r="AH979" t="s">
        <v>173</v>
      </c>
      <c r="AI979" s="1">
        <v>44795.523622685185</v>
      </c>
      <c r="AJ979">
        <v>1268</v>
      </c>
      <c r="AK979">
        <v>1</v>
      </c>
      <c r="AL979">
        <v>0</v>
      </c>
      <c r="AM979">
        <v>1</v>
      </c>
      <c r="AN979">
        <v>126</v>
      </c>
      <c r="AO979">
        <v>1</v>
      </c>
      <c r="AP979">
        <v>144</v>
      </c>
      <c r="AQ979">
        <v>0</v>
      </c>
      <c r="AR979">
        <v>0</v>
      </c>
      <c r="AS979">
        <v>0</v>
      </c>
      <c r="AT979" t="s">
        <v>90</v>
      </c>
      <c r="AU979" t="s">
        <v>90</v>
      </c>
      <c r="AV979" t="s">
        <v>90</v>
      </c>
      <c r="AW979" t="s">
        <v>90</v>
      </c>
      <c r="AX979" t="s">
        <v>90</v>
      </c>
      <c r="AY979" t="s">
        <v>90</v>
      </c>
      <c r="AZ979" t="s">
        <v>90</v>
      </c>
      <c r="BA979" t="s">
        <v>90</v>
      </c>
      <c r="BB979" t="s">
        <v>90</v>
      </c>
      <c r="BC979" t="s">
        <v>90</v>
      </c>
      <c r="BD979" t="s">
        <v>90</v>
      </c>
      <c r="BE979" t="s">
        <v>90</v>
      </c>
      <c r="BF979" t="s">
        <v>2134</v>
      </c>
      <c r="BG979">
        <v>42</v>
      </c>
      <c r="BH979" t="s">
        <v>93</v>
      </c>
    </row>
    <row r="980" spans="1:60">
      <c r="A980" t="s">
        <v>2179</v>
      </c>
      <c r="B980" t="s">
        <v>82</v>
      </c>
      <c r="C980" t="s">
        <v>2180</v>
      </c>
      <c r="D980" t="s">
        <v>84</v>
      </c>
      <c r="E980" s="2">
        <f>HYPERLINK("capsilon://?command=openfolder&amp;siteaddress=FAM.docvelocity-na8.net&amp;folderid=FX0356371F-F93A-6F61-0CED-ECA5E61DA547","FX22084977")</f>
        <v>0</v>
      </c>
      <c r="F980" t="s">
        <v>19</v>
      </c>
      <c r="G980" t="s">
        <v>19</v>
      </c>
      <c r="H980" t="s">
        <v>85</v>
      </c>
      <c r="I980" t="s">
        <v>2181</v>
      </c>
      <c r="J980">
        <v>28</v>
      </c>
      <c r="K980" t="s">
        <v>87</v>
      </c>
      <c r="L980" t="s">
        <v>88</v>
      </c>
      <c r="M980" t="s">
        <v>89</v>
      </c>
      <c r="N980">
        <v>2</v>
      </c>
      <c r="O980" s="1">
        <v>44795.496215277781</v>
      </c>
      <c r="P980" s="1">
        <v>44795.506932870368</v>
      </c>
      <c r="Q980">
        <v>733</v>
      </c>
      <c r="R980">
        <v>193</v>
      </c>
      <c r="S980" t="b">
        <v>0</v>
      </c>
      <c r="T980" t="s">
        <v>90</v>
      </c>
      <c r="U980" t="b">
        <v>0</v>
      </c>
      <c r="V980" t="s">
        <v>95</v>
      </c>
      <c r="W980" s="1">
        <v>44795.497604166667</v>
      </c>
      <c r="X980">
        <v>106</v>
      </c>
      <c r="Y980">
        <v>21</v>
      </c>
      <c r="Z980">
        <v>0</v>
      </c>
      <c r="AA980">
        <v>21</v>
      </c>
      <c r="AB980">
        <v>0</v>
      </c>
      <c r="AC980">
        <v>0</v>
      </c>
      <c r="AD980">
        <v>7</v>
      </c>
      <c r="AE980">
        <v>0</v>
      </c>
      <c r="AF980">
        <v>0</v>
      </c>
      <c r="AG980">
        <v>0</v>
      </c>
      <c r="AH980" t="s">
        <v>108</v>
      </c>
      <c r="AI980" s="1">
        <v>44795.506932870368</v>
      </c>
      <c r="AJ980">
        <v>87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7</v>
      </c>
      <c r="AQ980">
        <v>0</v>
      </c>
      <c r="AR980">
        <v>0</v>
      </c>
      <c r="AS980">
        <v>0</v>
      </c>
      <c r="AT980" t="s">
        <v>90</v>
      </c>
      <c r="AU980" t="s">
        <v>90</v>
      </c>
      <c r="AV980" t="s">
        <v>90</v>
      </c>
      <c r="AW980" t="s">
        <v>90</v>
      </c>
      <c r="AX980" t="s">
        <v>90</v>
      </c>
      <c r="AY980" t="s">
        <v>90</v>
      </c>
      <c r="AZ980" t="s">
        <v>90</v>
      </c>
      <c r="BA980" t="s">
        <v>90</v>
      </c>
      <c r="BB980" t="s">
        <v>90</v>
      </c>
      <c r="BC980" t="s">
        <v>90</v>
      </c>
      <c r="BD980" t="s">
        <v>90</v>
      </c>
      <c r="BE980" t="s">
        <v>90</v>
      </c>
      <c r="BF980" t="s">
        <v>2134</v>
      </c>
      <c r="BG980">
        <v>15</v>
      </c>
      <c r="BH980" t="s">
        <v>93</v>
      </c>
    </row>
    <row r="981" spans="1:60">
      <c r="A981" t="s">
        <v>2182</v>
      </c>
      <c r="B981" t="s">
        <v>82</v>
      </c>
      <c r="C981" t="s">
        <v>2180</v>
      </c>
      <c r="D981" t="s">
        <v>84</v>
      </c>
      <c r="E981" s="2">
        <f>HYPERLINK("capsilon://?command=openfolder&amp;siteaddress=FAM.docvelocity-na8.net&amp;folderid=FX0356371F-F93A-6F61-0CED-ECA5E61DA547","FX22084977")</f>
        <v>0</v>
      </c>
      <c r="F981" t="s">
        <v>19</v>
      </c>
      <c r="G981" t="s">
        <v>19</v>
      </c>
      <c r="H981" t="s">
        <v>85</v>
      </c>
      <c r="I981" t="s">
        <v>2183</v>
      </c>
      <c r="J981">
        <v>52</v>
      </c>
      <c r="K981" t="s">
        <v>87</v>
      </c>
      <c r="L981" t="s">
        <v>88</v>
      </c>
      <c r="M981" t="s">
        <v>89</v>
      </c>
      <c r="N981">
        <v>2</v>
      </c>
      <c r="O981" s="1">
        <v>44795.497233796297</v>
      </c>
      <c r="P981" s="1">
        <v>44795.509733796294</v>
      </c>
      <c r="Q981">
        <v>546</v>
      </c>
      <c r="R981">
        <v>534</v>
      </c>
      <c r="S981" t="b">
        <v>0</v>
      </c>
      <c r="T981" t="s">
        <v>90</v>
      </c>
      <c r="U981" t="b">
        <v>0</v>
      </c>
      <c r="V981" t="s">
        <v>95</v>
      </c>
      <c r="W981" s="1">
        <v>44795.500462962962</v>
      </c>
      <c r="X981">
        <v>246</v>
      </c>
      <c r="Y981">
        <v>47</v>
      </c>
      <c r="Z981">
        <v>0</v>
      </c>
      <c r="AA981">
        <v>47</v>
      </c>
      <c r="AB981">
        <v>0</v>
      </c>
      <c r="AC981">
        <v>3</v>
      </c>
      <c r="AD981">
        <v>5</v>
      </c>
      <c r="AE981">
        <v>0</v>
      </c>
      <c r="AF981">
        <v>0</v>
      </c>
      <c r="AG981">
        <v>0</v>
      </c>
      <c r="AH981" t="s">
        <v>749</v>
      </c>
      <c r="AI981" s="1">
        <v>44795.509733796294</v>
      </c>
      <c r="AJ981">
        <v>276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5</v>
      </c>
      <c r="AQ981">
        <v>0</v>
      </c>
      <c r="AR981">
        <v>0</v>
      </c>
      <c r="AS981">
        <v>0</v>
      </c>
      <c r="AT981" t="s">
        <v>90</v>
      </c>
      <c r="AU981" t="s">
        <v>90</v>
      </c>
      <c r="AV981" t="s">
        <v>90</v>
      </c>
      <c r="AW981" t="s">
        <v>90</v>
      </c>
      <c r="AX981" t="s">
        <v>90</v>
      </c>
      <c r="AY981" t="s">
        <v>90</v>
      </c>
      <c r="AZ981" t="s">
        <v>90</v>
      </c>
      <c r="BA981" t="s">
        <v>90</v>
      </c>
      <c r="BB981" t="s">
        <v>90</v>
      </c>
      <c r="BC981" t="s">
        <v>90</v>
      </c>
      <c r="BD981" t="s">
        <v>90</v>
      </c>
      <c r="BE981" t="s">
        <v>90</v>
      </c>
      <c r="BF981" t="s">
        <v>2134</v>
      </c>
      <c r="BG981">
        <v>18</v>
      </c>
      <c r="BH981" t="s">
        <v>93</v>
      </c>
    </row>
    <row r="982" spans="1:60">
      <c r="A982" t="s">
        <v>2184</v>
      </c>
      <c r="B982" t="s">
        <v>82</v>
      </c>
      <c r="C982" t="s">
        <v>2180</v>
      </c>
      <c r="D982" t="s">
        <v>84</v>
      </c>
      <c r="E982" s="2">
        <f>HYPERLINK("capsilon://?command=openfolder&amp;siteaddress=FAM.docvelocity-na8.net&amp;folderid=FX0356371F-F93A-6F61-0CED-ECA5E61DA547","FX22084977")</f>
        <v>0</v>
      </c>
      <c r="F982" t="s">
        <v>19</v>
      </c>
      <c r="G982" t="s">
        <v>19</v>
      </c>
      <c r="H982" t="s">
        <v>85</v>
      </c>
      <c r="I982" t="s">
        <v>2185</v>
      </c>
      <c r="J982">
        <v>52</v>
      </c>
      <c r="K982" t="s">
        <v>87</v>
      </c>
      <c r="L982" t="s">
        <v>88</v>
      </c>
      <c r="M982" t="s">
        <v>89</v>
      </c>
      <c r="N982">
        <v>2</v>
      </c>
      <c r="O982" s="1">
        <v>44795.497395833336</v>
      </c>
      <c r="P982" s="1">
        <v>44795.509016203701</v>
      </c>
      <c r="Q982">
        <v>405</v>
      </c>
      <c r="R982">
        <v>599</v>
      </c>
      <c r="S982" t="b">
        <v>0</v>
      </c>
      <c r="T982" t="s">
        <v>90</v>
      </c>
      <c r="U982" t="b">
        <v>0</v>
      </c>
      <c r="V982" t="s">
        <v>1933</v>
      </c>
      <c r="W982" s="1">
        <v>44795.502500000002</v>
      </c>
      <c r="X982">
        <v>420</v>
      </c>
      <c r="Y982">
        <v>47</v>
      </c>
      <c r="Z982">
        <v>0</v>
      </c>
      <c r="AA982">
        <v>47</v>
      </c>
      <c r="AB982">
        <v>0</v>
      </c>
      <c r="AC982">
        <v>2</v>
      </c>
      <c r="AD982">
        <v>5</v>
      </c>
      <c r="AE982">
        <v>0</v>
      </c>
      <c r="AF982">
        <v>0</v>
      </c>
      <c r="AG982">
        <v>0</v>
      </c>
      <c r="AH982" t="s">
        <v>108</v>
      </c>
      <c r="AI982" s="1">
        <v>44795.509016203701</v>
      </c>
      <c r="AJ982">
        <v>179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5</v>
      </c>
      <c r="AQ982">
        <v>0</v>
      </c>
      <c r="AR982">
        <v>0</v>
      </c>
      <c r="AS982">
        <v>0</v>
      </c>
      <c r="AT982" t="s">
        <v>90</v>
      </c>
      <c r="AU982" t="s">
        <v>90</v>
      </c>
      <c r="AV982" t="s">
        <v>90</v>
      </c>
      <c r="AW982" t="s">
        <v>90</v>
      </c>
      <c r="AX982" t="s">
        <v>90</v>
      </c>
      <c r="AY982" t="s">
        <v>90</v>
      </c>
      <c r="AZ982" t="s">
        <v>90</v>
      </c>
      <c r="BA982" t="s">
        <v>90</v>
      </c>
      <c r="BB982" t="s">
        <v>90</v>
      </c>
      <c r="BC982" t="s">
        <v>90</v>
      </c>
      <c r="BD982" t="s">
        <v>90</v>
      </c>
      <c r="BE982" t="s">
        <v>90</v>
      </c>
      <c r="BF982" t="s">
        <v>2134</v>
      </c>
      <c r="BG982">
        <v>16</v>
      </c>
      <c r="BH982" t="s">
        <v>93</v>
      </c>
    </row>
    <row r="983" spans="1:60">
      <c r="A983" t="s">
        <v>2186</v>
      </c>
      <c r="B983" t="s">
        <v>82</v>
      </c>
      <c r="C983" t="s">
        <v>2180</v>
      </c>
      <c r="D983" t="s">
        <v>84</v>
      </c>
      <c r="E983" s="2">
        <f>HYPERLINK("capsilon://?command=openfolder&amp;siteaddress=FAM.docvelocity-na8.net&amp;folderid=FX0356371F-F93A-6F61-0CED-ECA5E61DA547","FX22084977")</f>
        <v>0</v>
      </c>
      <c r="F983" t="s">
        <v>19</v>
      </c>
      <c r="G983" t="s">
        <v>19</v>
      </c>
      <c r="H983" t="s">
        <v>85</v>
      </c>
      <c r="I983" t="s">
        <v>2187</v>
      </c>
      <c r="J983">
        <v>67</v>
      </c>
      <c r="K983" t="s">
        <v>87</v>
      </c>
      <c r="L983" t="s">
        <v>88</v>
      </c>
      <c r="M983" t="s">
        <v>89</v>
      </c>
      <c r="N983">
        <v>2</v>
      </c>
      <c r="O983" s="1">
        <v>44795.497997685183</v>
      </c>
      <c r="P983" s="1">
        <v>44795.510555555556</v>
      </c>
      <c r="Q983">
        <v>681</v>
      </c>
      <c r="R983">
        <v>404</v>
      </c>
      <c r="S983" t="b">
        <v>0</v>
      </c>
      <c r="T983" t="s">
        <v>90</v>
      </c>
      <c r="U983" t="b">
        <v>0</v>
      </c>
      <c r="V983" t="s">
        <v>91</v>
      </c>
      <c r="W983" s="1">
        <v>44795.501562500001</v>
      </c>
      <c r="X983">
        <v>272</v>
      </c>
      <c r="Y983">
        <v>52</v>
      </c>
      <c r="Z983">
        <v>0</v>
      </c>
      <c r="AA983">
        <v>52</v>
      </c>
      <c r="AB983">
        <v>0</v>
      </c>
      <c r="AC983">
        <v>25</v>
      </c>
      <c r="AD983">
        <v>15</v>
      </c>
      <c r="AE983">
        <v>0</v>
      </c>
      <c r="AF983">
        <v>0</v>
      </c>
      <c r="AG983">
        <v>0</v>
      </c>
      <c r="AH983" t="s">
        <v>108</v>
      </c>
      <c r="AI983" s="1">
        <v>44795.510555555556</v>
      </c>
      <c r="AJ983">
        <v>132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15</v>
      </c>
      <c r="AQ983">
        <v>0</v>
      </c>
      <c r="AR983">
        <v>0</v>
      </c>
      <c r="AS983">
        <v>0</v>
      </c>
      <c r="AT983" t="s">
        <v>90</v>
      </c>
      <c r="AU983" t="s">
        <v>90</v>
      </c>
      <c r="AV983" t="s">
        <v>90</v>
      </c>
      <c r="AW983" t="s">
        <v>90</v>
      </c>
      <c r="AX983" t="s">
        <v>90</v>
      </c>
      <c r="AY983" t="s">
        <v>90</v>
      </c>
      <c r="AZ983" t="s">
        <v>90</v>
      </c>
      <c r="BA983" t="s">
        <v>90</v>
      </c>
      <c r="BB983" t="s">
        <v>90</v>
      </c>
      <c r="BC983" t="s">
        <v>90</v>
      </c>
      <c r="BD983" t="s">
        <v>90</v>
      </c>
      <c r="BE983" t="s">
        <v>90</v>
      </c>
      <c r="BF983" t="s">
        <v>2134</v>
      </c>
      <c r="BG983">
        <v>18</v>
      </c>
      <c r="BH983" t="s">
        <v>93</v>
      </c>
    </row>
    <row r="984" spans="1:60">
      <c r="A984" t="s">
        <v>2188</v>
      </c>
      <c r="B984" t="s">
        <v>82</v>
      </c>
      <c r="C984" t="s">
        <v>2141</v>
      </c>
      <c r="D984" t="s">
        <v>84</v>
      </c>
      <c r="E984" s="2">
        <f>HYPERLINK("capsilon://?command=openfolder&amp;siteaddress=FAM.docvelocity-na8.net&amp;folderid=FX5B470BEC-A627-72F7-3121-44553D6EF561","FX22085270")</f>
        <v>0</v>
      </c>
      <c r="F984" t="s">
        <v>19</v>
      </c>
      <c r="G984" t="s">
        <v>19</v>
      </c>
      <c r="H984" t="s">
        <v>85</v>
      </c>
      <c r="I984" t="s">
        <v>2189</v>
      </c>
      <c r="J984">
        <v>50</v>
      </c>
      <c r="K984" t="s">
        <v>87</v>
      </c>
      <c r="L984" t="s">
        <v>88</v>
      </c>
      <c r="M984" t="s">
        <v>89</v>
      </c>
      <c r="N984">
        <v>2</v>
      </c>
      <c r="O984" s="1">
        <v>44795.511076388888</v>
      </c>
      <c r="P984" s="1">
        <v>44795.517858796295</v>
      </c>
      <c r="Q984">
        <v>172</v>
      </c>
      <c r="R984">
        <v>414</v>
      </c>
      <c r="S984" t="b">
        <v>0</v>
      </c>
      <c r="T984" t="s">
        <v>90</v>
      </c>
      <c r="U984" t="b">
        <v>0</v>
      </c>
      <c r="V984" t="s">
        <v>91</v>
      </c>
      <c r="W984" s="1">
        <v>44795.513483796298</v>
      </c>
      <c r="X984">
        <v>200</v>
      </c>
      <c r="Y984">
        <v>41</v>
      </c>
      <c r="Z984">
        <v>0</v>
      </c>
      <c r="AA984">
        <v>41</v>
      </c>
      <c r="AB984">
        <v>0</v>
      </c>
      <c r="AC984">
        <v>7</v>
      </c>
      <c r="AD984">
        <v>9</v>
      </c>
      <c r="AE984">
        <v>0</v>
      </c>
      <c r="AF984">
        <v>0</v>
      </c>
      <c r="AG984">
        <v>0</v>
      </c>
      <c r="AH984" t="s">
        <v>749</v>
      </c>
      <c r="AI984" s="1">
        <v>44795.517858796295</v>
      </c>
      <c r="AJ984">
        <v>214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9</v>
      </c>
      <c r="AQ984">
        <v>0</v>
      </c>
      <c r="AR984">
        <v>0</v>
      </c>
      <c r="AS984">
        <v>0</v>
      </c>
      <c r="AT984" t="s">
        <v>90</v>
      </c>
      <c r="AU984" t="s">
        <v>90</v>
      </c>
      <c r="AV984" t="s">
        <v>90</v>
      </c>
      <c r="AW984" t="s">
        <v>90</v>
      </c>
      <c r="AX984" t="s">
        <v>90</v>
      </c>
      <c r="AY984" t="s">
        <v>90</v>
      </c>
      <c r="AZ984" t="s">
        <v>90</v>
      </c>
      <c r="BA984" t="s">
        <v>90</v>
      </c>
      <c r="BB984" t="s">
        <v>90</v>
      </c>
      <c r="BC984" t="s">
        <v>90</v>
      </c>
      <c r="BD984" t="s">
        <v>90</v>
      </c>
      <c r="BE984" t="s">
        <v>90</v>
      </c>
      <c r="BF984" t="s">
        <v>2134</v>
      </c>
      <c r="BG984">
        <v>9</v>
      </c>
      <c r="BH984" t="s">
        <v>93</v>
      </c>
    </row>
    <row r="985" spans="1:60">
      <c r="A985" t="s">
        <v>2190</v>
      </c>
      <c r="B985" t="s">
        <v>82</v>
      </c>
      <c r="C985" t="s">
        <v>1984</v>
      </c>
      <c r="D985" t="s">
        <v>84</v>
      </c>
      <c r="E985" s="2">
        <f>HYPERLINK("capsilon://?command=openfolder&amp;siteaddress=FAM.docvelocity-na8.net&amp;folderid=FX4BB205B0-A7B5-2097-4BE1-FC6563AAEFB4","FX22084087")</f>
        <v>0</v>
      </c>
      <c r="F985" t="s">
        <v>19</v>
      </c>
      <c r="G985" t="s">
        <v>19</v>
      </c>
      <c r="H985" t="s">
        <v>85</v>
      </c>
      <c r="I985" t="s">
        <v>2191</v>
      </c>
      <c r="J985">
        <v>59</v>
      </c>
      <c r="K985" t="s">
        <v>87</v>
      </c>
      <c r="L985" t="s">
        <v>88</v>
      </c>
      <c r="M985" t="s">
        <v>89</v>
      </c>
      <c r="N985">
        <v>2</v>
      </c>
      <c r="O985" s="1">
        <v>44795.512303240743</v>
      </c>
      <c r="P985" s="1">
        <v>44795.533518518518</v>
      </c>
      <c r="Q985">
        <v>498</v>
      </c>
      <c r="R985">
        <v>1335</v>
      </c>
      <c r="S985" t="b">
        <v>0</v>
      </c>
      <c r="T985" t="s">
        <v>90</v>
      </c>
      <c r="U985" t="b">
        <v>0</v>
      </c>
      <c r="V985" t="s">
        <v>1933</v>
      </c>
      <c r="W985" s="1">
        <v>44795.518321759257</v>
      </c>
      <c r="X985">
        <v>481</v>
      </c>
      <c r="Y985">
        <v>59</v>
      </c>
      <c r="Z985">
        <v>0</v>
      </c>
      <c r="AA985">
        <v>59</v>
      </c>
      <c r="AB985">
        <v>0</v>
      </c>
      <c r="AC985">
        <v>10</v>
      </c>
      <c r="AD985">
        <v>0</v>
      </c>
      <c r="AE985">
        <v>0</v>
      </c>
      <c r="AF985">
        <v>0</v>
      </c>
      <c r="AG985">
        <v>0</v>
      </c>
      <c r="AH985" t="s">
        <v>173</v>
      </c>
      <c r="AI985" s="1">
        <v>44795.533518518518</v>
      </c>
      <c r="AJ985">
        <v>854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 t="s">
        <v>90</v>
      </c>
      <c r="AU985" t="s">
        <v>90</v>
      </c>
      <c r="AV985" t="s">
        <v>90</v>
      </c>
      <c r="AW985" t="s">
        <v>90</v>
      </c>
      <c r="AX985" t="s">
        <v>90</v>
      </c>
      <c r="AY985" t="s">
        <v>90</v>
      </c>
      <c r="AZ985" t="s">
        <v>90</v>
      </c>
      <c r="BA985" t="s">
        <v>90</v>
      </c>
      <c r="BB985" t="s">
        <v>90</v>
      </c>
      <c r="BC985" t="s">
        <v>90</v>
      </c>
      <c r="BD985" t="s">
        <v>90</v>
      </c>
      <c r="BE985" t="s">
        <v>90</v>
      </c>
      <c r="BF985" t="s">
        <v>2134</v>
      </c>
      <c r="BG985">
        <v>30</v>
      </c>
      <c r="BH985" t="s">
        <v>93</v>
      </c>
    </row>
    <row r="986" spans="1:60">
      <c r="A986" t="s">
        <v>2192</v>
      </c>
      <c r="B986" t="s">
        <v>82</v>
      </c>
      <c r="C986" t="s">
        <v>2193</v>
      </c>
      <c r="D986" t="s">
        <v>84</v>
      </c>
      <c r="E986" s="2">
        <f>HYPERLINK("capsilon://?command=openfolder&amp;siteaddress=FAM.docvelocity-na8.net&amp;folderid=FX6EB27500-3E60-5FAC-DF38-2778A7F4BC98","FX22085178")</f>
        <v>0</v>
      </c>
      <c r="F986" t="s">
        <v>19</v>
      </c>
      <c r="G986" t="s">
        <v>19</v>
      </c>
      <c r="H986" t="s">
        <v>85</v>
      </c>
      <c r="I986" t="s">
        <v>2194</v>
      </c>
      <c r="J986">
        <v>728</v>
      </c>
      <c r="K986" t="s">
        <v>87</v>
      </c>
      <c r="L986" t="s">
        <v>88</v>
      </c>
      <c r="M986" t="s">
        <v>89</v>
      </c>
      <c r="N986">
        <v>1</v>
      </c>
      <c r="O986" s="1">
        <v>44795.521157407406</v>
      </c>
      <c r="P986" s="1">
        <v>44795.533460648148</v>
      </c>
      <c r="Q986">
        <v>463</v>
      </c>
      <c r="R986">
        <v>600</v>
      </c>
      <c r="S986" t="b">
        <v>0</v>
      </c>
      <c r="T986" t="s">
        <v>90</v>
      </c>
      <c r="U986" t="b">
        <v>0</v>
      </c>
      <c r="V986" t="s">
        <v>91</v>
      </c>
      <c r="W986" s="1">
        <v>44795.533460648148</v>
      </c>
      <c r="X986">
        <v>539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728</v>
      </c>
      <c r="AE986">
        <v>721</v>
      </c>
      <c r="AF986">
        <v>0</v>
      </c>
      <c r="AG986">
        <v>19</v>
      </c>
      <c r="AH986" t="s">
        <v>90</v>
      </c>
      <c r="AI986" t="s">
        <v>90</v>
      </c>
      <c r="AJ986" t="s">
        <v>90</v>
      </c>
      <c r="AK986" t="s">
        <v>90</v>
      </c>
      <c r="AL986" t="s">
        <v>90</v>
      </c>
      <c r="AM986" t="s">
        <v>90</v>
      </c>
      <c r="AN986" t="s">
        <v>90</v>
      </c>
      <c r="AO986" t="s">
        <v>90</v>
      </c>
      <c r="AP986" t="s">
        <v>90</v>
      </c>
      <c r="AQ986" t="s">
        <v>90</v>
      </c>
      <c r="AR986" t="s">
        <v>90</v>
      </c>
      <c r="AS986" t="s">
        <v>90</v>
      </c>
      <c r="AT986" t="s">
        <v>90</v>
      </c>
      <c r="AU986" t="s">
        <v>90</v>
      </c>
      <c r="AV986" t="s">
        <v>90</v>
      </c>
      <c r="AW986" t="s">
        <v>90</v>
      </c>
      <c r="AX986" t="s">
        <v>90</v>
      </c>
      <c r="AY986" t="s">
        <v>90</v>
      </c>
      <c r="AZ986" t="s">
        <v>90</v>
      </c>
      <c r="BA986" t="s">
        <v>90</v>
      </c>
      <c r="BB986" t="s">
        <v>90</v>
      </c>
      <c r="BC986" t="s">
        <v>90</v>
      </c>
      <c r="BD986" t="s">
        <v>90</v>
      </c>
      <c r="BE986" t="s">
        <v>90</v>
      </c>
      <c r="BF986" t="s">
        <v>2134</v>
      </c>
      <c r="BG986">
        <v>17</v>
      </c>
      <c r="BH986" t="s">
        <v>93</v>
      </c>
    </row>
    <row r="987" spans="1:60">
      <c r="A987" t="s">
        <v>2195</v>
      </c>
      <c r="B987" t="s">
        <v>82</v>
      </c>
      <c r="C987" t="s">
        <v>2193</v>
      </c>
      <c r="D987" t="s">
        <v>84</v>
      </c>
      <c r="E987" s="2">
        <f>HYPERLINK("capsilon://?command=openfolder&amp;siteaddress=FAM.docvelocity-na8.net&amp;folderid=FX6EB27500-3E60-5FAC-DF38-2778A7F4BC98","FX22085178")</f>
        <v>0</v>
      </c>
      <c r="F987" t="s">
        <v>19</v>
      </c>
      <c r="G987" t="s">
        <v>19</v>
      </c>
      <c r="H987" t="s">
        <v>85</v>
      </c>
      <c r="I987" t="s">
        <v>2194</v>
      </c>
      <c r="J987">
        <v>1112</v>
      </c>
      <c r="K987" t="s">
        <v>87</v>
      </c>
      <c r="L987" t="s">
        <v>88</v>
      </c>
      <c r="M987" t="s">
        <v>89</v>
      </c>
      <c r="N987">
        <v>2</v>
      </c>
      <c r="O987" s="1">
        <v>44795.536689814813</v>
      </c>
      <c r="P987" s="1">
        <v>44795.613530092596</v>
      </c>
      <c r="Q987">
        <v>3431</v>
      </c>
      <c r="R987">
        <v>3208</v>
      </c>
      <c r="S987" t="b">
        <v>0</v>
      </c>
      <c r="T987" t="s">
        <v>90</v>
      </c>
      <c r="U987" t="b">
        <v>1</v>
      </c>
      <c r="V987" t="s">
        <v>91</v>
      </c>
      <c r="W987" s="1">
        <v>44795.566388888888</v>
      </c>
      <c r="X987">
        <v>1094</v>
      </c>
      <c r="Y987">
        <v>422</v>
      </c>
      <c r="Z987">
        <v>0</v>
      </c>
      <c r="AA987">
        <v>422</v>
      </c>
      <c r="AB987">
        <v>1108</v>
      </c>
      <c r="AC987">
        <v>56</v>
      </c>
      <c r="AD987">
        <v>690</v>
      </c>
      <c r="AE987">
        <v>0</v>
      </c>
      <c r="AF987">
        <v>0</v>
      </c>
      <c r="AG987">
        <v>0</v>
      </c>
      <c r="AH987" t="s">
        <v>173</v>
      </c>
      <c r="AI987" s="1">
        <v>44795.613530092596</v>
      </c>
      <c r="AJ987">
        <v>1630</v>
      </c>
      <c r="AK987">
        <v>4</v>
      </c>
      <c r="AL987">
        <v>0</v>
      </c>
      <c r="AM987">
        <v>4</v>
      </c>
      <c r="AN987">
        <v>554</v>
      </c>
      <c r="AO987">
        <v>4</v>
      </c>
      <c r="AP987">
        <v>686</v>
      </c>
      <c r="AQ987">
        <v>0</v>
      </c>
      <c r="AR987">
        <v>0</v>
      </c>
      <c r="AS987">
        <v>0</v>
      </c>
      <c r="AT987" t="s">
        <v>90</v>
      </c>
      <c r="AU987" t="s">
        <v>90</v>
      </c>
      <c r="AV987" t="s">
        <v>90</v>
      </c>
      <c r="AW987" t="s">
        <v>90</v>
      </c>
      <c r="AX987" t="s">
        <v>90</v>
      </c>
      <c r="AY987" t="s">
        <v>90</v>
      </c>
      <c r="AZ987" t="s">
        <v>90</v>
      </c>
      <c r="BA987" t="s">
        <v>90</v>
      </c>
      <c r="BB987" t="s">
        <v>90</v>
      </c>
      <c r="BC987" t="s">
        <v>90</v>
      </c>
      <c r="BD987" t="s">
        <v>90</v>
      </c>
      <c r="BE987" t="s">
        <v>90</v>
      </c>
      <c r="BF987" t="s">
        <v>2134</v>
      </c>
      <c r="BG987">
        <v>110</v>
      </c>
      <c r="BH987" t="s">
        <v>93</v>
      </c>
    </row>
    <row r="988" spans="1:60">
      <c r="A988" t="s">
        <v>2196</v>
      </c>
      <c r="B988" t="s">
        <v>82</v>
      </c>
      <c r="C988" t="s">
        <v>2197</v>
      </c>
      <c r="D988" t="s">
        <v>84</v>
      </c>
      <c r="E988" s="2">
        <f>HYPERLINK("capsilon://?command=openfolder&amp;siteaddress=FAM.docvelocity-na8.net&amp;folderid=FXC66526D8-076B-5A29-5610-D8B05468DCCC","FX22085540")</f>
        <v>0</v>
      </c>
      <c r="F988" t="s">
        <v>19</v>
      </c>
      <c r="G988" t="s">
        <v>19</v>
      </c>
      <c r="H988" t="s">
        <v>85</v>
      </c>
      <c r="I988" t="s">
        <v>2198</v>
      </c>
      <c r="J988">
        <v>108</v>
      </c>
      <c r="K988" t="s">
        <v>87</v>
      </c>
      <c r="L988" t="s">
        <v>88</v>
      </c>
      <c r="M988" t="s">
        <v>89</v>
      </c>
      <c r="N988">
        <v>1</v>
      </c>
      <c r="O988" s="1">
        <v>44795.559525462966</v>
      </c>
      <c r="P988" s="1">
        <v>44795.588287037041</v>
      </c>
      <c r="Q988">
        <v>1023</v>
      </c>
      <c r="R988">
        <v>1462</v>
      </c>
      <c r="S988" t="b">
        <v>0</v>
      </c>
      <c r="T988" t="s">
        <v>90</v>
      </c>
      <c r="U988" t="b">
        <v>0</v>
      </c>
      <c r="V988" t="s">
        <v>91</v>
      </c>
      <c r="W988" s="1">
        <v>44795.588287037041</v>
      </c>
      <c r="X988">
        <v>290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108</v>
      </c>
      <c r="AE988">
        <v>97</v>
      </c>
      <c r="AF988">
        <v>0</v>
      </c>
      <c r="AG988">
        <v>7</v>
      </c>
      <c r="AH988" t="s">
        <v>90</v>
      </c>
      <c r="AI988" t="s">
        <v>90</v>
      </c>
      <c r="AJ988" t="s">
        <v>90</v>
      </c>
      <c r="AK988" t="s">
        <v>90</v>
      </c>
      <c r="AL988" t="s">
        <v>90</v>
      </c>
      <c r="AM988" t="s">
        <v>90</v>
      </c>
      <c r="AN988" t="s">
        <v>90</v>
      </c>
      <c r="AO988" t="s">
        <v>90</v>
      </c>
      <c r="AP988" t="s">
        <v>90</v>
      </c>
      <c r="AQ988" t="s">
        <v>90</v>
      </c>
      <c r="AR988" t="s">
        <v>90</v>
      </c>
      <c r="AS988" t="s">
        <v>90</v>
      </c>
      <c r="AT988" t="s">
        <v>90</v>
      </c>
      <c r="AU988" t="s">
        <v>90</v>
      </c>
      <c r="AV988" t="s">
        <v>90</v>
      </c>
      <c r="AW988" t="s">
        <v>90</v>
      </c>
      <c r="AX988" t="s">
        <v>90</v>
      </c>
      <c r="AY988" t="s">
        <v>90</v>
      </c>
      <c r="AZ988" t="s">
        <v>90</v>
      </c>
      <c r="BA988" t="s">
        <v>90</v>
      </c>
      <c r="BB988" t="s">
        <v>90</v>
      </c>
      <c r="BC988" t="s">
        <v>90</v>
      </c>
      <c r="BD988" t="s">
        <v>90</v>
      </c>
      <c r="BE988" t="s">
        <v>90</v>
      </c>
      <c r="BF988" t="s">
        <v>2134</v>
      </c>
      <c r="BG988">
        <v>41</v>
      </c>
      <c r="BH988" t="s">
        <v>93</v>
      </c>
    </row>
    <row r="989" spans="1:60">
      <c r="A989" t="s">
        <v>2199</v>
      </c>
      <c r="B989" t="s">
        <v>82</v>
      </c>
      <c r="C989" t="s">
        <v>2197</v>
      </c>
      <c r="D989" t="s">
        <v>84</v>
      </c>
      <c r="E989" s="2">
        <f>HYPERLINK("capsilon://?command=openfolder&amp;siteaddress=FAM.docvelocity-na8.net&amp;folderid=FXC66526D8-076B-5A29-5610-D8B05468DCCC","FX22085540")</f>
        <v>0</v>
      </c>
      <c r="F989" t="s">
        <v>19</v>
      </c>
      <c r="G989" t="s">
        <v>19</v>
      </c>
      <c r="H989" t="s">
        <v>85</v>
      </c>
      <c r="I989" t="s">
        <v>2200</v>
      </c>
      <c r="J989">
        <v>108</v>
      </c>
      <c r="K989" t="s">
        <v>87</v>
      </c>
      <c r="L989" t="s">
        <v>88</v>
      </c>
      <c r="M989" t="s">
        <v>89</v>
      </c>
      <c r="N989">
        <v>1</v>
      </c>
      <c r="O989" s="1">
        <v>44795.560856481483</v>
      </c>
      <c r="P989" s="1">
        <v>44795.564803240741</v>
      </c>
      <c r="Q989">
        <v>32</v>
      </c>
      <c r="R989">
        <v>309</v>
      </c>
      <c r="S989" t="b">
        <v>0</v>
      </c>
      <c r="T989" t="s">
        <v>90</v>
      </c>
      <c r="U989" t="b">
        <v>0</v>
      </c>
      <c r="V989" t="s">
        <v>1933</v>
      </c>
      <c r="W989" s="1">
        <v>44795.564803240741</v>
      </c>
      <c r="X989">
        <v>309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108</v>
      </c>
      <c r="AE989">
        <v>97</v>
      </c>
      <c r="AF989">
        <v>0</v>
      </c>
      <c r="AG989">
        <v>5</v>
      </c>
      <c r="AH989" t="s">
        <v>90</v>
      </c>
      <c r="AI989" t="s">
        <v>90</v>
      </c>
      <c r="AJ989" t="s">
        <v>90</v>
      </c>
      <c r="AK989" t="s">
        <v>90</v>
      </c>
      <c r="AL989" t="s">
        <v>90</v>
      </c>
      <c r="AM989" t="s">
        <v>90</v>
      </c>
      <c r="AN989" t="s">
        <v>90</v>
      </c>
      <c r="AO989" t="s">
        <v>90</v>
      </c>
      <c r="AP989" t="s">
        <v>90</v>
      </c>
      <c r="AQ989" t="s">
        <v>90</v>
      </c>
      <c r="AR989" t="s">
        <v>90</v>
      </c>
      <c r="AS989" t="s">
        <v>90</v>
      </c>
      <c r="AT989" t="s">
        <v>90</v>
      </c>
      <c r="AU989" t="s">
        <v>90</v>
      </c>
      <c r="AV989" t="s">
        <v>90</v>
      </c>
      <c r="AW989" t="s">
        <v>90</v>
      </c>
      <c r="AX989" t="s">
        <v>90</v>
      </c>
      <c r="AY989" t="s">
        <v>90</v>
      </c>
      <c r="AZ989" t="s">
        <v>90</v>
      </c>
      <c r="BA989" t="s">
        <v>90</v>
      </c>
      <c r="BB989" t="s">
        <v>90</v>
      </c>
      <c r="BC989" t="s">
        <v>90</v>
      </c>
      <c r="BD989" t="s">
        <v>90</v>
      </c>
      <c r="BE989" t="s">
        <v>90</v>
      </c>
      <c r="BF989" t="s">
        <v>2134</v>
      </c>
      <c r="BG989">
        <v>5</v>
      </c>
      <c r="BH989" t="s">
        <v>93</v>
      </c>
    </row>
    <row r="990" spans="1:60">
      <c r="A990" t="s">
        <v>2201</v>
      </c>
      <c r="B990" t="s">
        <v>82</v>
      </c>
      <c r="C990" t="s">
        <v>2117</v>
      </c>
      <c r="D990" t="s">
        <v>84</v>
      </c>
      <c r="E990" s="2">
        <f>HYPERLINK("capsilon://?command=openfolder&amp;siteaddress=FAM.docvelocity-na8.net&amp;folderid=FXAEAC88D0-32B5-6F23-BADA-B3B0868F5E49","FX22085685")</f>
        <v>0</v>
      </c>
      <c r="F990" t="s">
        <v>19</v>
      </c>
      <c r="G990" t="s">
        <v>19</v>
      </c>
      <c r="H990" t="s">
        <v>85</v>
      </c>
      <c r="I990" t="s">
        <v>2202</v>
      </c>
      <c r="J990">
        <v>56</v>
      </c>
      <c r="K990" t="s">
        <v>87</v>
      </c>
      <c r="L990" t="s">
        <v>88</v>
      </c>
      <c r="M990" t="s">
        <v>89</v>
      </c>
      <c r="N990">
        <v>2</v>
      </c>
      <c r="O990" s="1">
        <v>44795.565023148149</v>
      </c>
      <c r="P990" s="1">
        <v>44795.617673611108</v>
      </c>
      <c r="Q990">
        <v>3573</v>
      </c>
      <c r="R990">
        <v>976</v>
      </c>
      <c r="S990" t="b">
        <v>0</v>
      </c>
      <c r="T990" t="s">
        <v>90</v>
      </c>
      <c r="U990" t="b">
        <v>0</v>
      </c>
      <c r="V990" t="s">
        <v>571</v>
      </c>
      <c r="W990" s="1">
        <v>44795.574745370373</v>
      </c>
      <c r="X990">
        <v>635</v>
      </c>
      <c r="Y990">
        <v>42</v>
      </c>
      <c r="Z990">
        <v>0</v>
      </c>
      <c r="AA990">
        <v>42</v>
      </c>
      <c r="AB990">
        <v>0</v>
      </c>
      <c r="AC990">
        <v>10</v>
      </c>
      <c r="AD990">
        <v>14</v>
      </c>
      <c r="AE990">
        <v>0</v>
      </c>
      <c r="AF990">
        <v>0</v>
      </c>
      <c r="AG990">
        <v>0</v>
      </c>
      <c r="AH990" t="s">
        <v>173</v>
      </c>
      <c r="AI990" s="1">
        <v>44795.617673611108</v>
      </c>
      <c r="AJ990">
        <v>341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14</v>
      </c>
      <c r="AQ990">
        <v>0</v>
      </c>
      <c r="AR990">
        <v>0</v>
      </c>
      <c r="AS990">
        <v>0</v>
      </c>
      <c r="AT990" t="s">
        <v>90</v>
      </c>
      <c r="AU990" t="s">
        <v>90</v>
      </c>
      <c r="AV990" t="s">
        <v>90</v>
      </c>
      <c r="AW990" t="s">
        <v>90</v>
      </c>
      <c r="AX990" t="s">
        <v>90</v>
      </c>
      <c r="AY990" t="s">
        <v>90</v>
      </c>
      <c r="AZ990" t="s">
        <v>90</v>
      </c>
      <c r="BA990" t="s">
        <v>90</v>
      </c>
      <c r="BB990" t="s">
        <v>90</v>
      </c>
      <c r="BC990" t="s">
        <v>90</v>
      </c>
      <c r="BD990" t="s">
        <v>90</v>
      </c>
      <c r="BE990" t="s">
        <v>90</v>
      </c>
      <c r="BF990" t="s">
        <v>2134</v>
      </c>
      <c r="BG990">
        <v>75</v>
      </c>
      <c r="BH990" t="s">
        <v>93</v>
      </c>
    </row>
    <row r="991" spans="1:60">
      <c r="A991" t="s">
        <v>2203</v>
      </c>
      <c r="B991" t="s">
        <v>82</v>
      </c>
      <c r="C991" t="s">
        <v>2204</v>
      </c>
      <c r="D991" t="s">
        <v>84</v>
      </c>
      <c r="E991" s="2">
        <f>HYPERLINK("capsilon://?command=openfolder&amp;siteaddress=FAM.docvelocity-na8.net&amp;folderid=FX3BD14967-74FC-42FF-B1C2-2F592B968F00","FX2208150")</f>
        <v>0</v>
      </c>
      <c r="F991" t="s">
        <v>19</v>
      </c>
      <c r="G991" t="s">
        <v>19</v>
      </c>
      <c r="H991" t="s">
        <v>85</v>
      </c>
      <c r="I991" t="s">
        <v>2205</v>
      </c>
      <c r="J991">
        <v>114</v>
      </c>
      <c r="K991" t="s">
        <v>87</v>
      </c>
      <c r="L991" t="s">
        <v>88</v>
      </c>
      <c r="M991" t="s">
        <v>89</v>
      </c>
      <c r="N991">
        <v>1</v>
      </c>
      <c r="O991" s="1">
        <v>44775.533842592595</v>
      </c>
      <c r="P991" s="1">
        <v>44775.545763888891</v>
      </c>
      <c r="Q991">
        <v>653</v>
      </c>
      <c r="R991">
        <v>377</v>
      </c>
      <c r="S991" t="b">
        <v>0</v>
      </c>
      <c r="T991" t="s">
        <v>90</v>
      </c>
      <c r="U991" t="b">
        <v>0</v>
      </c>
      <c r="V991" t="s">
        <v>131</v>
      </c>
      <c r="W991" s="1">
        <v>44775.545763888891</v>
      </c>
      <c r="X991">
        <v>336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114</v>
      </c>
      <c r="AE991">
        <v>106</v>
      </c>
      <c r="AF991">
        <v>0</v>
      </c>
      <c r="AG991">
        <v>3</v>
      </c>
      <c r="AH991" t="s">
        <v>90</v>
      </c>
      <c r="AI991" t="s">
        <v>90</v>
      </c>
      <c r="AJ991" t="s">
        <v>90</v>
      </c>
      <c r="AK991" t="s">
        <v>90</v>
      </c>
      <c r="AL991" t="s">
        <v>90</v>
      </c>
      <c r="AM991" t="s">
        <v>90</v>
      </c>
      <c r="AN991" t="s">
        <v>90</v>
      </c>
      <c r="AO991" t="s">
        <v>90</v>
      </c>
      <c r="AP991" t="s">
        <v>90</v>
      </c>
      <c r="AQ991" t="s">
        <v>90</v>
      </c>
      <c r="AR991" t="s">
        <v>90</v>
      </c>
      <c r="AS991" t="s">
        <v>90</v>
      </c>
      <c r="AT991" t="s">
        <v>90</v>
      </c>
      <c r="AU991" t="s">
        <v>90</v>
      </c>
      <c r="AV991" t="s">
        <v>90</v>
      </c>
      <c r="AW991" t="s">
        <v>90</v>
      </c>
      <c r="AX991" t="s">
        <v>90</v>
      </c>
      <c r="AY991" t="s">
        <v>90</v>
      </c>
      <c r="AZ991" t="s">
        <v>90</v>
      </c>
      <c r="BA991" t="s">
        <v>90</v>
      </c>
      <c r="BB991" t="s">
        <v>90</v>
      </c>
      <c r="BC991" t="s">
        <v>90</v>
      </c>
      <c r="BD991" t="s">
        <v>90</v>
      </c>
      <c r="BE991" t="s">
        <v>90</v>
      </c>
      <c r="BF991" t="s">
        <v>1506</v>
      </c>
      <c r="BG991">
        <v>17</v>
      </c>
      <c r="BH991" t="s">
        <v>93</v>
      </c>
    </row>
    <row r="992" spans="1:60">
      <c r="A992" t="s">
        <v>2206</v>
      </c>
      <c r="B992" t="s">
        <v>82</v>
      </c>
      <c r="C992" t="s">
        <v>2197</v>
      </c>
      <c r="D992" t="s">
        <v>84</v>
      </c>
      <c r="E992" s="2">
        <f>HYPERLINK("capsilon://?command=openfolder&amp;siteaddress=FAM.docvelocity-na8.net&amp;folderid=FXC66526D8-076B-5A29-5610-D8B05468DCCC","FX22085540")</f>
        <v>0</v>
      </c>
      <c r="F992" t="s">
        <v>19</v>
      </c>
      <c r="G992" t="s">
        <v>19</v>
      </c>
      <c r="H992" t="s">
        <v>85</v>
      </c>
      <c r="I992" t="s">
        <v>2200</v>
      </c>
      <c r="J992">
        <v>184</v>
      </c>
      <c r="K992" t="s">
        <v>87</v>
      </c>
      <c r="L992" t="s">
        <v>88</v>
      </c>
      <c r="M992" t="s">
        <v>89</v>
      </c>
      <c r="N992">
        <v>2</v>
      </c>
      <c r="O992" s="1">
        <v>44795.566168981481</v>
      </c>
      <c r="P992" s="1">
        <v>44795.682164351849</v>
      </c>
      <c r="Q992">
        <v>7569</v>
      </c>
      <c r="R992">
        <v>2453</v>
      </c>
      <c r="S992" t="b">
        <v>0</v>
      </c>
      <c r="T992" t="s">
        <v>90</v>
      </c>
      <c r="U992" t="b">
        <v>1</v>
      </c>
      <c r="V992" t="s">
        <v>1933</v>
      </c>
      <c r="W992" s="1">
        <v>44795.582731481481</v>
      </c>
      <c r="X992">
        <v>1411</v>
      </c>
      <c r="Y992">
        <v>169</v>
      </c>
      <c r="Z992">
        <v>0</v>
      </c>
      <c r="AA992">
        <v>169</v>
      </c>
      <c r="AB992">
        <v>6</v>
      </c>
      <c r="AC992">
        <v>48</v>
      </c>
      <c r="AD992">
        <v>15</v>
      </c>
      <c r="AE992">
        <v>0</v>
      </c>
      <c r="AF992">
        <v>0</v>
      </c>
      <c r="AG992">
        <v>0</v>
      </c>
      <c r="AH992" t="s">
        <v>749</v>
      </c>
      <c r="AI992" s="1">
        <v>44795.682164351849</v>
      </c>
      <c r="AJ992">
        <v>1027</v>
      </c>
      <c r="AK992">
        <v>2</v>
      </c>
      <c r="AL992">
        <v>0</v>
      </c>
      <c r="AM992">
        <v>2</v>
      </c>
      <c r="AN992">
        <v>0</v>
      </c>
      <c r="AO992">
        <v>2</v>
      </c>
      <c r="AP992">
        <v>13</v>
      </c>
      <c r="AQ992">
        <v>0</v>
      </c>
      <c r="AR992">
        <v>0</v>
      </c>
      <c r="AS992">
        <v>0</v>
      </c>
      <c r="AT992" t="s">
        <v>90</v>
      </c>
      <c r="AU992" t="s">
        <v>90</v>
      </c>
      <c r="AV992" t="s">
        <v>90</v>
      </c>
      <c r="AW992" t="s">
        <v>90</v>
      </c>
      <c r="AX992" t="s">
        <v>90</v>
      </c>
      <c r="AY992" t="s">
        <v>90</v>
      </c>
      <c r="AZ992" t="s">
        <v>90</v>
      </c>
      <c r="BA992" t="s">
        <v>90</v>
      </c>
      <c r="BB992" t="s">
        <v>90</v>
      </c>
      <c r="BC992" t="s">
        <v>90</v>
      </c>
      <c r="BD992" t="s">
        <v>90</v>
      </c>
      <c r="BE992" t="s">
        <v>90</v>
      </c>
      <c r="BF992" t="s">
        <v>2134</v>
      </c>
      <c r="BG992">
        <v>167</v>
      </c>
      <c r="BH992" t="s">
        <v>93</v>
      </c>
    </row>
    <row r="993" spans="1:60">
      <c r="A993" t="s">
        <v>2207</v>
      </c>
      <c r="B993" t="s">
        <v>82</v>
      </c>
      <c r="C993" t="s">
        <v>2117</v>
      </c>
      <c r="D993" t="s">
        <v>84</v>
      </c>
      <c r="E993" s="2">
        <f>HYPERLINK("capsilon://?command=openfolder&amp;siteaddress=FAM.docvelocity-na8.net&amp;folderid=FXAEAC88D0-32B5-6F23-BADA-B3B0868F5E49","FX22085685")</f>
        <v>0</v>
      </c>
      <c r="F993" t="s">
        <v>19</v>
      </c>
      <c r="G993" t="s">
        <v>19</v>
      </c>
      <c r="H993" t="s">
        <v>85</v>
      </c>
      <c r="I993" t="s">
        <v>2208</v>
      </c>
      <c r="J993">
        <v>75</v>
      </c>
      <c r="K993" t="s">
        <v>87</v>
      </c>
      <c r="L993" t="s">
        <v>88</v>
      </c>
      <c r="M993" t="s">
        <v>89</v>
      </c>
      <c r="N993">
        <v>2</v>
      </c>
      <c r="O993" s="1">
        <v>44795.569837962961</v>
      </c>
      <c r="P993" s="1">
        <v>44795.621099537035</v>
      </c>
      <c r="Q993">
        <v>3932</v>
      </c>
      <c r="R993">
        <v>497</v>
      </c>
      <c r="S993" t="b">
        <v>0</v>
      </c>
      <c r="T993" t="s">
        <v>90</v>
      </c>
      <c r="U993" t="b">
        <v>0</v>
      </c>
      <c r="V993" t="s">
        <v>571</v>
      </c>
      <c r="W993" s="1">
        <v>44795.577094907407</v>
      </c>
      <c r="X993">
        <v>202</v>
      </c>
      <c r="Y993">
        <v>54</v>
      </c>
      <c r="Z993">
        <v>0</v>
      </c>
      <c r="AA993">
        <v>54</v>
      </c>
      <c r="AB993">
        <v>0</v>
      </c>
      <c r="AC993">
        <v>6</v>
      </c>
      <c r="AD993">
        <v>21</v>
      </c>
      <c r="AE993">
        <v>0</v>
      </c>
      <c r="AF993">
        <v>0</v>
      </c>
      <c r="AG993">
        <v>0</v>
      </c>
      <c r="AH993" t="s">
        <v>173</v>
      </c>
      <c r="AI993" s="1">
        <v>44795.621099537035</v>
      </c>
      <c r="AJ993">
        <v>295</v>
      </c>
      <c r="AK993">
        <v>1</v>
      </c>
      <c r="AL993">
        <v>0</v>
      </c>
      <c r="AM993">
        <v>1</v>
      </c>
      <c r="AN993">
        <v>0</v>
      </c>
      <c r="AO993">
        <v>1</v>
      </c>
      <c r="AP993">
        <v>20</v>
      </c>
      <c r="AQ993">
        <v>0</v>
      </c>
      <c r="AR993">
        <v>0</v>
      </c>
      <c r="AS993">
        <v>0</v>
      </c>
      <c r="AT993" t="s">
        <v>90</v>
      </c>
      <c r="AU993" t="s">
        <v>90</v>
      </c>
      <c r="AV993" t="s">
        <v>90</v>
      </c>
      <c r="AW993" t="s">
        <v>90</v>
      </c>
      <c r="AX993" t="s">
        <v>90</v>
      </c>
      <c r="AY993" t="s">
        <v>90</v>
      </c>
      <c r="AZ993" t="s">
        <v>90</v>
      </c>
      <c r="BA993" t="s">
        <v>90</v>
      </c>
      <c r="BB993" t="s">
        <v>90</v>
      </c>
      <c r="BC993" t="s">
        <v>90</v>
      </c>
      <c r="BD993" t="s">
        <v>90</v>
      </c>
      <c r="BE993" t="s">
        <v>90</v>
      </c>
      <c r="BF993" t="s">
        <v>2134</v>
      </c>
      <c r="BG993">
        <v>73</v>
      </c>
      <c r="BH993" t="s">
        <v>93</v>
      </c>
    </row>
    <row r="994" spans="1:60">
      <c r="A994" t="s">
        <v>2209</v>
      </c>
      <c r="B994" t="s">
        <v>82</v>
      </c>
      <c r="C994" t="s">
        <v>2210</v>
      </c>
      <c r="D994" t="s">
        <v>84</v>
      </c>
      <c r="E994" s="2">
        <f>HYPERLINK("capsilon://?command=openfolder&amp;siteaddress=FAM.docvelocity-na8.net&amp;folderid=FXC82FA75F-E240-1D38-C490-331D2AA6FDA0","FX22085469")</f>
        <v>0</v>
      </c>
      <c r="F994" t="s">
        <v>19</v>
      </c>
      <c r="G994" t="s">
        <v>19</v>
      </c>
      <c r="H994" t="s">
        <v>85</v>
      </c>
      <c r="I994" t="s">
        <v>2211</v>
      </c>
      <c r="J994">
        <v>135</v>
      </c>
      <c r="K994" t="s">
        <v>87</v>
      </c>
      <c r="L994" t="s">
        <v>88</v>
      </c>
      <c r="M994" t="s">
        <v>89</v>
      </c>
      <c r="N994">
        <v>2</v>
      </c>
      <c r="O994" s="1">
        <v>44795.573888888888</v>
      </c>
      <c r="P994" s="1">
        <v>44795.702696759261</v>
      </c>
      <c r="Q994">
        <v>9582</v>
      </c>
      <c r="R994">
        <v>1547</v>
      </c>
      <c r="S994" t="b">
        <v>0</v>
      </c>
      <c r="T994" t="s">
        <v>90</v>
      </c>
      <c r="U994" t="b">
        <v>0</v>
      </c>
      <c r="V994" t="s">
        <v>571</v>
      </c>
      <c r="W994" s="1">
        <v>44795.587106481478</v>
      </c>
      <c r="X994">
        <v>766</v>
      </c>
      <c r="Y994">
        <v>128</v>
      </c>
      <c r="Z994">
        <v>0</v>
      </c>
      <c r="AA994">
        <v>128</v>
      </c>
      <c r="AB994">
        <v>0</v>
      </c>
      <c r="AC994">
        <v>31</v>
      </c>
      <c r="AD994">
        <v>7</v>
      </c>
      <c r="AE994">
        <v>0</v>
      </c>
      <c r="AF994">
        <v>0</v>
      </c>
      <c r="AG994">
        <v>0</v>
      </c>
      <c r="AH994" t="s">
        <v>749</v>
      </c>
      <c r="AI994" s="1">
        <v>44795.702696759261</v>
      </c>
      <c r="AJ994">
        <v>737</v>
      </c>
      <c r="AK994">
        <v>2</v>
      </c>
      <c r="AL994">
        <v>0</v>
      </c>
      <c r="AM994">
        <v>2</v>
      </c>
      <c r="AN994">
        <v>0</v>
      </c>
      <c r="AO994">
        <v>2</v>
      </c>
      <c r="AP994">
        <v>5</v>
      </c>
      <c r="AQ994">
        <v>0</v>
      </c>
      <c r="AR994">
        <v>0</v>
      </c>
      <c r="AS994">
        <v>0</v>
      </c>
      <c r="AT994" t="s">
        <v>90</v>
      </c>
      <c r="AU994" t="s">
        <v>90</v>
      </c>
      <c r="AV994" t="s">
        <v>90</v>
      </c>
      <c r="AW994" t="s">
        <v>90</v>
      </c>
      <c r="AX994" t="s">
        <v>90</v>
      </c>
      <c r="AY994" t="s">
        <v>90</v>
      </c>
      <c r="AZ994" t="s">
        <v>90</v>
      </c>
      <c r="BA994" t="s">
        <v>90</v>
      </c>
      <c r="BB994" t="s">
        <v>90</v>
      </c>
      <c r="BC994" t="s">
        <v>90</v>
      </c>
      <c r="BD994" t="s">
        <v>90</v>
      </c>
      <c r="BE994" t="s">
        <v>90</v>
      </c>
      <c r="BF994" t="s">
        <v>2134</v>
      </c>
      <c r="BG994">
        <v>185</v>
      </c>
      <c r="BH994" t="s">
        <v>93</v>
      </c>
    </row>
    <row r="995" spans="1:60">
      <c r="A995" t="s">
        <v>2212</v>
      </c>
      <c r="B995" t="s">
        <v>82</v>
      </c>
      <c r="C995" t="s">
        <v>2213</v>
      </c>
      <c r="D995" t="s">
        <v>84</v>
      </c>
      <c r="E995" s="2">
        <f>HYPERLINK("capsilon://?command=openfolder&amp;siteaddress=FAM.docvelocity-na8.net&amp;folderid=FX17D36910-6887-52CC-460E-64C3BA9FEB7D","FX22083369")</f>
        <v>0</v>
      </c>
      <c r="F995" t="s">
        <v>19</v>
      </c>
      <c r="G995" t="s">
        <v>19</v>
      </c>
      <c r="H995" t="s">
        <v>85</v>
      </c>
      <c r="I995" t="s">
        <v>2214</v>
      </c>
      <c r="J995">
        <v>28</v>
      </c>
      <c r="K995" t="s">
        <v>87</v>
      </c>
      <c r="L995" t="s">
        <v>88</v>
      </c>
      <c r="M995" t="s">
        <v>89</v>
      </c>
      <c r="N995">
        <v>2</v>
      </c>
      <c r="O995" s="1">
        <v>44795.576736111114</v>
      </c>
      <c r="P995" s="1">
        <v>44795.704548611109</v>
      </c>
      <c r="Q995">
        <v>10717</v>
      </c>
      <c r="R995">
        <v>326</v>
      </c>
      <c r="S995" t="b">
        <v>0</v>
      </c>
      <c r="T995" t="s">
        <v>90</v>
      </c>
      <c r="U995" t="b">
        <v>0</v>
      </c>
      <c r="V995" t="s">
        <v>1933</v>
      </c>
      <c r="W995" s="1">
        <v>44795.587199074071</v>
      </c>
      <c r="X995">
        <v>167</v>
      </c>
      <c r="Y995">
        <v>21</v>
      </c>
      <c r="Z995">
        <v>0</v>
      </c>
      <c r="AA995">
        <v>21</v>
      </c>
      <c r="AB995">
        <v>0</v>
      </c>
      <c r="AC995">
        <v>4</v>
      </c>
      <c r="AD995">
        <v>7</v>
      </c>
      <c r="AE995">
        <v>0</v>
      </c>
      <c r="AF995">
        <v>0</v>
      </c>
      <c r="AG995">
        <v>0</v>
      </c>
      <c r="AH995" t="s">
        <v>749</v>
      </c>
      <c r="AI995" s="1">
        <v>44795.704548611109</v>
      </c>
      <c r="AJ995">
        <v>159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7</v>
      </c>
      <c r="AQ995">
        <v>0</v>
      </c>
      <c r="AR995">
        <v>0</v>
      </c>
      <c r="AS995">
        <v>0</v>
      </c>
      <c r="AT995" t="s">
        <v>90</v>
      </c>
      <c r="AU995" t="s">
        <v>90</v>
      </c>
      <c r="AV995" t="s">
        <v>90</v>
      </c>
      <c r="AW995" t="s">
        <v>90</v>
      </c>
      <c r="AX995" t="s">
        <v>90</v>
      </c>
      <c r="AY995" t="s">
        <v>90</v>
      </c>
      <c r="AZ995" t="s">
        <v>90</v>
      </c>
      <c r="BA995" t="s">
        <v>90</v>
      </c>
      <c r="BB995" t="s">
        <v>90</v>
      </c>
      <c r="BC995" t="s">
        <v>90</v>
      </c>
      <c r="BD995" t="s">
        <v>90</v>
      </c>
      <c r="BE995" t="s">
        <v>90</v>
      </c>
      <c r="BF995" t="s">
        <v>2134</v>
      </c>
      <c r="BG995">
        <v>184</v>
      </c>
      <c r="BH995" t="s">
        <v>93</v>
      </c>
    </row>
    <row r="996" spans="1:60">
      <c r="A996" t="s">
        <v>2215</v>
      </c>
      <c r="B996" t="s">
        <v>82</v>
      </c>
      <c r="C996" t="s">
        <v>2213</v>
      </c>
      <c r="D996" t="s">
        <v>84</v>
      </c>
      <c r="E996" s="2">
        <f>HYPERLINK("capsilon://?command=openfolder&amp;siteaddress=FAM.docvelocity-na8.net&amp;folderid=FX17D36910-6887-52CC-460E-64C3BA9FEB7D","FX22083369")</f>
        <v>0</v>
      </c>
      <c r="F996" t="s">
        <v>19</v>
      </c>
      <c r="G996" t="s">
        <v>19</v>
      </c>
      <c r="H996" t="s">
        <v>85</v>
      </c>
      <c r="I996" t="s">
        <v>2216</v>
      </c>
      <c r="J996">
        <v>67</v>
      </c>
      <c r="K996" t="s">
        <v>87</v>
      </c>
      <c r="L996" t="s">
        <v>88</v>
      </c>
      <c r="M996" t="s">
        <v>89</v>
      </c>
      <c r="N996">
        <v>2</v>
      </c>
      <c r="O996" s="1">
        <v>44795.577175925922</v>
      </c>
      <c r="P996" s="1">
        <v>44795.706678240742</v>
      </c>
      <c r="Q996">
        <v>10866</v>
      </c>
      <c r="R996">
        <v>323</v>
      </c>
      <c r="S996" t="b">
        <v>0</v>
      </c>
      <c r="T996" t="s">
        <v>90</v>
      </c>
      <c r="U996" t="b">
        <v>0</v>
      </c>
      <c r="V996" t="s">
        <v>571</v>
      </c>
      <c r="W996" s="1">
        <v>44795.588680555556</v>
      </c>
      <c r="X996">
        <v>135</v>
      </c>
      <c r="Y996">
        <v>52</v>
      </c>
      <c r="Z996">
        <v>0</v>
      </c>
      <c r="AA996">
        <v>52</v>
      </c>
      <c r="AB996">
        <v>0</v>
      </c>
      <c r="AC996">
        <v>11</v>
      </c>
      <c r="AD996">
        <v>15</v>
      </c>
      <c r="AE996">
        <v>0</v>
      </c>
      <c r="AF996">
        <v>0</v>
      </c>
      <c r="AG996">
        <v>0</v>
      </c>
      <c r="AH996" t="s">
        <v>749</v>
      </c>
      <c r="AI996" s="1">
        <v>44795.706678240742</v>
      </c>
      <c r="AJ996">
        <v>183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15</v>
      </c>
      <c r="AQ996">
        <v>0</v>
      </c>
      <c r="AR996">
        <v>0</v>
      </c>
      <c r="AS996">
        <v>0</v>
      </c>
      <c r="AT996" t="s">
        <v>90</v>
      </c>
      <c r="AU996" t="s">
        <v>90</v>
      </c>
      <c r="AV996" t="s">
        <v>90</v>
      </c>
      <c r="AW996" t="s">
        <v>90</v>
      </c>
      <c r="AX996" t="s">
        <v>90</v>
      </c>
      <c r="AY996" t="s">
        <v>90</v>
      </c>
      <c r="AZ996" t="s">
        <v>90</v>
      </c>
      <c r="BA996" t="s">
        <v>90</v>
      </c>
      <c r="BB996" t="s">
        <v>90</v>
      </c>
      <c r="BC996" t="s">
        <v>90</v>
      </c>
      <c r="BD996" t="s">
        <v>90</v>
      </c>
      <c r="BE996" t="s">
        <v>90</v>
      </c>
      <c r="BF996" t="s">
        <v>2134</v>
      </c>
      <c r="BG996">
        <v>186</v>
      </c>
      <c r="BH996" t="s">
        <v>93</v>
      </c>
    </row>
    <row r="997" spans="1:60">
      <c r="A997" t="s">
        <v>2217</v>
      </c>
      <c r="B997" t="s">
        <v>82</v>
      </c>
      <c r="C997" t="s">
        <v>2213</v>
      </c>
      <c r="D997" t="s">
        <v>84</v>
      </c>
      <c r="E997" s="2">
        <f>HYPERLINK("capsilon://?command=openfolder&amp;siteaddress=FAM.docvelocity-na8.net&amp;folderid=FX17D36910-6887-52CC-460E-64C3BA9FEB7D","FX22083369")</f>
        <v>0</v>
      </c>
      <c r="F997" t="s">
        <v>19</v>
      </c>
      <c r="G997" t="s">
        <v>19</v>
      </c>
      <c r="H997" t="s">
        <v>85</v>
      </c>
      <c r="I997" t="s">
        <v>2218</v>
      </c>
      <c r="J997">
        <v>44</v>
      </c>
      <c r="K997" t="s">
        <v>87</v>
      </c>
      <c r="L997" t="s">
        <v>88</v>
      </c>
      <c r="M997" t="s">
        <v>89</v>
      </c>
      <c r="N997">
        <v>2</v>
      </c>
      <c r="O997" s="1">
        <v>44795.577337962961</v>
      </c>
      <c r="P997" s="1">
        <v>44795.710381944446</v>
      </c>
      <c r="Q997">
        <v>10956</v>
      </c>
      <c r="R997">
        <v>539</v>
      </c>
      <c r="S997" t="b">
        <v>0</v>
      </c>
      <c r="T997" t="s">
        <v>90</v>
      </c>
      <c r="U997" t="b">
        <v>0</v>
      </c>
      <c r="V997" t="s">
        <v>1933</v>
      </c>
      <c r="W997" s="1">
        <v>44795.589756944442</v>
      </c>
      <c r="X997">
        <v>220</v>
      </c>
      <c r="Y997">
        <v>41</v>
      </c>
      <c r="Z997">
        <v>0</v>
      </c>
      <c r="AA997">
        <v>41</v>
      </c>
      <c r="AB997">
        <v>0</v>
      </c>
      <c r="AC997">
        <v>14</v>
      </c>
      <c r="AD997">
        <v>3</v>
      </c>
      <c r="AE997">
        <v>0</v>
      </c>
      <c r="AF997">
        <v>0</v>
      </c>
      <c r="AG997">
        <v>0</v>
      </c>
      <c r="AH997" t="s">
        <v>749</v>
      </c>
      <c r="AI997" s="1">
        <v>44795.710381944446</v>
      </c>
      <c r="AJ997">
        <v>319</v>
      </c>
      <c r="AK997">
        <v>1</v>
      </c>
      <c r="AL997">
        <v>0</v>
      </c>
      <c r="AM997">
        <v>1</v>
      </c>
      <c r="AN997">
        <v>0</v>
      </c>
      <c r="AO997">
        <v>1</v>
      </c>
      <c r="AP997">
        <v>2</v>
      </c>
      <c r="AQ997">
        <v>0</v>
      </c>
      <c r="AR997">
        <v>0</v>
      </c>
      <c r="AS997">
        <v>0</v>
      </c>
      <c r="AT997" t="s">
        <v>90</v>
      </c>
      <c r="AU997" t="s">
        <v>90</v>
      </c>
      <c r="AV997" t="s">
        <v>90</v>
      </c>
      <c r="AW997" t="s">
        <v>90</v>
      </c>
      <c r="AX997" t="s">
        <v>90</v>
      </c>
      <c r="AY997" t="s">
        <v>90</v>
      </c>
      <c r="AZ997" t="s">
        <v>90</v>
      </c>
      <c r="BA997" t="s">
        <v>90</v>
      </c>
      <c r="BB997" t="s">
        <v>90</v>
      </c>
      <c r="BC997" t="s">
        <v>90</v>
      </c>
      <c r="BD997" t="s">
        <v>90</v>
      </c>
      <c r="BE997" t="s">
        <v>90</v>
      </c>
      <c r="BF997" t="s">
        <v>2134</v>
      </c>
      <c r="BG997">
        <v>191</v>
      </c>
      <c r="BH997" t="s">
        <v>93</v>
      </c>
    </row>
    <row r="998" spans="1:60">
      <c r="A998" t="s">
        <v>2219</v>
      </c>
      <c r="B998" t="s">
        <v>82</v>
      </c>
      <c r="C998" t="s">
        <v>2220</v>
      </c>
      <c r="D998" t="s">
        <v>84</v>
      </c>
      <c r="E998" s="2">
        <f>HYPERLINK("capsilon://?command=openfolder&amp;siteaddress=FAM.docvelocity-na8.net&amp;folderid=FX67B34967-F1DE-A1E6-C450-5A08C8944219","FX22085350")</f>
        <v>0</v>
      </c>
      <c r="F998" t="s">
        <v>19</v>
      </c>
      <c r="G998" t="s">
        <v>19</v>
      </c>
      <c r="H998" t="s">
        <v>85</v>
      </c>
      <c r="I998" t="s">
        <v>2221</v>
      </c>
      <c r="J998">
        <v>72</v>
      </c>
      <c r="K998" t="s">
        <v>87</v>
      </c>
      <c r="L998" t="s">
        <v>88</v>
      </c>
      <c r="M998" t="s">
        <v>89</v>
      </c>
      <c r="N998">
        <v>2</v>
      </c>
      <c r="O998" s="1">
        <v>44795.580208333333</v>
      </c>
      <c r="P998" s="1">
        <v>44795.710752314815</v>
      </c>
      <c r="Q998">
        <v>10999</v>
      </c>
      <c r="R998">
        <v>280</v>
      </c>
      <c r="S998" t="b">
        <v>0</v>
      </c>
      <c r="T998" t="s">
        <v>90</v>
      </c>
      <c r="U998" t="b">
        <v>0</v>
      </c>
      <c r="V998" t="s">
        <v>91</v>
      </c>
      <c r="W998" s="1">
        <v>44795.589328703703</v>
      </c>
      <c r="X998">
        <v>89</v>
      </c>
      <c r="Y998">
        <v>54</v>
      </c>
      <c r="Z998">
        <v>0</v>
      </c>
      <c r="AA998">
        <v>54</v>
      </c>
      <c r="AB998">
        <v>0</v>
      </c>
      <c r="AC998">
        <v>1</v>
      </c>
      <c r="AD998">
        <v>18</v>
      </c>
      <c r="AE998">
        <v>0</v>
      </c>
      <c r="AF998">
        <v>0</v>
      </c>
      <c r="AG998">
        <v>0</v>
      </c>
      <c r="AH998" t="s">
        <v>173</v>
      </c>
      <c r="AI998" s="1">
        <v>44795.710752314815</v>
      </c>
      <c r="AJ998">
        <v>191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18</v>
      </c>
      <c r="AQ998">
        <v>0</v>
      </c>
      <c r="AR998">
        <v>0</v>
      </c>
      <c r="AS998">
        <v>0</v>
      </c>
      <c r="AT998" t="s">
        <v>90</v>
      </c>
      <c r="AU998" t="s">
        <v>90</v>
      </c>
      <c r="AV998" t="s">
        <v>90</v>
      </c>
      <c r="AW998" t="s">
        <v>90</v>
      </c>
      <c r="AX998" t="s">
        <v>90</v>
      </c>
      <c r="AY998" t="s">
        <v>90</v>
      </c>
      <c r="AZ998" t="s">
        <v>90</v>
      </c>
      <c r="BA998" t="s">
        <v>90</v>
      </c>
      <c r="BB998" t="s">
        <v>90</v>
      </c>
      <c r="BC998" t="s">
        <v>90</v>
      </c>
      <c r="BD998" t="s">
        <v>90</v>
      </c>
      <c r="BE998" t="s">
        <v>90</v>
      </c>
      <c r="BF998" t="s">
        <v>2134</v>
      </c>
      <c r="BG998">
        <v>187</v>
      </c>
      <c r="BH998" t="s">
        <v>93</v>
      </c>
    </row>
    <row r="999" spans="1:60">
      <c r="A999" t="s">
        <v>2222</v>
      </c>
      <c r="B999" t="s">
        <v>82</v>
      </c>
      <c r="C999" t="s">
        <v>2220</v>
      </c>
      <c r="D999" t="s">
        <v>84</v>
      </c>
      <c r="E999" s="2">
        <f>HYPERLINK("capsilon://?command=openfolder&amp;siteaddress=FAM.docvelocity-na8.net&amp;folderid=FX67B34967-F1DE-A1E6-C450-5A08C8944219","FX22085350")</f>
        <v>0</v>
      </c>
      <c r="F999" t="s">
        <v>19</v>
      </c>
      <c r="G999" t="s">
        <v>19</v>
      </c>
      <c r="H999" t="s">
        <v>85</v>
      </c>
      <c r="I999" t="s">
        <v>2223</v>
      </c>
      <c r="J999">
        <v>44</v>
      </c>
      <c r="K999" t="s">
        <v>87</v>
      </c>
      <c r="L999" t="s">
        <v>88</v>
      </c>
      <c r="M999" t="s">
        <v>89</v>
      </c>
      <c r="N999">
        <v>2</v>
      </c>
      <c r="O999" s="1">
        <v>44795.580625000002</v>
      </c>
      <c r="P999" s="1">
        <v>44795.714189814818</v>
      </c>
      <c r="Q999">
        <v>11118</v>
      </c>
      <c r="R999">
        <v>422</v>
      </c>
      <c r="S999" t="b">
        <v>0</v>
      </c>
      <c r="T999" t="s">
        <v>90</v>
      </c>
      <c r="U999" t="b">
        <v>0</v>
      </c>
      <c r="V999" t="s">
        <v>91</v>
      </c>
      <c r="W999" s="1">
        <v>44795.590358796297</v>
      </c>
      <c r="X999">
        <v>88</v>
      </c>
      <c r="Y999">
        <v>37</v>
      </c>
      <c r="Z999">
        <v>0</v>
      </c>
      <c r="AA999">
        <v>37</v>
      </c>
      <c r="AB999">
        <v>0</v>
      </c>
      <c r="AC999">
        <v>7</v>
      </c>
      <c r="AD999">
        <v>7</v>
      </c>
      <c r="AE999">
        <v>0</v>
      </c>
      <c r="AF999">
        <v>0</v>
      </c>
      <c r="AG999">
        <v>0</v>
      </c>
      <c r="AH999" t="s">
        <v>749</v>
      </c>
      <c r="AI999" s="1">
        <v>44795.714189814818</v>
      </c>
      <c r="AJ999">
        <v>328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90</v>
      </c>
      <c r="AU999" t="s">
        <v>90</v>
      </c>
      <c r="AV999" t="s">
        <v>90</v>
      </c>
      <c r="AW999" t="s">
        <v>90</v>
      </c>
      <c r="AX999" t="s">
        <v>90</v>
      </c>
      <c r="AY999" t="s">
        <v>90</v>
      </c>
      <c r="AZ999" t="s">
        <v>90</v>
      </c>
      <c r="BA999" t="s">
        <v>90</v>
      </c>
      <c r="BB999" t="s">
        <v>90</v>
      </c>
      <c r="BC999" t="s">
        <v>90</v>
      </c>
      <c r="BD999" t="s">
        <v>90</v>
      </c>
      <c r="BE999" t="s">
        <v>90</v>
      </c>
      <c r="BF999" t="s">
        <v>2134</v>
      </c>
      <c r="BG999">
        <v>192</v>
      </c>
      <c r="BH999" t="s">
        <v>93</v>
      </c>
    </row>
    <row r="1000" spans="1:60">
      <c r="A1000" t="s">
        <v>2224</v>
      </c>
      <c r="B1000" t="s">
        <v>82</v>
      </c>
      <c r="C1000" t="s">
        <v>2220</v>
      </c>
      <c r="D1000" t="s">
        <v>84</v>
      </c>
      <c r="E1000" s="2">
        <f>HYPERLINK("capsilon://?command=openfolder&amp;siteaddress=FAM.docvelocity-na8.net&amp;folderid=FX67B34967-F1DE-A1E6-C450-5A08C8944219","FX22085350")</f>
        <v>0</v>
      </c>
      <c r="F1000" t="s">
        <v>19</v>
      </c>
      <c r="G1000" t="s">
        <v>19</v>
      </c>
      <c r="H1000" t="s">
        <v>85</v>
      </c>
      <c r="I1000" t="s">
        <v>2225</v>
      </c>
      <c r="J1000">
        <v>132</v>
      </c>
      <c r="K1000" t="s">
        <v>87</v>
      </c>
      <c r="L1000" t="s">
        <v>88</v>
      </c>
      <c r="M1000" t="s">
        <v>89</v>
      </c>
      <c r="N1000">
        <v>2</v>
      </c>
      <c r="O1000" s="1">
        <v>44795.580972222226</v>
      </c>
      <c r="P1000" s="1">
        <v>44795.714768518519</v>
      </c>
      <c r="Q1000">
        <v>9567</v>
      </c>
      <c r="R1000">
        <v>1993</v>
      </c>
      <c r="S1000" t="b">
        <v>0</v>
      </c>
      <c r="T1000" t="s">
        <v>90</v>
      </c>
      <c r="U1000" t="b">
        <v>0</v>
      </c>
      <c r="V1000" t="s">
        <v>91</v>
      </c>
      <c r="W1000" s="1">
        <v>44795.609351851854</v>
      </c>
      <c r="X1000">
        <v>1640</v>
      </c>
      <c r="Y1000">
        <v>89</v>
      </c>
      <c r="Z1000">
        <v>0</v>
      </c>
      <c r="AA1000">
        <v>89</v>
      </c>
      <c r="AB1000">
        <v>0</v>
      </c>
      <c r="AC1000">
        <v>12</v>
      </c>
      <c r="AD1000">
        <v>43</v>
      </c>
      <c r="AE1000">
        <v>0</v>
      </c>
      <c r="AF1000">
        <v>0</v>
      </c>
      <c r="AG1000">
        <v>0</v>
      </c>
      <c r="AH1000" t="s">
        <v>173</v>
      </c>
      <c r="AI1000" s="1">
        <v>44795.714768518519</v>
      </c>
      <c r="AJ1000">
        <v>346</v>
      </c>
      <c r="AK1000">
        <v>1</v>
      </c>
      <c r="AL1000">
        <v>0</v>
      </c>
      <c r="AM1000">
        <v>1</v>
      </c>
      <c r="AN1000">
        <v>0</v>
      </c>
      <c r="AO1000">
        <v>1</v>
      </c>
      <c r="AP1000">
        <v>42</v>
      </c>
      <c r="AQ1000">
        <v>0</v>
      </c>
      <c r="AR1000">
        <v>0</v>
      </c>
      <c r="AS1000">
        <v>0</v>
      </c>
      <c r="AT1000" t="s">
        <v>90</v>
      </c>
      <c r="AU1000" t="s">
        <v>90</v>
      </c>
      <c r="AV1000" t="s">
        <v>90</v>
      </c>
      <c r="AW1000" t="s">
        <v>90</v>
      </c>
      <c r="AX1000" t="s">
        <v>90</v>
      </c>
      <c r="AY1000" t="s">
        <v>90</v>
      </c>
      <c r="AZ1000" t="s">
        <v>90</v>
      </c>
      <c r="BA1000" t="s">
        <v>90</v>
      </c>
      <c r="BB1000" t="s">
        <v>90</v>
      </c>
      <c r="BC1000" t="s">
        <v>90</v>
      </c>
      <c r="BD1000" t="s">
        <v>90</v>
      </c>
      <c r="BE1000" t="s">
        <v>90</v>
      </c>
      <c r="BF1000" t="s">
        <v>2134</v>
      </c>
      <c r="BG1000">
        <v>192</v>
      </c>
      <c r="BH1000" t="s">
        <v>93</v>
      </c>
    </row>
    <row r="1001" spans="1:60">
      <c r="A1001" t="s">
        <v>2226</v>
      </c>
      <c r="B1001" t="s">
        <v>82</v>
      </c>
      <c r="C1001" t="s">
        <v>2220</v>
      </c>
      <c r="D1001" t="s">
        <v>84</v>
      </c>
      <c r="E1001" s="2">
        <f>HYPERLINK("capsilon://?command=openfolder&amp;siteaddress=FAM.docvelocity-na8.net&amp;folderid=FX67B34967-F1DE-A1E6-C450-5A08C8944219","FX22085350")</f>
        <v>0</v>
      </c>
      <c r="F1001" t="s">
        <v>19</v>
      </c>
      <c r="G1001" t="s">
        <v>19</v>
      </c>
      <c r="H1001" t="s">
        <v>85</v>
      </c>
      <c r="I1001" t="s">
        <v>2227</v>
      </c>
      <c r="J1001">
        <v>104</v>
      </c>
      <c r="K1001" t="s">
        <v>87</v>
      </c>
      <c r="L1001" t="s">
        <v>88</v>
      </c>
      <c r="M1001" t="s">
        <v>89</v>
      </c>
      <c r="N1001">
        <v>2</v>
      </c>
      <c r="O1001" s="1">
        <v>44795.581041666665</v>
      </c>
      <c r="P1001" s="1">
        <v>44795.714918981481</v>
      </c>
      <c r="Q1001">
        <v>10778</v>
      </c>
      <c r="R1001">
        <v>789</v>
      </c>
      <c r="S1001" t="b">
        <v>0</v>
      </c>
      <c r="T1001" t="s">
        <v>90</v>
      </c>
      <c r="U1001" t="b">
        <v>0</v>
      </c>
      <c r="V1001" t="s">
        <v>95</v>
      </c>
      <c r="W1001" s="1">
        <v>44795.610312500001</v>
      </c>
      <c r="X1001">
        <v>523</v>
      </c>
      <c r="Y1001">
        <v>89</v>
      </c>
      <c r="Z1001">
        <v>0</v>
      </c>
      <c r="AA1001">
        <v>89</v>
      </c>
      <c r="AB1001">
        <v>0</v>
      </c>
      <c r="AC1001">
        <v>18</v>
      </c>
      <c r="AD1001">
        <v>15</v>
      </c>
      <c r="AE1001">
        <v>0</v>
      </c>
      <c r="AF1001">
        <v>0</v>
      </c>
      <c r="AG1001">
        <v>0</v>
      </c>
      <c r="AH1001" t="s">
        <v>108</v>
      </c>
      <c r="AI1001" s="1">
        <v>44795.714918981481</v>
      </c>
      <c r="AJ1001">
        <v>266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15</v>
      </c>
      <c r="AQ1001">
        <v>0</v>
      </c>
      <c r="AR1001">
        <v>0</v>
      </c>
      <c r="AS1001">
        <v>0</v>
      </c>
      <c r="AT1001" t="s">
        <v>90</v>
      </c>
      <c r="AU1001" t="s">
        <v>90</v>
      </c>
      <c r="AV1001" t="s">
        <v>90</v>
      </c>
      <c r="AW1001" t="s">
        <v>90</v>
      </c>
      <c r="AX1001" t="s">
        <v>90</v>
      </c>
      <c r="AY1001" t="s">
        <v>90</v>
      </c>
      <c r="AZ1001" t="s">
        <v>90</v>
      </c>
      <c r="BA1001" t="s">
        <v>90</v>
      </c>
      <c r="BB1001" t="s">
        <v>90</v>
      </c>
      <c r="BC1001" t="s">
        <v>90</v>
      </c>
      <c r="BD1001" t="s">
        <v>90</v>
      </c>
      <c r="BE1001" t="s">
        <v>90</v>
      </c>
      <c r="BF1001" t="s">
        <v>2134</v>
      </c>
      <c r="BG1001">
        <v>192</v>
      </c>
      <c r="BH1001" t="s">
        <v>93</v>
      </c>
    </row>
    <row r="1002" spans="1:60">
      <c r="A1002" t="s">
        <v>2228</v>
      </c>
      <c r="B1002" t="s">
        <v>82</v>
      </c>
      <c r="C1002" t="s">
        <v>2220</v>
      </c>
      <c r="D1002" t="s">
        <v>84</v>
      </c>
      <c r="E1002" s="2">
        <f>HYPERLINK("capsilon://?command=openfolder&amp;siteaddress=FAM.docvelocity-na8.net&amp;folderid=FX67B34967-F1DE-A1E6-C450-5A08C8944219","FX22085350")</f>
        <v>0</v>
      </c>
      <c r="F1002" t="s">
        <v>19</v>
      </c>
      <c r="G1002" t="s">
        <v>19</v>
      </c>
      <c r="H1002" t="s">
        <v>85</v>
      </c>
      <c r="I1002" t="s">
        <v>2229</v>
      </c>
      <c r="J1002">
        <v>28</v>
      </c>
      <c r="K1002" t="s">
        <v>87</v>
      </c>
      <c r="L1002" t="s">
        <v>88</v>
      </c>
      <c r="M1002" t="s">
        <v>89</v>
      </c>
      <c r="N1002">
        <v>2</v>
      </c>
      <c r="O1002" s="1">
        <v>44795.581250000003</v>
      </c>
      <c r="P1002" s="1">
        <v>44795.716192129628</v>
      </c>
      <c r="Q1002">
        <v>11387</v>
      </c>
      <c r="R1002">
        <v>272</v>
      </c>
      <c r="S1002" t="b">
        <v>0</v>
      </c>
      <c r="T1002" t="s">
        <v>90</v>
      </c>
      <c r="U1002" t="b">
        <v>0</v>
      </c>
      <c r="V1002" t="s">
        <v>571</v>
      </c>
      <c r="W1002" s="1">
        <v>44795.607187499998</v>
      </c>
      <c r="X1002">
        <v>150</v>
      </c>
      <c r="Y1002">
        <v>21</v>
      </c>
      <c r="Z1002">
        <v>0</v>
      </c>
      <c r="AA1002">
        <v>21</v>
      </c>
      <c r="AB1002">
        <v>0</v>
      </c>
      <c r="AC1002">
        <v>1</v>
      </c>
      <c r="AD1002">
        <v>7</v>
      </c>
      <c r="AE1002">
        <v>0</v>
      </c>
      <c r="AF1002">
        <v>0</v>
      </c>
      <c r="AG1002">
        <v>0</v>
      </c>
      <c r="AH1002" t="s">
        <v>173</v>
      </c>
      <c r="AI1002" s="1">
        <v>44795.716192129628</v>
      </c>
      <c r="AJ1002">
        <v>122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7</v>
      </c>
      <c r="AQ1002">
        <v>0</v>
      </c>
      <c r="AR1002">
        <v>0</v>
      </c>
      <c r="AS1002">
        <v>0</v>
      </c>
      <c r="AT1002" t="s">
        <v>90</v>
      </c>
      <c r="AU1002" t="s">
        <v>90</v>
      </c>
      <c r="AV1002" t="s">
        <v>90</v>
      </c>
      <c r="AW1002" t="s">
        <v>90</v>
      </c>
      <c r="AX1002" t="s">
        <v>90</v>
      </c>
      <c r="AY1002" t="s">
        <v>90</v>
      </c>
      <c r="AZ1002" t="s">
        <v>90</v>
      </c>
      <c r="BA1002" t="s">
        <v>90</v>
      </c>
      <c r="BB1002" t="s">
        <v>90</v>
      </c>
      <c r="BC1002" t="s">
        <v>90</v>
      </c>
      <c r="BD1002" t="s">
        <v>90</v>
      </c>
      <c r="BE1002" t="s">
        <v>90</v>
      </c>
      <c r="BF1002" t="s">
        <v>2134</v>
      </c>
      <c r="BG1002">
        <v>194</v>
      </c>
      <c r="BH1002" t="s">
        <v>93</v>
      </c>
    </row>
    <row r="1003" spans="1:60">
      <c r="A1003" t="s">
        <v>2230</v>
      </c>
      <c r="B1003" t="s">
        <v>82</v>
      </c>
      <c r="C1003" t="s">
        <v>2213</v>
      </c>
      <c r="D1003" t="s">
        <v>84</v>
      </c>
      <c r="E1003" s="2">
        <f>HYPERLINK("capsilon://?command=openfolder&amp;siteaddress=FAM.docvelocity-na8.net&amp;folderid=FX17D36910-6887-52CC-460E-64C3BA9FEB7D","FX22083369")</f>
        <v>0</v>
      </c>
      <c r="F1003" t="s">
        <v>19</v>
      </c>
      <c r="G1003" t="s">
        <v>19</v>
      </c>
      <c r="H1003" t="s">
        <v>85</v>
      </c>
      <c r="I1003" t="s">
        <v>2231</v>
      </c>
      <c r="J1003">
        <v>32</v>
      </c>
      <c r="K1003" t="s">
        <v>87</v>
      </c>
      <c r="L1003" t="s">
        <v>88</v>
      </c>
      <c r="M1003" t="s">
        <v>89</v>
      </c>
      <c r="N1003">
        <v>2</v>
      </c>
      <c r="O1003" s="1">
        <v>44795.581562500003</v>
      </c>
      <c r="P1003" s="1">
        <v>44795.715601851851</v>
      </c>
      <c r="Q1003">
        <v>11323</v>
      </c>
      <c r="R1003">
        <v>258</v>
      </c>
      <c r="S1003" t="b">
        <v>0</v>
      </c>
      <c r="T1003" t="s">
        <v>90</v>
      </c>
      <c r="U1003" t="b">
        <v>0</v>
      </c>
      <c r="V1003" t="s">
        <v>91</v>
      </c>
      <c r="W1003" s="1">
        <v>44795.610706018517</v>
      </c>
      <c r="X1003">
        <v>116</v>
      </c>
      <c r="Y1003">
        <v>0</v>
      </c>
      <c r="Z1003">
        <v>0</v>
      </c>
      <c r="AA1003">
        <v>0</v>
      </c>
      <c r="AB1003">
        <v>32</v>
      </c>
      <c r="AC1003">
        <v>0</v>
      </c>
      <c r="AD1003">
        <v>32</v>
      </c>
      <c r="AE1003">
        <v>0</v>
      </c>
      <c r="AF1003">
        <v>0</v>
      </c>
      <c r="AG1003">
        <v>0</v>
      </c>
      <c r="AH1003" t="s">
        <v>108</v>
      </c>
      <c r="AI1003" s="1">
        <v>44795.715601851851</v>
      </c>
      <c r="AJ1003">
        <v>58</v>
      </c>
      <c r="AK1003">
        <v>0</v>
      </c>
      <c r="AL1003">
        <v>0</v>
      </c>
      <c r="AM1003">
        <v>0</v>
      </c>
      <c r="AN1003">
        <v>32</v>
      </c>
      <c r="AO1003">
        <v>0</v>
      </c>
      <c r="AP1003">
        <v>32</v>
      </c>
      <c r="AQ1003">
        <v>0</v>
      </c>
      <c r="AR1003">
        <v>0</v>
      </c>
      <c r="AS1003">
        <v>0</v>
      </c>
      <c r="AT1003" t="s">
        <v>90</v>
      </c>
      <c r="AU1003" t="s">
        <v>90</v>
      </c>
      <c r="AV1003" t="s">
        <v>90</v>
      </c>
      <c r="AW1003" t="s">
        <v>90</v>
      </c>
      <c r="AX1003" t="s">
        <v>90</v>
      </c>
      <c r="AY1003" t="s">
        <v>90</v>
      </c>
      <c r="AZ1003" t="s">
        <v>90</v>
      </c>
      <c r="BA1003" t="s">
        <v>90</v>
      </c>
      <c r="BB1003" t="s">
        <v>90</v>
      </c>
      <c r="BC1003" t="s">
        <v>90</v>
      </c>
      <c r="BD1003" t="s">
        <v>90</v>
      </c>
      <c r="BE1003" t="s">
        <v>90</v>
      </c>
      <c r="BF1003" t="s">
        <v>2134</v>
      </c>
      <c r="BG1003">
        <v>193</v>
      </c>
      <c r="BH1003" t="s">
        <v>93</v>
      </c>
    </row>
    <row r="1004" spans="1:60">
      <c r="A1004" t="s">
        <v>2232</v>
      </c>
      <c r="B1004" t="s">
        <v>82</v>
      </c>
      <c r="C1004" t="s">
        <v>2220</v>
      </c>
      <c r="D1004" t="s">
        <v>84</v>
      </c>
      <c r="E1004" s="2">
        <f>HYPERLINK("capsilon://?command=openfolder&amp;siteaddress=FAM.docvelocity-na8.net&amp;folderid=FX67B34967-F1DE-A1E6-C450-5A08C8944219","FX22085350")</f>
        <v>0</v>
      </c>
      <c r="F1004" t="s">
        <v>19</v>
      </c>
      <c r="G1004" t="s">
        <v>19</v>
      </c>
      <c r="H1004" t="s">
        <v>85</v>
      </c>
      <c r="I1004" t="s">
        <v>2233</v>
      </c>
      <c r="J1004">
        <v>28</v>
      </c>
      <c r="K1004" t="s">
        <v>87</v>
      </c>
      <c r="L1004" t="s">
        <v>88</v>
      </c>
      <c r="M1004" t="s">
        <v>89</v>
      </c>
      <c r="N1004">
        <v>2</v>
      </c>
      <c r="O1004" s="1">
        <v>44795.581793981481</v>
      </c>
      <c r="P1004" s="1">
        <v>44795.716770833336</v>
      </c>
      <c r="Q1004">
        <v>11290</v>
      </c>
      <c r="R1004">
        <v>372</v>
      </c>
      <c r="S1004" t="b">
        <v>0</v>
      </c>
      <c r="T1004" t="s">
        <v>90</v>
      </c>
      <c r="U1004" t="b">
        <v>0</v>
      </c>
      <c r="V1004" t="s">
        <v>571</v>
      </c>
      <c r="W1004" s="1">
        <v>44795.611331018517</v>
      </c>
      <c r="X1004">
        <v>272</v>
      </c>
      <c r="Y1004">
        <v>21</v>
      </c>
      <c r="Z1004">
        <v>0</v>
      </c>
      <c r="AA1004">
        <v>21</v>
      </c>
      <c r="AB1004">
        <v>0</v>
      </c>
      <c r="AC1004">
        <v>19</v>
      </c>
      <c r="AD1004">
        <v>7</v>
      </c>
      <c r="AE1004">
        <v>0</v>
      </c>
      <c r="AF1004">
        <v>0</v>
      </c>
      <c r="AG1004">
        <v>0</v>
      </c>
      <c r="AH1004" t="s">
        <v>108</v>
      </c>
      <c r="AI1004" s="1">
        <v>44795.716770833336</v>
      </c>
      <c r="AJ1004">
        <v>100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90</v>
      </c>
      <c r="AU1004" t="s">
        <v>90</v>
      </c>
      <c r="AV1004" t="s">
        <v>90</v>
      </c>
      <c r="AW1004" t="s">
        <v>90</v>
      </c>
      <c r="AX1004" t="s">
        <v>90</v>
      </c>
      <c r="AY1004" t="s">
        <v>90</v>
      </c>
      <c r="AZ1004" t="s">
        <v>90</v>
      </c>
      <c r="BA1004" t="s">
        <v>90</v>
      </c>
      <c r="BB1004" t="s">
        <v>90</v>
      </c>
      <c r="BC1004" t="s">
        <v>90</v>
      </c>
      <c r="BD1004" t="s">
        <v>90</v>
      </c>
      <c r="BE1004" t="s">
        <v>90</v>
      </c>
      <c r="BF1004" t="s">
        <v>2134</v>
      </c>
      <c r="BG1004">
        <v>194</v>
      </c>
      <c r="BH1004" t="s">
        <v>93</v>
      </c>
    </row>
    <row r="1005" spans="1:60">
      <c r="A1005" t="s">
        <v>2234</v>
      </c>
      <c r="B1005" t="s">
        <v>82</v>
      </c>
      <c r="C1005" t="s">
        <v>2213</v>
      </c>
      <c r="D1005" t="s">
        <v>84</v>
      </c>
      <c r="E1005" s="2">
        <f>HYPERLINK("capsilon://?command=openfolder&amp;siteaddress=FAM.docvelocity-na8.net&amp;folderid=FX17D36910-6887-52CC-460E-64C3BA9FEB7D","FX22083369")</f>
        <v>0</v>
      </c>
      <c r="F1005" t="s">
        <v>19</v>
      </c>
      <c r="G1005" t="s">
        <v>19</v>
      </c>
      <c r="H1005" t="s">
        <v>85</v>
      </c>
      <c r="I1005" t="s">
        <v>2235</v>
      </c>
      <c r="J1005">
        <v>28</v>
      </c>
      <c r="K1005" t="s">
        <v>87</v>
      </c>
      <c r="L1005" t="s">
        <v>88</v>
      </c>
      <c r="M1005" t="s">
        <v>89</v>
      </c>
      <c r="N1005">
        <v>2</v>
      </c>
      <c r="O1005" s="1">
        <v>44795.5858912037</v>
      </c>
      <c r="P1005" s="1">
        <v>44795.718692129631</v>
      </c>
      <c r="Q1005">
        <v>11256</v>
      </c>
      <c r="R1005">
        <v>218</v>
      </c>
      <c r="S1005" t="b">
        <v>0</v>
      </c>
      <c r="T1005" t="s">
        <v>90</v>
      </c>
      <c r="U1005" t="b">
        <v>0</v>
      </c>
      <c r="V1005" t="s">
        <v>95</v>
      </c>
      <c r="W1005" s="1">
        <v>44795.611273148148</v>
      </c>
      <c r="X1005">
        <v>83</v>
      </c>
      <c r="Y1005">
        <v>21</v>
      </c>
      <c r="Z1005">
        <v>0</v>
      </c>
      <c r="AA1005">
        <v>21</v>
      </c>
      <c r="AB1005">
        <v>0</v>
      </c>
      <c r="AC1005">
        <v>0</v>
      </c>
      <c r="AD1005">
        <v>7</v>
      </c>
      <c r="AE1005">
        <v>0</v>
      </c>
      <c r="AF1005">
        <v>0</v>
      </c>
      <c r="AG1005">
        <v>0</v>
      </c>
      <c r="AH1005" t="s">
        <v>1444</v>
      </c>
      <c r="AI1005" s="1">
        <v>44795.718692129631</v>
      </c>
      <c r="AJ1005">
        <v>135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7</v>
      </c>
      <c r="AQ1005">
        <v>0</v>
      </c>
      <c r="AR1005">
        <v>0</v>
      </c>
      <c r="AS1005">
        <v>0</v>
      </c>
      <c r="AT1005" t="s">
        <v>90</v>
      </c>
      <c r="AU1005" t="s">
        <v>90</v>
      </c>
      <c r="AV1005" t="s">
        <v>90</v>
      </c>
      <c r="AW1005" t="s">
        <v>90</v>
      </c>
      <c r="AX1005" t="s">
        <v>90</v>
      </c>
      <c r="AY1005" t="s">
        <v>90</v>
      </c>
      <c r="AZ1005" t="s">
        <v>90</v>
      </c>
      <c r="BA1005" t="s">
        <v>90</v>
      </c>
      <c r="BB1005" t="s">
        <v>90</v>
      </c>
      <c r="BC1005" t="s">
        <v>90</v>
      </c>
      <c r="BD1005" t="s">
        <v>90</v>
      </c>
      <c r="BE1005" t="s">
        <v>90</v>
      </c>
      <c r="BF1005" t="s">
        <v>2134</v>
      </c>
      <c r="BG1005">
        <v>191</v>
      </c>
      <c r="BH1005" t="s">
        <v>93</v>
      </c>
    </row>
    <row r="1006" spans="1:60">
      <c r="A1006" t="s">
        <v>2236</v>
      </c>
      <c r="B1006" t="s">
        <v>82</v>
      </c>
      <c r="C1006" t="s">
        <v>2197</v>
      </c>
      <c r="D1006" t="s">
        <v>84</v>
      </c>
      <c r="E1006" s="2">
        <f>HYPERLINK("capsilon://?command=openfolder&amp;siteaddress=FAM.docvelocity-na8.net&amp;folderid=FXC66526D8-076B-5A29-5610-D8B05468DCCC","FX22085540")</f>
        <v>0</v>
      </c>
      <c r="F1006" t="s">
        <v>19</v>
      </c>
      <c r="G1006" t="s">
        <v>19</v>
      </c>
      <c r="H1006" t="s">
        <v>85</v>
      </c>
      <c r="I1006" t="s">
        <v>2198</v>
      </c>
      <c r="J1006">
        <v>314</v>
      </c>
      <c r="K1006" t="s">
        <v>87</v>
      </c>
      <c r="L1006" t="s">
        <v>88</v>
      </c>
      <c r="M1006" t="s">
        <v>89</v>
      </c>
      <c r="N1006">
        <v>2</v>
      </c>
      <c r="O1006" s="1">
        <v>44795.598194444443</v>
      </c>
      <c r="P1006" s="1">
        <v>44795.641342592593</v>
      </c>
      <c r="Q1006">
        <v>444</v>
      </c>
      <c r="R1006">
        <v>3284</v>
      </c>
      <c r="S1006" t="b">
        <v>0</v>
      </c>
      <c r="T1006" t="s">
        <v>90</v>
      </c>
      <c r="U1006" t="b">
        <v>1</v>
      </c>
      <c r="V1006" t="s">
        <v>1933</v>
      </c>
      <c r="W1006" s="1">
        <v>44795.621064814812</v>
      </c>
      <c r="X1006">
        <v>1536</v>
      </c>
      <c r="Y1006">
        <v>167</v>
      </c>
      <c r="Z1006">
        <v>0</v>
      </c>
      <c r="AA1006">
        <v>167</v>
      </c>
      <c r="AB1006">
        <v>130</v>
      </c>
      <c r="AC1006">
        <v>36</v>
      </c>
      <c r="AD1006">
        <v>147</v>
      </c>
      <c r="AE1006">
        <v>0</v>
      </c>
      <c r="AF1006">
        <v>0</v>
      </c>
      <c r="AG1006">
        <v>0</v>
      </c>
      <c r="AH1006" t="s">
        <v>173</v>
      </c>
      <c r="AI1006" s="1">
        <v>44795.641342592593</v>
      </c>
      <c r="AJ1006">
        <v>1748</v>
      </c>
      <c r="AK1006">
        <v>2</v>
      </c>
      <c r="AL1006">
        <v>0</v>
      </c>
      <c r="AM1006">
        <v>2</v>
      </c>
      <c r="AN1006">
        <v>130</v>
      </c>
      <c r="AO1006">
        <v>2</v>
      </c>
      <c r="AP1006">
        <v>145</v>
      </c>
      <c r="AQ1006">
        <v>0</v>
      </c>
      <c r="AR1006">
        <v>0</v>
      </c>
      <c r="AS1006">
        <v>0</v>
      </c>
      <c r="AT1006" t="s">
        <v>90</v>
      </c>
      <c r="AU1006" t="s">
        <v>90</v>
      </c>
      <c r="AV1006" t="s">
        <v>90</v>
      </c>
      <c r="AW1006" t="s">
        <v>90</v>
      </c>
      <c r="AX1006" t="s">
        <v>90</v>
      </c>
      <c r="AY1006" t="s">
        <v>90</v>
      </c>
      <c r="AZ1006" t="s">
        <v>90</v>
      </c>
      <c r="BA1006" t="s">
        <v>90</v>
      </c>
      <c r="BB1006" t="s">
        <v>90</v>
      </c>
      <c r="BC1006" t="s">
        <v>90</v>
      </c>
      <c r="BD1006" t="s">
        <v>90</v>
      </c>
      <c r="BE1006" t="s">
        <v>90</v>
      </c>
      <c r="BF1006" t="s">
        <v>2134</v>
      </c>
      <c r="BG1006">
        <v>62</v>
      </c>
      <c r="BH1006" t="s">
        <v>93</v>
      </c>
    </row>
    <row r="1007" spans="1:60">
      <c r="A1007" t="s">
        <v>2237</v>
      </c>
      <c r="B1007" t="s">
        <v>82</v>
      </c>
      <c r="C1007" t="s">
        <v>2238</v>
      </c>
      <c r="D1007" t="s">
        <v>84</v>
      </c>
      <c r="E1007" s="2">
        <f>HYPERLINK("capsilon://?command=openfolder&amp;siteaddress=FAM.docvelocity-na8.net&amp;folderid=FX19C45C2C-61A0-4FC7-7905-9257692FF608","FX22085708")</f>
        <v>0</v>
      </c>
      <c r="F1007" t="s">
        <v>19</v>
      </c>
      <c r="G1007" t="s">
        <v>19</v>
      </c>
      <c r="H1007" t="s">
        <v>85</v>
      </c>
      <c r="I1007" t="s">
        <v>2239</v>
      </c>
      <c r="J1007">
        <v>194</v>
      </c>
      <c r="K1007" t="s">
        <v>87</v>
      </c>
      <c r="L1007" t="s">
        <v>88</v>
      </c>
      <c r="M1007" t="s">
        <v>89</v>
      </c>
      <c r="N1007">
        <v>1</v>
      </c>
      <c r="O1007" s="1">
        <v>44795.611712962964</v>
      </c>
      <c r="P1007" s="1">
        <v>44795.613923611112</v>
      </c>
      <c r="Q1007">
        <v>39</v>
      </c>
      <c r="R1007">
        <v>152</v>
      </c>
      <c r="S1007" t="b">
        <v>0</v>
      </c>
      <c r="T1007" t="s">
        <v>90</v>
      </c>
      <c r="U1007" t="b">
        <v>0</v>
      </c>
      <c r="V1007" t="s">
        <v>95</v>
      </c>
      <c r="W1007" s="1">
        <v>44795.613923611112</v>
      </c>
      <c r="X1007">
        <v>152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194</v>
      </c>
      <c r="AE1007">
        <v>187</v>
      </c>
      <c r="AF1007">
        <v>0</v>
      </c>
      <c r="AG1007">
        <v>3</v>
      </c>
      <c r="AH1007" t="s">
        <v>90</v>
      </c>
      <c r="AI1007" t="s">
        <v>90</v>
      </c>
      <c r="AJ1007" t="s">
        <v>90</v>
      </c>
      <c r="AK1007" t="s">
        <v>90</v>
      </c>
      <c r="AL1007" t="s">
        <v>90</v>
      </c>
      <c r="AM1007" t="s">
        <v>90</v>
      </c>
      <c r="AN1007" t="s">
        <v>90</v>
      </c>
      <c r="AO1007" t="s">
        <v>90</v>
      </c>
      <c r="AP1007" t="s">
        <v>90</v>
      </c>
      <c r="AQ1007" t="s">
        <v>90</v>
      </c>
      <c r="AR1007" t="s">
        <v>90</v>
      </c>
      <c r="AS1007" t="s">
        <v>90</v>
      </c>
      <c r="AT1007" t="s">
        <v>90</v>
      </c>
      <c r="AU1007" t="s">
        <v>90</v>
      </c>
      <c r="AV1007" t="s">
        <v>90</v>
      </c>
      <c r="AW1007" t="s">
        <v>90</v>
      </c>
      <c r="AX1007" t="s">
        <v>90</v>
      </c>
      <c r="AY1007" t="s">
        <v>90</v>
      </c>
      <c r="AZ1007" t="s">
        <v>90</v>
      </c>
      <c r="BA1007" t="s">
        <v>90</v>
      </c>
      <c r="BB1007" t="s">
        <v>90</v>
      </c>
      <c r="BC1007" t="s">
        <v>90</v>
      </c>
      <c r="BD1007" t="s">
        <v>90</v>
      </c>
      <c r="BE1007" t="s">
        <v>90</v>
      </c>
      <c r="BF1007" t="s">
        <v>2134</v>
      </c>
      <c r="BG1007">
        <v>3</v>
      </c>
      <c r="BH1007" t="s">
        <v>93</v>
      </c>
    </row>
    <row r="1008" spans="1:60">
      <c r="A1008" t="s">
        <v>2240</v>
      </c>
      <c r="B1008" t="s">
        <v>82</v>
      </c>
      <c r="C1008" t="s">
        <v>2238</v>
      </c>
      <c r="D1008" t="s">
        <v>84</v>
      </c>
      <c r="E1008" s="2">
        <f>HYPERLINK("capsilon://?command=openfolder&amp;siteaddress=FAM.docvelocity-na8.net&amp;folderid=FX19C45C2C-61A0-4FC7-7905-9257692FF608","FX22085708")</f>
        <v>0</v>
      </c>
      <c r="F1008" t="s">
        <v>19</v>
      </c>
      <c r="G1008" t="s">
        <v>19</v>
      </c>
      <c r="H1008" t="s">
        <v>85</v>
      </c>
      <c r="I1008" t="s">
        <v>2239</v>
      </c>
      <c r="J1008">
        <v>218</v>
      </c>
      <c r="K1008" t="s">
        <v>87</v>
      </c>
      <c r="L1008" t="s">
        <v>88</v>
      </c>
      <c r="M1008" t="s">
        <v>89</v>
      </c>
      <c r="N1008">
        <v>2</v>
      </c>
      <c r="O1008" s="1">
        <v>44795.615266203706</v>
      </c>
      <c r="P1008" s="1">
        <v>44795.652141203704</v>
      </c>
      <c r="Q1008">
        <v>1883</v>
      </c>
      <c r="R1008">
        <v>1303</v>
      </c>
      <c r="S1008" t="b">
        <v>0</v>
      </c>
      <c r="T1008" t="s">
        <v>90</v>
      </c>
      <c r="U1008" t="b">
        <v>1</v>
      </c>
      <c r="V1008" t="s">
        <v>95</v>
      </c>
      <c r="W1008" s="1">
        <v>44795.619606481479</v>
      </c>
      <c r="X1008">
        <v>371</v>
      </c>
      <c r="Y1008">
        <v>163</v>
      </c>
      <c r="Z1008">
        <v>0</v>
      </c>
      <c r="AA1008">
        <v>163</v>
      </c>
      <c r="AB1008">
        <v>0</v>
      </c>
      <c r="AC1008">
        <v>5</v>
      </c>
      <c r="AD1008">
        <v>55</v>
      </c>
      <c r="AE1008">
        <v>0</v>
      </c>
      <c r="AF1008">
        <v>0</v>
      </c>
      <c r="AG1008">
        <v>0</v>
      </c>
      <c r="AH1008" t="s">
        <v>173</v>
      </c>
      <c r="AI1008" s="1">
        <v>44795.652141203704</v>
      </c>
      <c r="AJ1008">
        <v>932</v>
      </c>
      <c r="AK1008">
        <v>2</v>
      </c>
      <c r="AL1008">
        <v>0</v>
      </c>
      <c r="AM1008">
        <v>2</v>
      </c>
      <c r="AN1008">
        <v>0</v>
      </c>
      <c r="AO1008">
        <v>2</v>
      </c>
      <c r="AP1008">
        <v>53</v>
      </c>
      <c r="AQ1008">
        <v>0</v>
      </c>
      <c r="AR1008">
        <v>0</v>
      </c>
      <c r="AS1008">
        <v>0</v>
      </c>
      <c r="AT1008" t="s">
        <v>90</v>
      </c>
      <c r="AU1008" t="s">
        <v>90</v>
      </c>
      <c r="AV1008" t="s">
        <v>90</v>
      </c>
      <c r="AW1008" t="s">
        <v>90</v>
      </c>
      <c r="AX1008" t="s">
        <v>90</v>
      </c>
      <c r="AY1008" t="s">
        <v>90</v>
      </c>
      <c r="AZ1008" t="s">
        <v>90</v>
      </c>
      <c r="BA1008" t="s">
        <v>90</v>
      </c>
      <c r="BB1008" t="s">
        <v>90</v>
      </c>
      <c r="BC1008" t="s">
        <v>90</v>
      </c>
      <c r="BD1008" t="s">
        <v>90</v>
      </c>
      <c r="BE1008" t="s">
        <v>90</v>
      </c>
      <c r="BF1008" t="s">
        <v>2134</v>
      </c>
      <c r="BG1008">
        <v>53</v>
      </c>
      <c r="BH1008" t="s">
        <v>93</v>
      </c>
    </row>
    <row r="1009" spans="1:60">
      <c r="A1009" t="s">
        <v>2241</v>
      </c>
      <c r="B1009" t="s">
        <v>82</v>
      </c>
      <c r="C1009" t="s">
        <v>2102</v>
      </c>
      <c r="D1009" t="s">
        <v>84</v>
      </c>
      <c r="E1009" s="2">
        <f>HYPERLINK("capsilon://?command=openfolder&amp;siteaddress=FAM.docvelocity-na8.net&amp;folderid=FX0729902F-E48D-FDD4-9D1E-A7D39093825F","FX22077287")</f>
        <v>0</v>
      </c>
      <c r="F1009" t="s">
        <v>19</v>
      </c>
      <c r="G1009" t="s">
        <v>19</v>
      </c>
      <c r="H1009" t="s">
        <v>85</v>
      </c>
      <c r="I1009" t="s">
        <v>2242</v>
      </c>
      <c r="J1009">
        <v>33</v>
      </c>
      <c r="K1009" t="s">
        <v>87</v>
      </c>
      <c r="L1009" t="s">
        <v>88</v>
      </c>
      <c r="M1009" t="s">
        <v>89</v>
      </c>
      <c r="N1009">
        <v>2</v>
      </c>
      <c r="O1009" s="1">
        <v>44795.617615740739</v>
      </c>
      <c r="P1009" s="1">
        <v>44795.720046296294</v>
      </c>
      <c r="Q1009">
        <v>8665</v>
      </c>
      <c r="R1009">
        <v>185</v>
      </c>
      <c r="S1009" t="b">
        <v>0</v>
      </c>
      <c r="T1009" t="s">
        <v>90</v>
      </c>
      <c r="U1009" t="b">
        <v>0</v>
      </c>
      <c r="V1009" t="s">
        <v>95</v>
      </c>
      <c r="W1009" s="1">
        <v>44795.620416666665</v>
      </c>
      <c r="X1009">
        <v>69</v>
      </c>
      <c r="Y1009">
        <v>10</v>
      </c>
      <c r="Z1009">
        <v>0</v>
      </c>
      <c r="AA1009">
        <v>10</v>
      </c>
      <c r="AB1009">
        <v>0</v>
      </c>
      <c r="AC1009">
        <v>0</v>
      </c>
      <c r="AD1009">
        <v>23</v>
      </c>
      <c r="AE1009">
        <v>0</v>
      </c>
      <c r="AF1009">
        <v>0</v>
      </c>
      <c r="AG1009">
        <v>0</v>
      </c>
      <c r="AH1009" t="s">
        <v>1444</v>
      </c>
      <c r="AI1009" s="1">
        <v>44795.720046296294</v>
      </c>
      <c r="AJ1009">
        <v>116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23</v>
      </c>
      <c r="AQ1009">
        <v>0</v>
      </c>
      <c r="AR1009">
        <v>0</v>
      </c>
      <c r="AS1009">
        <v>0</v>
      </c>
      <c r="AT1009" t="s">
        <v>90</v>
      </c>
      <c r="AU1009" t="s">
        <v>90</v>
      </c>
      <c r="AV1009" t="s">
        <v>90</v>
      </c>
      <c r="AW1009" t="s">
        <v>90</v>
      </c>
      <c r="AX1009" t="s">
        <v>90</v>
      </c>
      <c r="AY1009" t="s">
        <v>90</v>
      </c>
      <c r="AZ1009" t="s">
        <v>90</v>
      </c>
      <c r="BA1009" t="s">
        <v>90</v>
      </c>
      <c r="BB1009" t="s">
        <v>90</v>
      </c>
      <c r="BC1009" t="s">
        <v>90</v>
      </c>
      <c r="BD1009" t="s">
        <v>90</v>
      </c>
      <c r="BE1009" t="s">
        <v>90</v>
      </c>
      <c r="BF1009" t="s">
        <v>2134</v>
      </c>
      <c r="BG1009">
        <v>147</v>
      </c>
      <c r="BH1009" t="s">
        <v>93</v>
      </c>
    </row>
    <row r="1010" spans="1:60">
      <c r="A1010" t="s">
        <v>2243</v>
      </c>
      <c r="B1010" t="s">
        <v>82</v>
      </c>
      <c r="C1010" t="s">
        <v>2064</v>
      </c>
      <c r="D1010" t="s">
        <v>84</v>
      </c>
      <c r="E1010" s="2">
        <f>HYPERLINK("capsilon://?command=openfolder&amp;siteaddress=FAM.docvelocity-na8.net&amp;folderid=FXE0CA4E4F-9E1D-993B-264E-E5FC5C2CAAF7","FX22085160")</f>
        <v>0</v>
      </c>
      <c r="F1010" t="s">
        <v>19</v>
      </c>
      <c r="G1010" t="s">
        <v>19</v>
      </c>
      <c r="H1010" t="s">
        <v>85</v>
      </c>
      <c r="I1010" t="s">
        <v>2244</v>
      </c>
      <c r="J1010">
        <v>53</v>
      </c>
      <c r="K1010" t="s">
        <v>87</v>
      </c>
      <c r="L1010" t="s">
        <v>88</v>
      </c>
      <c r="M1010" t="s">
        <v>89</v>
      </c>
      <c r="N1010">
        <v>1</v>
      </c>
      <c r="O1010" s="1">
        <v>44795.621215277781</v>
      </c>
      <c r="P1010" s="1">
        <v>44795.623611111114</v>
      </c>
      <c r="Q1010">
        <v>3</v>
      </c>
      <c r="R1010">
        <v>204</v>
      </c>
      <c r="S1010" t="b">
        <v>0</v>
      </c>
      <c r="T1010" t="s">
        <v>90</v>
      </c>
      <c r="U1010" t="b">
        <v>0</v>
      </c>
      <c r="V1010" t="s">
        <v>1933</v>
      </c>
      <c r="W1010" s="1">
        <v>44795.623611111114</v>
      </c>
      <c r="X1010">
        <v>204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53</v>
      </c>
      <c r="AE1010">
        <v>53</v>
      </c>
      <c r="AF1010">
        <v>0</v>
      </c>
      <c r="AG1010">
        <v>2</v>
      </c>
      <c r="AH1010" t="s">
        <v>90</v>
      </c>
      <c r="AI1010" t="s">
        <v>90</v>
      </c>
      <c r="AJ1010" t="s">
        <v>90</v>
      </c>
      <c r="AK1010" t="s">
        <v>90</v>
      </c>
      <c r="AL1010" t="s">
        <v>90</v>
      </c>
      <c r="AM1010" t="s">
        <v>90</v>
      </c>
      <c r="AN1010" t="s">
        <v>90</v>
      </c>
      <c r="AO1010" t="s">
        <v>90</v>
      </c>
      <c r="AP1010" t="s">
        <v>90</v>
      </c>
      <c r="AQ1010" t="s">
        <v>90</v>
      </c>
      <c r="AR1010" t="s">
        <v>90</v>
      </c>
      <c r="AS1010" t="s">
        <v>90</v>
      </c>
      <c r="AT1010" t="s">
        <v>90</v>
      </c>
      <c r="AU1010" t="s">
        <v>90</v>
      </c>
      <c r="AV1010" t="s">
        <v>90</v>
      </c>
      <c r="AW1010" t="s">
        <v>90</v>
      </c>
      <c r="AX1010" t="s">
        <v>90</v>
      </c>
      <c r="AY1010" t="s">
        <v>90</v>
      </c>
      <c r="AZ1010" t="s">
        <v>90</v>
      </c>
      <c r="BA1010" t="s">
        <v>90</v>
      </c>
      <c r="BB1010" t="s">
        <v>90</v>
      </c>
      <c r="BC1010" t="s">
        <v>90</v>
      </c>
      <c r="BD1010" t="s">
        <v>90</v>
      </c>
      <c r="BE1010" t="s">
        <v>90</v>
      </c>
      <c r="BF1010" t="s">
        <v>2134</v>
      </c>
      <c r="BG1010">
        <v>3</v>
      </c>
      <c r="BH1010" t="s">
        <v>93</v>
      </c>
    </row>
    <row r="1011" spans="1:60">
      <c r="A1011" t="s">
        <v>2245</v>
      </c>
      <c r="B1011" t="s">
        <v>82</v>
      </c>
      <c r="C1011" t="s">
        <v>2246</v>
      </c>
      <c r="D1011" t="s">
        <v>84</v>
      </c>
      <c r="E1011" s="2">
        <f>HYPERLINK("capsilon://?command=openfolder&amp;siteaddress=FAM.docvelocity-na8.net&amp;folderid=FX9675CEBA-2BBB-8C9A-392E-12E54F1FA2CE","FX22085313")</f>
        <v>0</v>
      </c>
      <c r="F1011" t="s">
        <v>19</v>
      </c>
      <c r="G1011" t="s">
        <v>19</v>
      </c>
      <c r="H1011" t="s">
        <v>85</v>
      </c>
      <c r="I1011" t="s">
        <v>2247</v>
      </c>
      <c r="J1011">
        <v>99</v>
      </c>
      <c r="K1011" t="s">
        <v>87</v>
      </c>
      <c r="L1011" t="s">
        <v>88</v>
      </c>
      <c r="M1011" t="s">
        <v>89</v>
      </c>
      <c r="N1011">
        <v>1</v>
      </c>
      <c r="O1011" s="1">
        <v>44795.622824074075</v>
      </c>
      <c r="P1011" s="1">
        <v>44795.624837962961</v>
      </c>
      <c r="Q1011">
        <v>69</v>
      </c>
      <c r="R1011">
        <v>105</v>
      </c>
      <c r="S1011" t="b">
        <v>0</v>
      </c>
      <c r="T1011" t="s">
        <v>90</v>
      </c>
      <c r="U1011" t="b">
        <v>0</v>
      </c>
      <c r="V1011" t="s">
        <v>1933</v>
      </c>
      <c r="W1011" s="1">
        <v>44795.624837962961</v>
      </c>
      <c r="X1011">
        <v>105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99</v>
      </c>
      <c r="AE1011">
        <v>99</v>
      </c>
      <c r="AF1011">
        <v>0</v>
      </c>
      <c r="AG1011">
        <v>3</v>
      </c>
      <c r="AH1011" t="s">
        <v>90</v>
      </c>
      <c r="AI1011" t="s">
        <v>90</v>
      </c>
      <c r="AJ1011" t="s">
        <v>90</v>
      </c>
      <c r="AK1011" t="s">
        <v>90</v>
      </c>
      <c r="AL1011" t="s">
        <v>90</v>
      </c>
      <c r="AM1011" t="s">
        <v>90</v>
      </c>
      <c r="AN1011" t="s">
        <v>90</v>
      </c>
      <c r="AO1011" t="s">
        <v>90</v>
      </c>
      <c r="AP1011" t="s">
        <v>90</v>
      </c>
      <c r="AQ1011" t="s">
        <v>90</v>
      </c>
      <c r="AR1011" t="s">
        <v>90</v>
      </c>
      <c r="AS1011" t="s">
        <v>90</v>
      </c>
      <c r="AT1011" t="s">
        <v>90</v>
      </c>
      <c r="AU1011" t="s">
        <v>90</v>
      </c>
      <c r="AV1011" t="s">
        <v>90</v>
      </c>
      <c r="AW1011" t="s">
        <v>90</v>
      </c>
      <c r="AX1011" t="s">
        <v>90</v>
      </c>
      <c r="AY1011" t="s">
        <v>90</v>
      </c>
      <c r="AZ1011" t="s">
        <v>90</v>
      </c>
      <c r="BA1011" t="s">
        <v>90</v>
      </c>
      <c r="BB1011" t="s">
        <v>90</v>
      </c>
      <c r="BC1011" t="s">
        <v>90</v>
      </c>
      <c r="BD1011" t="s">
        <v>90</v>
      </c>
      <c r="BE1011" t="s">
        <v>90</v>
      </c>
      <c r="BF1011" t="s">
        <v>2134</v>
      </c>
      <c r="BG1011">
        <v>2</v>
      </c>
      <c r="BH1011" t="s">
        <v>93</v>
      </c>
    </row>
    <row r="1012" spans="1:60">
      <c r="A1012" t="s">
        <v>2248</v>
      </c>
      <c r="B1012" t="s">
        <v>82</v>
      </c>
      <c r="C1012" t="s">
        <v>2246</v>
      </c>
      <c r="D1012" t="s">
        <v>84</v>
      </c>
      <c r="E1012" s="2">
        <f>HYPERLINK("capsilon://?command=openfolder&amp;siteaddress=FAM.docvelocity-na8.net&amp;folderid=FX9675CEBA-2BBB-8C9A-392E-12E54F1FA2CE","FX22085313")</f>
        <v>0</v>
      </c>
      <c r="F1012" t="s">
        <v>19</v>
      </c>
      <c r="G1012" t="s">
        <v>19</v>
      </c>
      <c r="H1012" t="s">
        <v>85</v>
      </c>
      <c r="I1012" t="s">
        <v>2249</v>
      </c>
      <c r="J1012">
        <v>28</v>
      </c>
      <c r="K1012" t="s">
        <v>87</v>
      </c>
      <c r="L1012" t="s">
        <v>88</v>
      </c>
      <c r="M1012" t="s">
        <v>89</v>
      </c>
      <c r="N1012">
        <v>2</v>
      </c>
      <c r="O1012" s="1">
        <v>44795.623032407406</v>
      </c>
      <c r="P1012" s="1">
        <v>44795.720277777778</v>
      </c>
      <c r="Q1012">
        <v>8124</v>
      </c>
      <c r="R1012">
        <v>278</v>
      </c>
      <c r="S1012" t="b">
        <v>0</v>
      </c>
      <c r="T1012" t="s">
        <v>90</v>
      </c>
      <c r="U1012" t="b">
        <v>0</v>
      </c>
      <c r="V1012" t="s">
        <v>1933</v>
      </c>
      <c r="W1012" s="1">
        <v>44795.626701388886</v>
      </c>
      <c r="X1012">
        <v>160</v>
      </c>
      <c r="Y1012">
        <v>21</v>
      </c>
      <c r="Z1012">
        <v>0</v>
      </c>
      <c r="AA1012">
        <v>21</v>
      </c>
      <c r="AB1012">
        <v>0</v>
      </c>
      <c r="AC1012">
        <v>2</v>
      </c>
      <c r="AD1012">
        <v>7</v>
      </c>
      <c r="AE1012">
        <v>0</v>
      </c>
      <c r="AF1012">
        <v>0</v>
      </c>
      <c r="AG1012">
        <v>0</v>
      </c>
      <c r="AH1012" t="s">
        <v>749</v>
      </c>
      <c r="AI1012" s="1">
        <v>44795.720277777778</v>
      </c>
      <c r="AJ1012">
        <v>118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0</v>
      </c>
      <c r="AT1012" t="s">
        <v>90</v>
      </c>
      <c r="AU1012" t="s">
        <v>90</v>
      </c>
      <c r="AV1012" t="s">
        <v>90</v>
      </c>
      <c r="AW1012" t="s">
        <v>90</v>
      </c>
      <c r="AX1012" t="s">
        <v>90</v>
      </c>
      <c r="AY1012" t="s">
        <v>90</v>
      </c>
      <c r="AZ1012" t="s">
        <v>90</v>
      </c>
      <c r="BA1012" t="s">
        <v>90</v>
      </c>
      <c r="BB1012" t="s">
        <v>90</v>
      </c>
      <c r="BC1012" t="s">
        <v>90</v>
      </c>
      <c r="BD1012" t="s">
        <v>90</v>
      </c>
      <c r="BE1012" t="s">
        <v>90</v>
      </c>
      <c r="BF1012" t="s">
        <v>2134</v>
      </c>
      <c r="BG1012">
        <v>140</v>
      </c>
      <c r="BH1012" t="s">
        <v>93</v>
      </c>
    </row>
    <row r="1013" spans="1:60">
      <c r="A1013" t="s">
        <v>2250</v>
      </c>
      <c r="B1013" t="s">
        <v>82</v>
      </c>
      <c r="C1013" t="s">
        <v>2246</v>
      </c>
      <c r="D1013" t="s">
        <v>84</v>
      </c>
      <c r="E1013" s="2">
        <f>HYPERLINK("capsilon://?command=openfolder&amp;siteaddress=FAM.docvelocity-na8.net&amp;folderid=FX9675CEBA-2BBB-8C9A-392E-12E54F1FA2CE","FX22085313")</f>
        <v>0</v>
      </c>
      <c r="F1013" t="s">
        <v>19</v>
      </c>
      <c r="G1013" t="s">
        <v>19</v>
      </c>
      <c r="H1013" t="s">
        <v>85</v>
      </c>
      <c r="I1013" t="s">
        <v>2251</v>
      </c>
      <c r="J1013">
        <v>29</v>
      </c>
      <c r="K1013" t="s">
        <v>87</v>
      </c>
      <c r="L1013" t="s">
        <v>88</v>
      </c>
      <c r="M1013" t="s">
        <v>89</v>
      </c>
      <c r="N1013">
        <v>2</v>
      </c>
      <c r="O1013" s="1">
        <v>44795.623263888891</v>
      </c>
      <c r="P1013" s="1">
        <v>44795.72084490741</v>
      </c>
      <c r="Q1013">
        <v>8173</v>
      </c>
      <c r="R1013">
        <v>258</v>
      </c>
      <c r="S1013" t="b">
        <v>0</v>
      </c>
      <c r="T1013" t="s">
        <v>90</v>
      </c>
      <c r="U1013" t="b">
        <v>0</v>
      </c>
      <c r="V1013" t="s">
        <v>1933</v>
      </c>
      <c r="W1013" s="1">
        <v>44795.63484953704</v>
      </c>
      <c r="X1013">
        <v>159</v>
      </c>
      <c r="Y1013">
        <v>21</v>
      </c>
      <c r="Z1013">
        <v>0</v>
      </c>
      <c r="AA1013">
        <v>21</v>
      </c>
      <c r="AB1013">
        <v>0</v>
      </c>
      <c r="AC1013">
        <v>2</v>
      </c>
      <c r="AD1013">
        <v>8</v>
      </c>
      <c r="AE1013">
        <v>0</v>
      </c>
      <c r="AF1013">
        <v>0</v>
      </c>
      <c r="AG1013">
        <v>0</v>
      </c>
      <c r="AH1013" t="s">
        <v>108</v>
      </c>
      <c r="AI1013" s="1">
        <v>44795.72084490741</v>
      </c>
      <c r="AJ1013">
        <v>99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8</v>
      </c>
      <c r="AQ1013">
        <v>0</v>
      </c>
      <c r="AR1013">
        <v>0</v>
      </c>
      <c r="AS1013">
        <v>0</v>
      </c>
      <c r="AT1013" t="s">
        <v>90</v>
      </c>
      <c r="AU1013" t="s">
        <v>90</v>
      </c>
      <c r="AV1013" t="s">
        <v>90</v>
      </c>
      <c r="AW1013" t="s">
        <v>90</v>
      </c>
      <c r="AX1013" t="s">
        <v>90</v>
      </c>
      <c r="AY1013" t="s">
        <v>90</v>
      </c>
      <c r="AZ1013" t="s">
        <v>90</v>
      </c>
      <c r="BA1013" t="s">
        <v>90</v>
      </c>
      <c r="BB1013" t="s">
        <v>90</v>
      </c>
      <c r="BC1013" t="s">
        <v>90</v>
      </c>
      <c r="BD1013" t="s">
        <v>90</v>
      </c>
      <c r="BE1013" t="s">
        <v>90</v>
      </c>
      <c r="BF1013" t="s">
        <v>2134</v>
      </c>
      <c r="BG1013">
        <v>140</v>
      </c>
      <c r="BH1013" t="s">
        <v>93</v>
      </c>
    </row>
    <row r="1014" spans="1:60">
      <c r="A1014" t="s">
        <v>2252</v>
      </c>
      <c r="B1014" t="s">
        <v>82</v>
      </c>
      <c r="C1014" t="s">
        <v>2064</v>
      </c>
      <c r="D1014" t="s">
        <v>84</v>
      </c>
      <c r="E1014" s="2">
        <f>HYPERLINK("capsilon://?command=openfolder&amp;siteaddress=FAM.docvelocity-na8.net&amp;folderid=FXE0CA4E4F-9E1D-993B-264E-E5FC5C2CAAF7","FX22085160")</f>
        <v>0</v>
      </c>
      <c r="F1014" t="s">
        <v>19</v>
      </c>
      <c r="G1014" t="s">
        <v>19</v>
      </c>
      <c r="H1014" t="s">
        <v>85</v>
      </c>
      <c r="I1014" t="s">
        <v>2244</v>
      </c>
      <c r="J1014">
        <v>266</v>
      </c>
      <c r="K1014" t="s">
        <v>87</v>
      </c>
      <c r="L1014" t="s">
        <v>88</v>
      </c>
      <c r="M1014" t="s">
        <v>89</v>
      </c>
      <c r="N1014">
        <v>2</v>
      </c>
      <c r="O1014" s="1">
        <v>44795.6249537037</v>
      </c>
      <c r="P1014" s="1">
        <v>44795.694155092591</v>
      </c>
      <c r="Q1014">
        <v>3697</v>
      </c>
      <c r="R1014">
        <v>2282</v>
      </c>
      <c r="S1014" t="b">
        <v>0</v>
      </c>
      <c r="T1014" t="s">
        <v>90</v>
      </c>
      <c r="U1014" t="b">
        <v>1</v>
      </c>
      <c r="V1014" t="s">
        <v>91</v>
      </c>
      <c r="W1014" s="1">
        <v>44795.639456018522</v>
      </c>
      <c r="X1014">
        <v>1211</v>
      </c>
      <c r="Y1014">
        <v>112</v>
      </c>
      <c r="Z1014">
        <v>0</v>
      </c>
      <c r="AA1014">
        <v>112</v>
      </c>
      <c r="AB1014">
        <v>0</v>
      </c>
      <c r="AC1014">
        <v>42</v>
      </c>
      <c r="AD1014">
        <v>154</v>
      </c>
      <c r="AE1014">
        <v>0</v>
      </c>
      <c r="AF1014">
        <v>0</v>
      </c>
      <c r="AG1014">
        <v>0</v>
      </c>
      <c r="AH1014" t="s">
        <v>749</v>
      </c>
      <c r="AI1014" s="1">
        <v>44795.694155092591</v>
      </c>
      <c r="AJ1014">
        <v>1035</v>
      </c>
      <c r="AK1014">
        <v>4</v>
      </c>
      <c r="AL1014">
        <v>0</v>
      </c>
      <c r="AM1014">
        <v>4</v>
      </c>
      <c r="AN1014">
        <v>0</v>
      </c>
      <c r="AO1014">
        <v>4</v>
      </c>
      <c r="AP1014">
        <v>150</v>
      </c>
      <c r="AQ1014">
        <v>0</v>
      </c>
      <c r="AR1014">
        <v>0</v>
      </c>
      <c r="AS1014">
        <v>0</v>
      </c>
      <c r="AT1014" t="s">
        <v>90</v>
      </c>
      <c r="AU1014" t="s">
        <v>90</v>
      </c>
      <c r="AV1014" t="s">
        <v>90</v>
      </c>
      <c r="AW1014" t="s">
        <v>90</v>
      </c>
      <c r="AX1014" t="s">
        <v>90</v>
      </c>
      <c r="AY1014" t="s">
        <v>90</v>
      </c>
      <c r="AZ1014" t="s">
        <v>90</v>
      </c>
      <c r="BA1014" t="s">
        <v>90</v>
      </c>
      <c r="BB1014" t="s">
        <v>90</v>
      </c>
      <c r="BC1014" t="s">
        <v>90</v>
      </c>
      <c r="BD1014" t="s">
        <v>90</v>
      </c>
      <c r="BE1014" t="s">
        <v>90</v>
      </c>
      <c r="BF1014" t="s">
        <v>2134</v>
      </c>
      <c r="BG1014">
        <v>99</v>
      </c>
      <c r="BH1014" t="s">
        <v>93</v>
      </c>
    </row>
    <row r="1015" spans="1:60">
      <c r="A1015" t="s">
        <v>2253</v>
      </c>
      <c r="B1015" t="s">
        <v>82</v>
      </c>
      <c r="C1015" t="s">
        <v>2246</v>
      </c>
      <c r="D1015" t="s">
        <v>84</v>
      </c>
      <c r="E1015" s="2">
        <f>HYPERLINK("capsilon://?command=openfolder&amp;siteaddress=FAM.docvelocity-na8.net&amp;folderid=FX9675CEBA-2BBB-8C9A-392E-12E54F1FA2CE","FX22085313")</f>
        <v>0</v>
      </c>
      <c r="F1015" t="s">
        <v>19</v>
      </c>
      <c r="G1015" t="s">
        <v>19</v>
      </c>
      <c r="H1015" t="s">
        <v>85</v>
      </c>
      <c r="I1015" t="s">
        <v>2254</v>
      </c>
      <c r="J1015">
        <v>430</v>
      </c>
      <c r="K1015" t="s">
        <v>87</v>
      </c>
      <c r="L1015" t="s">
        <v>88</v>
      </c>
      <c r="M1015" t="s">
        <v>89</v>
      </c>
      <c r="N1015">
        <v>1</v>
      </c>
      <c r="O1015" s="1">
        <v>44795.625011574077</v>
      </c>
      <c r="P1015" s="1">
        <v>44795.642546296294</v>
      </c>
      <c r="Q1015">
        <v>1168</v>
      </c>
      <c r="R1015">
        <v>347</v>
      </c>
      <c r="S1015" t="b">
        <v>0</v>
      </c>
      <c r="T1015" t="s">
        <v>90</v>
      </c>
      <c r="U1015" t="b">
        <v>0</v>
      </c>
      <c r="V1015" t="s">
        <v>91</v>
      </c>
      <c r="W1015" s="1">
        <v>44795.642546296294</v>
      </c>
      <c r="X1015">
        <v>347</v>
      </c>
      <c r="Y1015">
        <v>1</v>
      </c>
      <c r="Z1015">
        <v>0</v>
      </c>
      <c r="AA1015">
        <v>1</v>
      </c>
      <c r="AB1015">
        <v>0</v>
      </c>
      <c r="AC1015">
        <v>0</v>
      </c>
      <c r="AD1015">
        <v>429</v>
      </c>
      <c r="AE1015">
        <v>430</v>
      </c>
      <c r="AF1015">
        <v>0</v>
      </c>
      <c r="AG1015">
        <v>7</v>
      </c>
      <c r="AH1015" t="s">
        <v>90</v>
      </c>
      <c r="AI1015" t="s">
        <v>90</v>
      </c>
      <c r="AJ1015" t="s">
        <v>90</v>
      </c>
      <c r="AK1015" t="s">
        <v>90</v>
      </c>
      <c r="AL1015" t="s">
        <v>90</v>
      </c>
      <c r="AM1015" t="s">
        <v>90</v>
      </c>
      <c r="AN1015" t="s">
        <v>90</v>
      </c>
      <c r="AO1015" t="s">
        <v>90</v>
      </c>
      <c r="AP1015" t="s">
        <v>90</v>
      </c>
      <c r="AQ1015" t="s">
        <v>90</v>
      </c>
      <c r="AR1015" t="s">
        <v>90</v>
      </c>
      <c r="AS1015" t="s">
        <v>90</v>
      </c>
      <c r="AT1015" t="s">
        <v>90</v>
      </c>
      <c r="AU1015" t="s">
        <v>90</v>
      </c>
      <c r="AV1015" t="s">
        <v>90</v>
      </c>
      <c r="AW1015" t="s">
        <v>90</v>
      </c>
      <c r="AX1015" t="s">
        <v>90</v>
      </c>
      <c r="AY1015" t="s">
        <v>90</v>
      </c>
      <c r="AZ1015" t="s">
        <v>90</v>
      </c>
      <c r="BA1015" t="s">
        <v>90</v>
      </c>
      <c r="BB1015" t="s">
        <v>90</v>
      </c>
      <c r="BC1015" t="s">
        <v>90</v>
      </c>
      <c r="BD1015" t="s">
        <v>90</v>
      </c>
      <c r="BE1015" t="s">
        <v>90</v>
      </c>
      <c r="BF1015" t="s">
        <v>2134</v>
      </c>
      <c r="BG1015">
        <v>25</v>
      </c>
      <c r="BH1015" t="s">
        <v>93</v>
      </c>
    </row>
    <row r="1016" spans="1:60">
      <c r="A1016" t="s">
        <v>2255</v>
      </c>
      <c r="B1016" t="s">
        <v>82</v>
      </c>
      <c r="C1016" t="s">
        <v>2246</v>
      </c>
      <c r="D1016" t="s">
        <v>84</v>
      </c>
      <c r="E1016" s="2">
        <f>HYPERLINK("capsilon://?command=openfolder&amp;siteaddress=FAM.docvelocity-na8.net&amp;folderid=FX9675CEBA-2BBB-8C9A-392E-12E54F1FA2CE","FX22085313")</f>
        <v>0</v>
      </c>
      <c r="F1016" t="s">
        <v>19</v>
      </c>
      <c r="G1016" t="s">
        <v>19</v>
      </c>
      <c r="H1016" t="s">
        <v>85</v>
      </c>
      <c r="I1016" t="s">
        <v>2247</v>
      </c>
      <c r="J1016">
        <v>147</v>
      </c>
      <c r="K1016" t="s">
        <v>87</v>
      </c>
      <c r="L1016" t="s">
        <v>88</v>
      </c>
      <c r="M1016" t="s">
        <v>89</v>
      </c>
      <c r="N1016">
        <v>2</v>
      </c>
      <c r="O1016" s="1">
        <v>44795.62605324074</v>
      </c>
      <c r="P1016" s="1">
        <v>44795.660844907405</v>
      </c>
      <c r="Q1016">
        <v>1969</v>
      </c>
      <c r="R1016">
        <v>1037</v>
      </c>
      <c r="S1016" t="b">
        <v>0</v>
      </c>
      <c r="T1016" t="s">
        <v>90</v>
      </c>
      <c r="U1016" t="b">
        <v>1</v>
      </c>
      <c r="V1016" t="s">
        <v>1933</v>
      </c>
      <c r="W1016" s="1">
        <v>44795.633009259262</v>
      </c>
      <c r="X1016">
        <v>544</v>
      </c>
      <c r="Y1016">
        <v>147</v>
      </c>
      <c r="Z1016">
        <v>0</v>
      </c>
      <c r="AA1016">
        <v>147</v>
      </c>
      <c r="AB1016">
        <v>0</v>
      </c>
      <c r="AC1016">
        <v>20</v>
      </c>
      <c r="AD1016">
        <v>0</v>
      </c>
      <c r="AE1016">
        <v>0</v>
      </c>
      <c r="AF1016">
        <v>0</v>
      </c>
      <c r="AG1016">
        <v>0</v>
      </c>
      <c r="AH1016" t="s">
        <v>173</v>
      </c>
      <c r="AI1016" s="1">
        <v>44795.660844907405</v>
      </c>
      <c r="AJ1016">
        <v>493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 t="s">
        <v>90</v>
      </c>
      <c r="AU1016" t="s">
        <v>90</v>
      </c>
      <c r="AV1016" t="s">
        <v>90</v>
      </c>
      <c r="AW1016" t="s">
        <v>90</v>
      </c>
      <c r="AX1016" t="s">
        <v>90</v>
      </c>
      <c r="AY1016" t="s">
        <v>90</v>
      </c>
      <c r="AZ1016" t="s">
        <v>90</v>
      </c>
      <c r="BA1016" t="s">
        <v>90</v>
      </c>
      <c r="BB1016" t="s">
        <v>90</v>
      </c>
      <c r="BC1016" t="s">
        <v>90</v>
      </c>
      <c r="BD1016" t="s">
        <v>90</v>
      </c>
      <c r="BE1016" t="s">
        <v>90</v>
      </c>
      <c r="BF1016" t="s">
        <v>2134</v>
      </c>
      <c r="BG1016">
        <v>50</v>
      </c>
      <c r="BH1016" t="s">
        <v>93</v>
      </c>
    </row>
    <row r="1017" spans="1:60">
      <c r="A1017" t="s">
        <v>2256</v>
      </c>
      <c r="B1017" t="s">
        <v>82</v>
      </c>
      <c r="C1017" t="s">
        <v>2257</v>
      </c>
      <c r="D1017" t="s">
        <v>84</v>
      </c>
      <c r="E1017" s="2">
        <f>HYPERLINK("capsilon://?command=openfolder&amp;siteaddress=FAM.docvelocity-na8.net&amp;folderid=FX3D7DC364-0C54-C569-8B36-973E28287141","FX22085904")</f>
        <v>0</v>
      </c>
      <c r="F1017" t="s">
        <v>19</v>
      </c>
      <c r="G1017" t="s">
        <v>19</v>
      </c>
      <c r="H1017" t="s">
        <v>85</v>
      </c>
      <c r="I1017" t="s">
        <v>2258</v>
      </c>
      <c r="J1017">
        <v>140</v>
      </c>
      <c r="K1017" t="s">
        <v>87</v>
      </c>
      <c r="L1017" t="s">
        <v>88</v>
      </c>
      <c r="M1017" t="s">
        <v>89</v>
      </c>
      <c r="N1017">
        <v>1</v>
      </c>
      <c r="O1017" s="1">
        <v>44795.642326388886</v>
      </c>
      <c r="P1017" s="1">
        <v>44795.644490740742</v>
      </c>
      <c r="Q1017">
        <v>20</v>
      </c>
      <c r="R1017">
        <v>167</v>
      </c>
      <c r="S1017" t="b">
        <v>0</v>
      </c>
      <c r="T1017" t="s">
        <v>90</v>
      </c>
      <c r="U1017" t="b">
        <v>0</v>
      </c>
      <c r="V1017" t="s">
        <v>91</v>
      </c>
      <c r="W1017" s="1">
        <v>44795.644490740742</v>
      </c>
      <c r="X1017">
        <v>167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140</v>
      </c>
      <c r="AE1017">
        <v>133</v>
      </c>
      <c r="AF1017">
        <v>0</v>
      </c>
      <c r="AG1017">
        <v>3</v>
      </c>
      <c r="AH1017" t="s">
        <v>90</v>
      </c>
      <c r="AI1017" t="s">
        <v>90</v>
      </c>
      <c r="AJ1017" t="s">
        <v>90</v>
      </c>
      <c r="AK1017" t="s">
        <v>90</v>
      </c>
      <c r="AL1017" t="s">
        <v>90</v>
      </c>
      <c r="AM1017" t="s">
        <v>90</v>
      </c>
      <c r="AN1017" t="s">
        <v>90</v>
      </c>
      <c r="AO1017" t="s">
        <v>90</v>
      </c>
      <c r="AP1017" t="s">
        <v>90</v>
      </c>
      <c r="AQ1017" t="s">
        <v>90</v>
      </c>
      <c r="AR1017" t="s">
        <v>90</v>
      </c>
      <c r="AS1017" t="s">
        <v>90</v>
      </c>
      <c r="AT1017" t="s">
        <v>90</v>
      </c>
      <c r="AU1017" t="s">
        <v>90</v>
      </c>
      <c r="AV1017" t="s">
        <v>90</v>
      </c>
      <c r="AW1017" t="s">
        <v>90</v>
      </c>
      <c r="AX1017" t="s">
        <v>90</v>
      </c>
      <c r="AY1017" t="s">
        <v>90</v>
      </c>
      <c r="AZ1017" t="s">
        <v>90</v>
      </c>
      <c r="BA1017" t="s">
        <v>90</v>
      </c>
      <c r="BB1017" t="s">
        <v>90</v>
      </c>
      <c r="BC1017" t="s">
        <v>90</v>
      </c>
      <c r="BD1017" t="s">
        <v>90</v>
      </c>
      <c r="BE1017" t="s">
        <v>90</v>
      </c>
      <c r="BF1017" t="s">
        <v>2134</v>
      </c>
      <c r="BG1017">
        <v>3</v>
      </c>
      <c r="BH1017" t="s">
        <v>93</v>
      </c>
    </row>
    <row r="1018" spans="1:60">
      <c r="A1018" t="s">
        <v>2259</v>
      </c>
      <c r="B1018" t="s">
        <v>82</v>
      </c>
      <c r="C1018" t="s">
        <v>2246</v>
      </c>
      <c r="D1018" t="s">
        <v>84</v>
      </c>
      <c r="E1018" s="2">
        <f>HYPERLINK("capsilon://?command=openfolder&amp;siteaddress=FAM.docvelocity-na8.net&amp;folderid=FX9675CEBA-2BBB-8C9A-392E-12E54F1FA2CE","FX22085313")</f>
        <v>0</v>
      </c>
      <c r="F1018" t="s">
        <v>19</v>
      </c>
      <c r="G1018" t="s">
        <v>19</v>
      </c>
      <c r="H1018" t="s">
        <v>85</v>
      </c>
      <c r="I1018" t="s">
        <v>2254</v>
      </c>
      <c r="J1018">
        <v>574</v>
      </c>
      <c r="K1018" t="s">
        <v>87</v>
      </c>
      <c r="L1018" t="s">
        <v>88</v>
      </c>
      <c r="M1018" t="s">
        <v>89</v>
      </c>
      <c r="N1018">
        <v>2</v>
      </c>
      <c r="O1018" s="1">
        <v>44795.644212962965</v>
      </c>
      <c r="P1018" s="1">
        <v>44795.674884259257</v>
      </c>
      <c r="Q1018">
        <v>327</v>
      </c>
      <c r="R1018">
        <v>2323</v>
      </c>
      <c r="S1018" t="b">
        <v>0</v>
      </c>
      <c r="T1018" t="s">
        <v>90</v>
      </c>
      <c r="U1018" t="b">
        <v>1</v>
      </c>
      <c r="V1018" t="s">
        <v>91</v>
      </c>
      <c r="W1018" s="1">
        <v>44795.661944444444</v>
      </c>
      <c r="X1018">
        <v>1507</v>
      </c>
      <c r="Y1018">
        <v>256</v>
      </c>
      <c r="Z1018">
        <v>0</v>
      </c>
      <c r="AA1018">
        <v>256</v>
      </c>
      <c r="AB1018">
        <v>246</v>
      </c>
      <c r="AC1018">
        <v>8</v>
      </c>
      <c r="AD1018">
        <v>318</v>
      </c>
      <c r="AE1018">
        <v>0</v>
      </c>
      <c r="AF1018">
        <v>0</v>
      </c>
      <c r="AG1018">
        <v>0</v>
      </c>
      <c r="AH1018" t="s">
        <v>173</v>
      </c>
      <c r="AI1018" s="1">
        <v>44795.674884259257</v>
      </c>
      <c r="AJ1018">
        <v>816</v>
      </c>
      <c r="AK1018">
        <v>0</v>
      </c>
      <c r="AL1018">
        <v>0</v>
      </c>
      <c r="AM1018">
        <v>0</v>
      </c>
      <c r="AN1018">
        <v>246</v>
      </c>
      <c r="AO1018">
        <v>3</v>
      </c>
      <c r="AP1018">
        <v>318</v>
      </c>
      <c r="AQ1018">
        <v>0</v>
      </c>
      <c r="AR1018">
        <v>0</v>
      </c>
      <c r="AS1018">
        <v>0</v>
      </c>
      <c r="AT1018" t="s">
        <v>90</v>
      </c>
      <c r="AU1018" t="s">
        <v>90</v>
      </c>
      <c r="AV1018" t="s">
        <v>90</v>
      </c>
      <c r="AW1018" t="s">
        <v>90</v>
      </c>
      <c r="AX1018" t="s">
        <v>90</v>
      </c>
      <c r="AY1018" t="s">
        <v>90</v>
      </c>
      <c r="AZ1018" t="s">
        <v>90</v>
      </c>
      <c r="BA1018" t="s">
        <v>90</v>
      </c>
      <c r="BB1018" t="s">
        <v>90</v>
      </c>
      <c r="BC1018" t="s">
        <v>90</v>
      </c>
      <c r="BD1018" t="s">
        <v>90</v>
      </c>
      <c r="BE1018" t="s">
        <v>90</v>
      </c>
      <c r="BF1018" t="s">
        <v>2134</v>
      </c>
      <c r="BG1018">
        <v>44</v>
      </c>
      <c r="BH1018" t="s">
        <v>93</v>
      </c>
    </row>
    <row r="1019" spans="1:60">
      <c r="A1019" t="s">
        <v>2260</v>
      </c>
      <c r="B1019" t="s">
        <v>82</v>
      </c>
      <c r="C1019" t="s">
        <v>2137</v>
      </c>
      <c r="D1019" t="s">
        <v>84</v>
      </c>
      <c r="E1019" s="2">
        <f>HYPERLINK("capsilon://?command=openfolder&amp;siteaddress=FAM.docvelocity-na8.net&amp;folderid=FXCB51EB2E-8B89-3A60-E4D5-7FE054492E81","FX22085613")</f>
        <v>0</v>
      </c>
      <c r="F1019" t="s">
        <v>19</v>
      </c>
      <c r="G1019" t="s">
        <v>19</v>
      </c>
      <c r="H1019" t="s">
        <v>85</v>
      </c>
      <c r="I1019" t="s">
        <v>2261</v>
      </c>
      <c r="J1019">
        <v>33</v>
      </c>
      <c r="K1019" t="s">
        <v>87</v>
      </c>
      <c r="L1019" t="s">
        <v>88</v>
      </c>
      <c r="M1019" t="s">
        <v>89</v>
      </c>
      <c r="N1019">
        <v>2</v>
      </c>
      <c r="O1019" s="1">
        <v>44795.645613425928</v>
      </c>
      <c r="P1019" s="1">
        <v>44795.720902777779</v>
      </c>
      <c r="Q1019">
        <v>6367</v>
      </c>
      <c r="R1019">
        <v>138</v>
      </c>
      <c r="S1019" t="b">
        <v>0</v>
      </c>
      <c r="T1019" t="s">
        <v>90</v>
      </c>
      <c r="U1019" t="b">
        <v>0</v>
      </c>
      <c r="V1019" t="s">
        <v>571</v>
      </c>
      <c r="W1019" s="1">
        <v>44795.652222222219</v>
      </c>
      <c r="X1019">
        <v>65</v>
      </c>
      <c r="Y1019">
        <v>10</v>
      </c>
      <c r="Z1019">
        <v>0</v>
      </c>
      <c r="AA1019">
        <v>10</v>
      </c>
      <c r="AB1019">
        <v>0</v>
      </c>
      <c r="AC1019">
        <v>0</v>
      </c>
      <c r="AD1019">
        <v>23</v>
      </c>
      <c r="AE1019">
        <v>0</v>
      </c>
      <c r="AF1019">
        <v>0</v>
      </c>
      <c r="AG1019">
        <v>0</v>
      </c>
      <c r="AH1019" t="s">
        <v>1444</v>
      </c>
      <c r="AI1019" s="1">
        <v>44795.720902777779</v>
      </c>
      <c r="AJ1019">
        <v>73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23</v>
      </c>
      <c r="AQ1019">
        <v>0</v>
      </c>
      <c r="AR1019">
        <v>0</v>
      </c>
      <c r="AS1019">
        <v>0</v>
      </c>
      <c r="AT1019" t="s">
        <v>90</v>
      </c>
      <c r="AU1019" t="s">
        <v>90</v>
      </c>
      <c r="AV1019" t="s">
        <v>90</v>
      </c>
      <c r="AW1019" t="s">
        <v>90</v>
      </c>
      <c r="AX1019" t="s">
        <v>90</v>
      </c>
      <c r="AY1019" t="s">
        <v>90</v>
      </c>
      <c r="AZ1019" t="s">
        <v>90</v>
      </c>
      <c r="BA1019" t="s">
        <v>90</v>
      </c>
      <c r="BB1019" t="s">
        <v>90</v>
      </c>
      <c r="BC1019" t="s">
        <v>90</v>
      </c>
      <c r="BD1019" t="s">
        <v>90</v>
      </c>
      <c r="BE1019" t="s">
        <v>90</v>
      </c>
      <c r="BF1019" t="s">
        <v>2134</v>
      </c>
      <c r="BG1019">
        <v>108</v>
      </c>
      <c r="BH1019" t="s">
        <v>93</v>
      </c>
    </row>
    <row r="1020" spans="1:60">
      <c r="A1020" t="s">
        <v>2262</v>
      </c>
      <c r="B1020" t="s">
        <v>82</v>
      </c>
      <c r="C1020" t="s">
        <v>2257</v>
      </c>
      <c r="D1020" t="s">
        <v>84</v>
      </c>
      <c r="E1020" s="2">
        <f>HYPERLINK("capsilon://?command=openfolder&amp;siteaddress=FAM.docvelocity-na8.net&amp;folderid=FX3D7DC364-0C54-C569-8B36-973E28287141","FX22085904")</f>
        <v>0</v>
      </c>
      <c r="F1020" t="s">
        <v>19</v>
      </c>
      <c r="G1020" t="s">
        <v>19</v>
      </c>
      <c r="H1020" t="s">
        <v>85</v>
      </c>
      <c r="I1020" t="s">
        <v>2258</v>
      </c>
      <c r="J1020">
        <v>164</v>
      </c>
      <c r="K1020" t="s">
        <v>87</v>
      </c>
      <c r="L1020" t="s">
        <v>88</v>
      </c>
      <c r="M1020" t="s">
        <v>89</v>
      </c>
      <c r="N1020">
        <v>2</v>
      </c>
      <c r="O1020" s="1">
        <v>44795.64638888889</v>
      </c>
      <c r="P1020" s="1">
        <v>44795.66542824074</v>
      </c>
      <c r="Q1020">
        <v>911</v>
      </c>
      <c r="R1020">
        <v>734</v>
      </c>
      <c r="S1020" t="b">
        <v>0</v>
      </c>
      <c r="T1020" t="s">
        <v>90</v>
      </c>
      <c r="U1020" t="b">
        <v>1</v>
      </c>
      <c r="V1020" t="s">
        <v>571</v>
      </c>
      <c r="W1020" s="1">
        <v>44795.651458333334</v>
      </c>
      <c r="X1020">
        <v>339</v>
      </c>
      <c r="Y1020">
        <v>97</v>
      </c>
      <c r="Z1020">
        <v>0</v>
      </c>
      <c r="AA1020">
        <v>97</v>
      </c>
      <c r="AB1020">
        <v>0</v>
      </c>
      <c r="AC1020">
        <v>14</v>
      </c>
      <c r="AD1020">
        <v>67</v>
      </c>
      <c r="AE1020">
        <v>0</v>
      </c>
      <c r="AF1020">
        <v>0</v>
      </c>
      <c r="AG1020">
        <v>0</v>
      </c>
      <c r="AH1020" t="s">
        <v>173</v>
      </c>
      <c r="AI1020" s="1">
        <v>44795.66542824074</v>
      </c>
      <c r="AJ1020">
        <v>395</v>
      </c>
      <c r="AK1020">
        <v>2</v>
      </c>
      <c r="AL1020">
        <v>0</v>
      </c>
      <c r="AM1020">
        <v>2</v>
      </c>
      <c r="AN1020">
        <v>0</v>
      </c>
      <c r="AO1020">
        <v>2</v>
      </c>
      <c r="AP1020">
        <v>65</v>
      </c>
      <c r="AQ1020">
        <v>0</v>
      </c>
      <c r="AR1020">
        <v>0</v>
      </c>
      <c r="AS1020">
        <v>0</v>
      </c>
      <c r="AT1020" t="s">
        <v>90</v>
      </c>
      <c r="AU1020" t="s">
        <v>90</v>
      </c>
      <c r="AV1020" t="s">
        <v>90</v>
      </c>
      <c r="AW1020" t="s">
        <v>90</v>
      </c>
      <c r="AX1020" t="s">
        <v>90</v>
      </c>
      <c r="AY1020" t="s">
        <v>90</v>
      </c>
      <c r="AZ1020" t="s">
        <v>90</v>
      </c>
      <c r="BA1020" t="s">
        <v>90</v>
      </c>
      <c r="BB1020" t="s">
        <v>90</v>
      </c>
      <c r="BC1020" t="s">
        <v>90</v>
      </c>
      <c r="BD1020" t="s">
        <v>90</v>
      </c>
      <c r="BE1020" t="s">
        <v>90</v>
      </c>
      <c r="BF1020" t="s">
        <v>2134</v>
      </c>
      <c r="BG1020">
        <v>27</v>
      </c>
      <c r="BH1020" t="s">
        <v>93</v>
      </c>
    </row>
    <row r="1021" spans="1:60">
      <c r="A1021" t="s">
        <v>2263</v>
      </c>
      <c r="B1021" t="s">
        <v>82</v>
      </c>
      <c r="C1021" t="s">
        <v>2264</v>
      </c>
      <c r="D1021" t="s">
        <v>84</v>
      </c>
      <c r="E1021" s="2">
        <f>HYPERLINK("capsilon://?command=openfolder&amp;siteaddress=FAM.docvelocity-na8.net&amp;folderid=FX02ECB20B-756D-6E29-1B5E-2D87F9294F0B","FX22085618")</f>
        <v>0</v>
      </c>
      <c r="F1021" t="s">
        <v>19</v>
      </c>
      <c r="G1021" t="s">
        <v>19</v>
      </c>
      <c r="H1021" t="s">
        <v>85</v>
      </c>
      <c r="I1021" t="s">
        <v>2265</v>
      </c>
      <c r="J1021">
        <v>33</v>
      </c>
      <c r="K1021" t="s">
        <v>87</v>
      </c>
      <c r="L1021" t="s">
        <v>88</v>
      </c>
      <c r="M1021" t="s">
        <v>89</v>
      </c>
      <c r="N1021">
        <v>2</v>
      </c>
      <c r="O1021" s="1">
        <v>44795.655034722222</v>
      </c>
      <c r="P1021" s="1">
        <v>44795.720983796295</v>
      </c>
      <c r="Q1021">
        <v>5562</v>
      </c>
      <c r="R1021">
        <v>136</v>
      </c>
      <c r="S1021" t="b">
        <v>0</v>
      </c>
      <c r="T1021" t="s">
        <v>90</v>
      </c>
      <c r="U1021" t="b">
        <v>0</v>
      </c>
      <c r="V1021" t="s">
        <v>95</v>
      </c>
      <c r="W1021" s="1">
        <v>44795.660034722219</v>
      </c>
      <c r="X1021">
        <v>76</v>
      </c>
      <c r="Y1021">
        <v>10</v>
      </c>
      <c r="Z1021">
        <v>0</v>
      </c>
      <c r="AA1021">
        <v>10</v>
      </c>
      <c r="AB1021">
        <v>0</v>
      </c>
      <c r="AC1021">
        <v>0</v>
      </c>
      <c r="AD1021">
        <v>23</v>
      </c>
      <c r="AE1021">
        <v>0</v>
      </c>
      <c r="AF1021">
        <v>0</v>
      </c>
      <c r="AG1021">
        <v>0</v>
      </c>
      <c r="AH1021" t="s">
        <v>749</v>
      </c>
      <c r="AI1021" s="1">
        <v>44795.720983796295</v>
      </c>
      <c r="AJ1021">
        <v>60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23</v>
      </c>
      <c r="AQ1021">
        <v>0</v>
      </c>
      <c r="AR1021">
        <v>0</v>
      </c>
      <c r="AS1021">
        <v>0</v>
      </c>
      <c r="AT1021" t="s">
        <v>90</v>
      </c>
      <c r="AU1021" t="s">
        <v>90</v>
      </c>
      <c r="AV1021" t="s">
        <v>90</v>
      </c>
      <c r="AW1021" t="s">
        <v>90</v>
      </c>
      <c r="AX1021" t="s">
        <v>90</v>
      </c>
      <c r="AY1021" t="s">
        <v>90</v>
      </c>
      <c r="AZ1021" t="s">
        <v>90</v>
      </c>
      <c r="BA1021" t="s">
        <v>90</v>
      </c>
      <c r="BB1021" t="s">
        <v>90</v>
      </c>
      <c r="BC1021" t="s">
        <v>90</v>
      </c>
      <c r="BD1021" t="s">
        <v>90</v>
      </c>
      <c r="BE1021" t="s">
        <v>90</v>
      </c>
      <c r="BF1021" t="s">
        <v>2134</v>
      </c>
      <c r="BG1021">
        <v>94</v>
      </c>
      <c r="BH1021" t="s">
        <v>93</v>
      </c>
    </row>
    <row r="1022" spans="1:60">
      <c r="A1022" t="s">
        <v>2266</v>
      </c>
      <c r="B1022" t="s">
        <v>82</v>
      </c>
      <c r="C1022" t="s">
        <v>2120</v>
      </c>
      <c r="D1022" t="s">
        <v>84</v>
      </c>
      <c r="E1022" s="2">
        <f>HYPERLINK("capsilon://?command=openfolder&amp;siteaddress=FAM.docvelocity-na8.net&amp;folderid=FX6D7FCEA0-F1AE-1B22-9BF1-0548720F2F20","FX22085143")</f>
        <v>0</v>
      </c>
      <c r="F1022" t="s">
        <v>19</v>
      </c>
      <c r="G1022" t="s">
        <v>19</v>
      </c>
      <c r="H1022" t="s">
        <v>85</v>
      </c>
      <c r="I1022" t="s">
        <v>2267</v>
      </c>
      <c r="J1022">
        <v>33</v>
      </c>
      <c r="K1022" t="s">
        <v>87</v>
      </c>
      <c r="L1022" t="s">
        <v>88</v>
      </c>
      <c r="M1022" t="s">
        <v>89</v>
      </c>
      <c r="N1022">
        <v>2</v>
      </c>
      <c r="O1022" s="1">
        <v>44795.66034722222</v>
      </c>
      <c r="P1022" s="1">
        <v>44795.721620370372</v>
      </c>
      <c r="Q1022">
        <v>5170</v>
      </c>
      <c r="R1022">
        <v>124</v>
      </c>
      <c r="S1022" t="b">
        <v>0</v>
      </c>
      <c r="T1022" t="s">
        <v>90</v>
      </c>
      <c r="U1022" t="b">
        <v>0</v>
      </c>
      <c r="V1022" t="s">
        <v>91</v>
      </c>
      <c r="W1022" s="1">
        <v>44795.662615740737</v>
      </c>
      <c r="X1022">
        <v>57</v>
      </c>
      <c r="Y1022">
        <v>10</v>
      </c>
      <c r="Z1022">
        <v>0</v>
      </c>
      <c r="AA1022">
        <v>10</v>
      </c>
      <c r="AB1022">
        <v>0</v>
      </c>
      <c r="AC1022">
        <v>0</v>
      </c>
      <c r="AD1022">
        <v>23</v>
      </c>
      <c r="AE1022">
        <v>0</v>
      </c>
      <c r="AF1022">
        <v>0</v>
      </c>
      <c r="AG1022">
        <v>0</v>
      </c>
      <c r="AH1022" t="s">
        <v>108</v>
      </c>
      <c r="AI1022" s="1">
        <v>44795.721620370372</v>
      </c>
      <c r="AJ1022">
        <v>67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23</v>
      </c>
      <c r="AQ1022">
        <v>0</v>
      </c>
      <c r="AR1022">
        <v>0</v>
      </c>
      <c r="AS1022">
        <v>0</v>
      </c>
      <c r="AT1022" t="s">
        <v>90</v>
      </c>
      <c r="AU1022" t="s">
        <v>90</v>
      </c>
      <c r="AV1022" t="s">
        <v>90</v>
      </c>
      <c r="AW1022" t="s">
        <v>90</v>
      </c>
      <c r="AX1022" t="s">
        <v>90</v>
      </c>
      <c r="AY1022" t="s">
        <v>90</v>
      </c>
      <c r="AZ1022" t="s">
        <v>90</v>
      </c>
      <c r="BA1022" t="s">
        <v>90</v>
      </c>
      <c r="BB1022" t="s">
        <v>90</v>
      </c>
      <c r="BC1022" t="s">
        <v>90</v>
      </c>
      <c r="BD1022" t="s">
        <v>90</v>
      </c>
      <c r="BE1022" t="s">
        <v>90</v>
      </c>
      <c r="BF1022" t="s">
        <v>2134</v>
      </c>
      <c r="BG1022">
        <v>88</v>
      </c>
      <c r="BH1022" t="s">
        <v>93</v>
      </c>
    </row>
    <row r="1023" spans="1:60">
      <c r="A1023" t="s">
        <v>2268</v>
      </c>
      <c r="B1023" t="s">
        <v>82</v>
      </c>
      <c r="C1023" t="s">
        <v>1595</v>
      </c>
      <c r="D1023" t="s">
        <v>84</v>
      </c>
      <c r="E1023" s="2">
        <f>HYPERLINK("capsilon://?command=openfolder&amp;siteaddress=FAM.docvelocity-na8.net&amp;folderid=FX7745DA31-A94E-D254-6C9D-FE30A514FBB5","FX22083360")</f>
        <v>0</v>
      </c>
      <c r="F1023" t="s">
        <v>19</v>
      </c>
      <c r="G1023" t="s">
        <v>19</v>
      </c>
      <c r="H1023" t="s">
        <v>85</v>
      </c>
      <c r="I1023" t="s">
        <v>2269</v>
      </c>
      <c r="J1023">
        <v>61</v>
      </c>
      <c r="K1023" t="s">
        <v>87</v>
      </c>
      <c r="L1023" t="s">
        <v>88</v>
      </c>
      <c r="M1023" t="s">
        <v>89</v>
      </c>
      <c r="N1023">
        <v>2</v>
      </c>
      <c r="O1023" s="1">
        <v>44795.666851851849</v>
      </c>
      <c r="P1023" s="1">
        <v>44795.723449074074</v>
      </c>
      <c r="Q1023">
        <v>4454</v>
      </c>
      <c r="R1023">
        <v>436</v>
      </c>
      <c r="S1023" t="b">
        <v>0</v>
      </c>
      <c r="T1023" t="s">
        <v>90</v>
      </c>
      <c r="U1023" t="b">
        <v>0</v>
      </c>
      <c r="V1023" t="s">
        <v>91</v>
      </c>
      <c r="W1023" s="1">
        <v>44795.669525462959</v>
      </c>
      <c r="X1023">
        <v>217</v>
      </c>
      <c r="Y1023">
        <v>46</v>
      </c>
      <c r="Z1023">
        <v>0</v>
      </c>
      <c r="AA1023">
        <v>46</v>
      </c>
      <c r="AB1023">
        <v>0</v>
      </c>
      <c r="AC1023">
        <v>1</v>
      </c>
      <c r="AD1023">
        <v>15</v>
      </c>
      <c r="AE1023">
        <v>0</v>
      </c>
      <c r="AF1023">
        <v>0</v>
      </c>
      <c r="AG1023">
        <v>0</v>
      </c>
      <c r="AH1023" t="s">
        <v>1444</v>
      </c>
      <c r="AI1023" s="1">
        <v>44795.723449074074</v>
      </c>
      <c r="AJ1023">
        <v>219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15</v>
      </c>
      <c r="AQ1023">
        <v>0</v>
      </c>
      <c r="AR1023">
        <v>0</v>
      </c>
      <c r="AS1023">
        <v>0</v>
      </c>
      <c r="AT1023" t="s">
        <v>90</v>
      </c>
      <c r="AU1023" t="s">
        <v>90</v>
      </c>
      <c r="AV1023" t="s">
        <v>90</v>
      </c>
      <c r="AW1023" t="s">
        <v>90</v>
      </c>
      <c r="AX1023" t="s">
        <v>90</v>
      </c>
      <c r="AY1023" t="s">
        <v>90</v>
      </c>
      <c r="AZ1023" t="s">
        <v>90</v>
      </c>
      <c r="BA1023" t="s">
        <v>90</v>
      </c>
      <c r="BB1023" t="s">
        <v>90</v>
      </c>
      <c r="BC1023" t="s">
        <v>90</v>
      </c>
      <c r="BD1023" t="s">
        <v>90</v>
      </c>
      <c r="BE1023" t="s">
        <v>90</v>
      </c>
      <c r="BF1023" t="s">
        <v>2134</v>
      </c>
      <c r="BG1023">
        <v>81</v>
      </c>
      <c r="BH1023" t="s">
        <v>93</v>
      </c>
    </row>
    <row r="1024" spans="1:60">
      <c r="A1024" t="s">
        <v>2270</v>
      </c>
      <c r="B1024" t="s">
        <v>82</v>
      </c>
      <c r="C1024" t="s">
        <v>2137</v>
      </c>
      <c r="D1024" t="s">
        <v>84</v>
      </c>
      <c r="E1024" s="2">
        <f>HYPERLINK("capsilon://?command=openfolder&amp;siteaddress=FAM.docvelocity-na8.net&amp;folderid=FXCB51EB2E-8B89-3A60-E4D5-7FE054492E81","FX22085613")</f>
        <v>0</v>
      </c>
      <c r="F1024" t="s">
        <v>19</v>
      </c>
      <c r="G1024" t="s">
        <v>19</v>
      </c>
      <c r="H1024" t="s">
        <v>85</v>
      </c>
      <c r="I1024" t="s">
        <v>2271</v>
      </c>
      <c r="J1024">
        <v>67</v>
      </c>
      <c r="K1024" t="s">
        <v>87</v>
      </c>
      <c r="L1024" t="s">
        <v>88</v>
      </c>
      <c r="M1024" t="s">
        <v>89</v>
      </c>
      <c r="N1024">
        <v>2</v>
      </c>
      <c r="O1024" s="1">
        <v>44795.673101851855</v>
      </c>
      <c r="P1024" s="1">
        <v>44795.723379629628</v>
      </c>
      <c r="Q1024">
        <v>3353</v>
      </c>
      <c r="R1024">
        <v>991</v>
      </c>
      <c r="S1024" t="b">
        <v>0</v>
      </c>
      <c r="T1024" t="s">
        <v>90</v>
      </c>
      <c r="U1024" t="b">
        <v>0</v>
      </c>
      <c r="V1024" t="s">
        <v>1933</v>
      </c>
      <c r="W1024" s="1">
        <v>44795.682928240742</v>
      </c>
      <c r="X1024">
        <v>785</v>
      </c>
      <c r="Y1024">
        <v>52</v>
      </c>
      <c r="Z1024">
        <v>0</v>
      </c>
      <c r="AA1024">
        <v>52</v>
      </c>
      <c r="AB1024">
        <v>0</v>
      </c>
      <c r="AC1024">
        <v>27</v>
      </c>
      <c r="AD1024">
        <v>15</v>
      </c>
      <c r="AE1024">
        <v>0</v>
      </c>
      <c r="AF1024">
        <v>0</v>
      </c>
      <c r="AG1024">
        <v>0</v>
      </c>
      <c r="AH1024" t="s">
        <v>749</v>
      </c>
      <c r="AI1024" s="1">
        <v>44795.723379629628</v>
      </c>
      <c r="AJ1024">
        <v>206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15</v>
      </c>
      <c r="AQ1024">
        <v>0</v>
      </c>
      <c r="AR1024">
        <v>0</v>
      </c>
      <c r="AS1024">
        <v>0</v>
      </c>
      <c r="AT1024" t="s">
        <v>90</v>
      </c>
      <c r="AU1024" t="s">
        <v>90</v>
      </c>
      <c r="AV1024" t="s">
        <v>90</v>
      </c>
      <c r="AW1024" t="s">
        <v>90</v>
      </c>
      <c r="AX1024" t="s">
        <v>90</v>
      </c>
      <c r="AY1024" t="s">
        <v>90</v>
      </c>
      <c r="AZ1024" t="s">
        <v>90</v>
      </c>
      <c r="BA1024" t="s">
        <v>90</v>
      </c>
      <c r="BB1024" t="s">
        <v>90</v>
      </c>
      <c r="BC1024" t="s">
        <v>90</v>
      </c>
      <c r="BD1024" t="s">
        <v>90</v>
      </c>
      <c r="BE1024" t="s">
        <v>90</v>
      </c>
      <c r="BF1024" t="s">
        <v>2134</v>
      </c>
      <c r="BG1024">
        <v>72</v>
      </c>
      <c r="BH1024" t="s">
        <v>93</v>
      </c>
    </row>
    <row r="1025" spans="1:60">
      <c r="A1025" t="s">
        <v>2272</v>
      </c>
      <c r="B1025" t="s">
        <v>82</v>
      </c>
      <c r="C1025" t="s">
        <v>2273</v>
      </c>
      <c r="D1025" t="s">
        <v>84</v>
      </c>
      <c r="E1025" s="2">
        <f>HYPERLINK("capsilon://?command=openfolder&amp;siteaddress=FAM.docvelocity-na8.net&amp;folderid=FX2E99C83B-3158-1001-C16E-1B4E1B831673","FX22084515")</f>
        <v>0</v>
      </c>
      <c r="F1025" t="s">
        <v>19</v>
      </c>
      <c r="G1025" t="s">
        <v>19</v>
      </c>
      <c r="H1025" t="s">
        <v>85</v>
      </c>
      <c r="I1025" t="s">
        <v>2274</v>
      </c>
      <c r="J1025">
        <v>113</v>
      </c>
      <c r="K1025" t="s">
        <v>87</v>
      </c>
      <c r="L1025" t="s">
        <v>88</v>
      </c>
      <c r="M1025" t="s">
        <v>89</v>
      </c>
      <c r="N1025">
        <v>1</v>
      </c>
      <c r="O1025" s="1">
        <v>44795.673854166664</v>
      </c>
      <c r="P1025" s="1">
        <v>44795.697164351855</v>
      </c>
      <c r="Q1025">
        <v>594</v>
      </c>
      <c r="R1025">
        <v>1420</v>
      </c>
      <c r="S1025" t="b">
        <v>0</v>
      </c>
      <c r="T1025" t="s">
        <v>90</v>
      </c>
      <c r="U1025" t="b">
        <v>0</v>
      </c>
      <c r="V1025" t="s">
        <v>91</v>
      </c>
      <c r="W1025" s="1">
        <v>44795.697164351855</v>
      </c>
      <c r="X1025">
        <v>1420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113</v>
      </c>
      <c r="AE1025">
        <v>106</v>
      </c>
      <c r="AF1025">
        <v>0</v>
      </c>
      <c r="AG1025">
        <v>3</v>
      </c>
      <c r="AH1025" t="s">
        <v>90</v>
      </c>
      <c r="AI1025" t="s">
        <v>90</v>
      </c>
      <c r="AJ1025" t="s">
        <v>90</v>
      </c>
      <c r="AK1025" t="s">
        <v>90</v>
      </c>
      <c r="AL1025" t="s">
        <v>90</v>
      </c>
      <c r="AM1025" t="s">
        <v>90</v>
      </c>
      <c r="AN1025" t="s">
        <v>90</v>
      </c>
      <c r="AO1025" t="s">
        <v>90</v>
      </c>
      <c r="AP1025" t="s">
        <v>90</v>
      </c>
      <c r="AQ1025" t="s">
        <v>90</v>
      </c>
      <c r="AR1025" t="s">
        <v>90</v>
      </c>
      <c r="AS1025" t="s">
        <v>90</v>
      </c>
      <c r="AT1025" t="s">
        <v>90</v>
      </c>
      <c r="AU1025" t="s">
        <v>90</v>
      </c>
      <c r="AV1025" t="s">
        <v>90</v>
      </c>
      <c r="AW1025" t="s">
        <v>90</v>
      </c>
      <c r="AX1025" t="s">
        <v>90</v>
      </c>
      <c r="AY1025" t="s">
        <v>90</v>
      </c>
      <c r="AZ1025" t="s">
        <v>90</v>
      </c>
      <c r="BA1025" t="s">
        <v>90</v>
      </c>
      <c r="BB1025" t="s">
        <v>90</v>
      </c>
      <c r="BC1025" t="s">
        <v>90</v>
      </c>
      <c r="BD1025" t="s">
        <v>90</v>
      </c>
      <c r="BE1025" t="s">
        <v>90</v>
      </c>
      <c r="BF1025" t="s">
        <v>2134</v>
      </c>
      <c r="BG1025">
        <v>33</v>
      </c>
      <c r="BH1025" t="s">
        <v>93</v>
      </c>
    </row>
    <row r="1026" spans="1:60">
      <c r="A1026" t="s">
        <v>2275</v>
      </c>
      <c r="B1026" t="s">
        <v>82</v>
      </c>
      <c r="C1026" t="s">
        <v>2276</v>
      </c>
      <c r="D1026" t="s">
        <v>84</v>
      </c>
      <c r="E1026" s="2">
        <f>HYPERLINK("capsilon://?command=openfolder&amp;siteaddress=FAM.docvelocity-na8.net&amp;folderid=FX17542254-BC92-E07B-3612-7F394529F34A","FX22082371")</f>
        <v>0</v>
      </c>
      <c r="F1026" t="s">
        <v>19</v>
      </c>
      <c r="G1026" t="s">
        <v>19</v>
      </c>
      <c r="H1026" t="s">
        <v>85</v>
      </c>
      <c r="I1026" t="s">
        <v>2277</v>
      </c>
      <c r="J1026">
        <v>297</v>
      </c>
      <c r="K1026" t="s">
        <v>87</v>
      </c>
      <c r="L1026" t="s">
        <v>88</v>
      </c>
      <c r="M1026" t="s">
        <v>89</v>
      </c>
      <c r="N1026">
        <v>1</v>
      </c>
      <c r="O1026" s="1">
        <v>44795.677986111114</v>
      </c>
      <c r="P1026" s="1">
        <v>44795.726585648146</v>
      </c>
      <c r="Q1026">
        <v>2916</v>
      </c>
      <c r="R1026">
        <v>1283</v>
      </c>
      <c r="S1026" t="b">
        <v>0</v>
      </c>
      <c r="T1026" t="s">
        <v>90</v>
      </c>
      <c r="U1026" t="b">
        <v>0</v>
      </c>
      <c r="V1026" t="s">
        <v>95</v>
      </c>
      <c r="W1026" s="1">
        <v>44795.726585648146</v>
      </c>
      <c r="X1026">
        <v>424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297</v>
      </c>
      <c r="AE1026">
        <v>269</v>
      </c>
      <c r="AF1026">
        <v>0</v>
      </c>
      <c r="AG1026">
        <v>13</v>
      </c>
      <c r="AH1026" t="s">
        <v>90</v>
      </c>
      <c r="AI1026" t="s">
        <v>90</v>
      </c>
      <c r="AJ1026" t="s">
        <v>90</v>
      </c>
      <c r="AK1026" t="s">
        <v>90</v>
      </c>
      <c r="AL1026" t="s">
        <v>90</v>
      </c>
      <c r="AM1026" t="s">
        <v>90</v>
      </c>
      <c r="AN1026" t="s">
        <v>90</v>
      </c>
      <c r="AO1026" t="s">
        <v>90</v>
      </c>
      <c r="AP1026" t="s">
        <v>90</v>
      </c>
      <c r="AQ1026" t="s">
        <v>90</v>
      </c>
      <c r="AR1026" t="s">
        <v>90</v>
      </c>
      <c r="AS1026" t="s">
        <v>90</v>
      </c>
      <c r="AT1026" t="s">
        <v>90</v>
      </c>
      <c r="AU1026" t="s">
        <v>90</v>
      </c>
      <c r="AV1026" t="s">
        <v>90</v>
      </c>
      <c r="AW1026" t="s">
        <v>90</v>
      </c>
      <c r="AX1026" t="s">
        <v>90</v>
      </c>
      <c r="AY1026" t="s">
        <v>90</v>
      </c>
      <c r="AZ1026" t="s">
        <v>90</v>
      </c>
      <c r="BA1026" t="s">
        <v>90</v>
      </c>
      <c r="BB1026" t="s">
        <v>90</v>
      </c>
      <c r="BC1026" t="s">
        <v>90</v>
      </c>
      <c r="BD1026" t="s">
        <v>90</v>
      </c>
      <c r="BE1026" t="s">
        <v>90</v>
      </c>
      <c r="BF1026" t="s">
        <v>2134</v>
      </c>
      <c r="BG1026">
        <v>69</v>
      </c>
      <c r="BH1026" t="s">
        <v>93</v>
      </c>
    </row>
    <row r="1027" spans="1:60">
      <c r="A1027" t="s">
        <v>2278</v>
      </c>
      <c r="B1027" t="s">
        <v>82</v>
      </c>
      <c r="C1027" t="s">
        <v>2279</v>
      </c>
      <c r="D1027" t="s">
        <v>84</v>
      </c>
      <c r="E1027" s="2">
        <f>HYPERLINK("capsilon://?command=openfolder&amp;siteaddress=FAM.docvelocity-na8.net&amp;folderid=FXD6D1C8F1-5876-CAB1-B664-03E0E9FBDCBB","FX22076463")</f>
        <v>0</v>
      </c>
      <c r="F1027" t="s">
        <v>19</v>
      </c>
      <c r="G1027" t="s">
        <v>19</v>
      </c>
      <c r="H1027" t="s">
        <v>85</v>
      </c>
      <c r="I1027" t="s">
        <v>2280</v>
      </c>
      <c r="J1027">
        <v>44</v>
      </c>
      <c r="K1027" t="s">
        <v>87</v>
      </c>
      <c r="L1027" t="s">
        <v>88</v>
      </c>
      <c r="M1027" t="s">
        <v>89</v>
      </c>
      <c r="N1027">
        <v>2</v>
      </c>
      <c r="O1027" s="1">
        <v>44795.696597222224</v>
      </c>
      <c r="P1027" s="1">
        <v>44795.722048611111</v>
      </c>
      <c r="Q1027">
        <v>2117</v>
      </c>
      <c r="R1027">
        <v>82</v>
      </c>
      <c r="S1027" t="b">
        <v>0</v>
      </c>
      <c r="T1027" t="s">
        <v>90</v>
      </c>
      <c r="U1027" t="b">
        <v>0</v>
      </c>
      <c r="V1027" t="s">
        <v>91</v>
      </c>
      <c r="W1027" s="1">
        <v>44795.714432870373</v>
      </c>
      <c r="X1027">
        <v>33</v>
      </c>
      <c r="Y1027">
        <v>0</v>
      </c>
      <c r="Z1027">
        <v>0</v>
      </c>
      <c r="AA1027">
        <v>0</v>
      </c>
      <c r="AB1027">
        <v>37</v>
      </c>
      <c r="AC1027">
        <v>0</v>
      </c>
      <c r="AD1027">
        <v>44</v>
      </c>
      <c r="AE1027">
        <v>232</v>
      </c>
      <c r="AF1027">
        <v>0</v>
      </c>
      <c r="AG1027">
        <v>0</v>
      </c>
      <c r="AH1027" t="s">
        <v>108</v>
      </c>
      <c r="AI1027" s="1">
        <v>44795.722048611111</v>
      </c>
      <c r="AJ1027">
        <v>36</v>
      </c>
      <c r="AK1027">
        <v>0</v>
      </c>
      <c r="AL1027">
        <v>0</v>
      </c>
      <c r="AM1027">
        <v>0</v>
      </c>
      <c r="AN1027">
        <v>37</v>
      </c>
      <c r="AO1027">
        <v>0</v>
      </c>
      <c r="AP1027">
        <v>44</v>
      </c>
      <c r="AQ1027">
        <v>0</v>
      </c>
      <c r="AR1027">
        <v>0</v>
      </c>
      <c r="AS1027">
        <v>0</v>
      </c>
      <c r="AT1027" t="s">
        <v>90</v>
      </c>
      <c r="AU1027" t="s">
        <v>90</v>
      </c>
      <c r="AV1027" t="s">
        <v>90</v>
      </c>
      <c r="AW1027" t="s">
        <v>90</v>
      </c>
      <c r="AX1027" t="s">
        <v>90</v>
      </c>
      <c r="AY1027" t="s">
        <v>90</v>
      </c>
      <c r="AZ1027" t="s">
        <v>90</v>
      </c>
      <c r="BA1027" t="s">
        <v>90</v>
      </c>
      <c r="BB1027" t="s">
        <v>90</v>
      </c>
      <c r="BC1027" t="s">
        <v>90</v>
      </c>
      <c r="BD1027" t="s">
        <v>90</v>
      </c>
      <c r="BE1027" t="s">
        <v>90</v>
      </c>
      <c r="BF1027" t="s">
        <v>2134</v>
      </c>
      <c r="BG1027">
        <v>36</v>
      </c>
      <c r="BH1027" t="s">
        <v>93</v>
      </c>
    </row>
    <row r="1028" spans="1:60">
      <c r="A1028" t="s">
        <v>2281</v>
      </c>
      <c r="B1028" t="s">
        <v>82</v>
      </c>
      <c r="C1028" t="s">
        <v>2282</v>
      </c>
      <c r="D1028" t="s">
        <v>84</v>
      </c>
      <c r="E1028" s="2">
        <f>HYPERLINK("capsilon://?command=openfolder&amp;siteaddress=FAM.docvelocity-na8.net&amp;folderid=FX44B94F49-C6DB-D82C-8B3C-FCE9F099225A","FX22085278")</f>
        <v>0</v>
      </c>
      <c r="F1028" t="s">
        <v>19</v>
      </c>
      <c r="G1028" t="s">
        <v>19</v>
      </c>
      <c r="H1028" t="s">
        <v>85</v>
      </c>
      <c r="I1028" t="s">
        <v>2283</v>
      </c>
      <c r="J1028">
        <v>265</v>
      </c>
      <c r="K1028" t="s">
        <v>87</v>
      </c>
      <c r="L1028" t="s">
        <v>88</v>
      </c>
      <c r="M1028" t="s">
        <v>89</v>
      </c>
      <c r="N1028">
        <v>1</v>
      </c>
      <c r="O1028" s="1">
        <v>44795.69703703704</v>
      </c>
      <c r="P1028" s="1">
        <v>44795.704004629632</v>
      </c>
      <c r="Q1028">
        <v>113</v>
      </c>
      <c r="R1028">
        <v>489</v>
      </c>
      <c r="S1028" t="b">
        <v>0</v>
      </c>
      <c r="T1028" t="s">
        <v>90</v>
      </c>
      <c r="U1028" t="b">
        <v>0</v>
      </c>
      <c r="V1028" t="s">
        <v>571</v>
      </c>
      <c r="W1028" s="1">
        <v>44795.704004629632</v>
      </c>
      <c r="X1028">
        <v>489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265</v>
      </c>
      <c r="AE1028">
        <v>243</v>
      </c>
      <c r="AF1028">
        <v>0</v>
      </c>
      <c r="AG1028">
        <v>5</v>
      </c>
      <c r="AH1028" t="s">
        <v>90</v>
      </c>
      <c r="AI1028" t="s">
        <v>90</v>
      </c>
      <c r="AJ1028" t="s">
        <v>90</v>
      </c>
      <c r="AK1028" t="s">
        <v>90</v>
      </c>
      <c r="AL1028" t="s">
        <v>90</v>
      </c>
      <c r="AM1028" t="s">
        <v>90</v>
      </c>
      <c r="AN1028" t="s">
        <v>90</v>
      </c>
      <c r="AO1028" t="s">
        <v>90</v>
      </c>
      <c r="AP1028" t="s">
        <v>90</v>
      </c>
      <c r="AQ1028" t="s">
        <v>90</v>
      </c>
      <c r="AR1028" t="s">
        <v>90</v>
      </c>
      <c r="AS1028" t="s">
        <v>90</v>
      </c>
      <c r="AT1028" t="s">
        <v>90</v>
      </c>
      <c r="AU1028" t="s">
        <v>90</v>
      </c>
      <c r="AV1028" t="s">
        <v>90</v>
      </c>
      <c r="AW1028" t="s">
        <v>90</v>
      </c>
      <c r="AX1028" t="s">
        <v>90</v>
      </c>
      <c r="AY1028" t="s">
        <v>90</v>
      </c>
      <c r="AZ1028" t="s">
        <v>90</v>
      </c>
      <c r="BA1028" t="s">
        <v>90</v>
      </c>
      <c r="BB1028" t="s">
        <v>90</v>
      </c>
      <c r="BC1028" t="s">
        <v>90</v>
      </c>
      <c r="BD1028" t="s">
        <v>90</v>
      </c>
      <c r="BE1028" t="s">
        <v>90</v>
      </c>
      <c r="BF1028" t="s">
        <v>2134</v>
      </c>
      <c r="BG1028">
        <v>10</v>
      </c>
      <c r="BH1028" t="s">
        <v>93</v>
      </c>
    </row>
    <row r="1029" spans="1:60">
      <c r="A1029" t="s">
        <v>2284</v>
      </c>
      <c r="B1029" t="s">
        <v>82</v>
      </c>
      <c r="C1029" t="s">
        <v>2285</v>
      </c>
      <c r="D1029" t="s">
        <v>84</v>
      </c>
      <c r="E1029" s="2">
        <f>HYPERLINK("capsilon://?command=openfolder&amp;siteaddress=FAM.docvelocity-na8.net&amp;folderid=FX24DEB157-794B-7BCB-668F-092F40265258","FX22085304")</f>
        <v>0</v>
      </c>
      <c r="F1029" t="s">
        <v>19</v>
      </c>
      <c r="G1029" t="s">
        <v>19</v>
      </c>
      <c r="H1029" t="s">
        <v>85</v>
      </c>
      <c r="I1029" t="s">
        <v>2286</v>
      </c>
      <c r="J1029">
        <v>84</v>
      </c>
      <c r="K1029" t="s">
        <v>87</v>
      </c>
      <c r="L1029" t="s">
        <v>88</v>
      </c>
      <c r="M1029" t="s">
        <v>89</v>
      </c>
      <c r="N1029">
        <v>1</v>
      </c>
      <c r="O1029" s="1">
        <v>44795.697962962964</v>
      </c>
      <c r="P1029" s="1">
        <v>44795.705231481479</v>
      </c>
      <c r="Q1029">
        <v>539</v>
      </c>
      <c r="R1029">
        <v>89</v>
      </c>
      <c r="S1029" t="b">
        <v>0</v>
      </c>
      <c r="T1029" t="s">
        <v>90</v>
      </c>
      <c r="U1029" t="b">
        <v>0</v>
      </c>
      <c r="V1029" t="s">
        <v>571</v>
      </c>
      <c r="W1029" s="1">
        <v>44795.705231481479</v>
      </c>
      <c r="X1029">
        <v>89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84</v>
      </c>
      <c r="AE1029">
        <v>84</v>
      </c>
      <c r="AF1029">
        <v>0</v>
      </c>
      <c r="AG1029">
        <v>2</v>
      </c>
      <c r="AH1029" t="s">
        <v>90</v>
      </c>
      <c r="AI1029" t="s">
        <v>90</v>
      </c>
      <c r="AJ1029" t="s">
        <v>90</v>
      </c>
      <c r="AK1029" t="s">
        <v>90</v>
      </c>
      <c r="AL1029" t="s">
        <v>90</v>
      </c>
      <c r="AM1029" t="s">
        <v>90</v>
      </c>
      <c r="AN1029" t="s">
        <v>90</v>
      </c>
      <c r="AO1029" t="s">
        <v>90</v>
      </c>
      <c r="AP1029" t="s">
        <v>90</v>
      </c>
      <c r="AQ1029" t="s">
        <v>90</v>
      </c>
      <c r="AR1029" t="s">
        <v>90</v>
      </c>
      <c r="AS1029" t="s">
        <v>90</v>
      </c>
      <c r="AT1029" t="s">
        <v>90</v>
      </c>
      <c r="AU1029" t="s">
        <v>90</v>
      </c>
      <c r="AV1029" t="s">
        <v>90</v>
      </c>
      <c r="AW1029" t="s">
        <v>90</v>
      </c>
      <c r="AX1029" t="s">
        <v>90</v>
      </c>
      <c r="AY1029" t="s">
        <v>90</v>
      </c>
      <c r="AZ1029" t="s">
        <v>90</v>
      </c>
      <c r="BA1029" t="s">
        <v>90</v>
      </c>
      <c r="BB1029" t="s">
        <v>90</v>
      </c>
      <c r="BC1029" t="s">
        <v>90</v>
      </c>
      <c r="BD1029" t="s">
        <v>90</v>
      </c>
      <c r="BE1029" t="s">
        <v>90</v>
      </c>
      <c r="BF1029" t="s">
        <v>2134</v>
      </c>
      <c r="BG1029">
        <v>10</v>
      </c>
      <c r="BH1029" t="s">
        <v>93</v>
      </c>
    </row>
    <row r="1030" spans="1:60">
      <c r="A1030" t="s">
        <v>2287</v>
      </c>
      <c r="B1030" t="s">
        <v>82</v>
      </c>
      <c r="C1030" t="s">
        <v>2273</v>
      </c>
      <c r="D1030" t="s">
        <v>84</v>
      </c>
      <c r="E1030" s="2">
        <f>HYPERLINK("capsilon://?command=openfolder&amp;siteaddress=FAM.docvelocity-na8.net&amp;folderid=FX2E99C83B-3158-1001-C16E-1B4E1B831673","FX22084515")</f>
        <v>0</v>
      </c>
      <c r="F1030" t="s">
        <v>19</v>
      </c>
      <c r="G1030" t="s">
        <v>19</v>
      </c>
      <c r="H1030" t="s">
        <v>85</v>
      </c>
      <c r="I1030" t="s">
        <v>2274</v>
      </c>
      <c r="J1030">
        <v>157</v>
      </c>
      <c r="K1030" t="s">
        <v>87</v>
      </c>
      <c r="L1030" t="s">
        <v>88</v>
      </c>
      <c r="M1030" t="s">
        <v>89</v>
      </c>
      <c r="N1030">
        <v>2</v>
      </c>
      <c r="O1030" s="1">
        <v>44795.698449074072</v>
      </c>
      <c r="P1030" s="1">
        <v>44795.718900462962</v>
      </c>
      <c r="Q1030">
        <v>570</v>
      </c>
      <c r="R1030">
        <v>1197</v>
      </c>
      <c r="S1030" t="b">
        <v>0</v>
      </c>
      <c r="T1030" t="s">
        <v>90</v>
      </c>
      <c r="U1030" t="b">
        <v>1</v>
      </c>
      <c r="V1030" t="s">
        <v>95</v>
      </c>
      <c r="W1030" s="1">
        <v>44795.712835648148</v>
      </c>
      <c r="X1030">
        <v>790</v>
      </c>
      <c r="Y1030">
        <v>140</v>
      </c>
      <c r="Z1030">
        <v>0</v>
      </c>
      <c r="AA1030">
        <v>140</v>
      </c>
      <c r="AB1030">
        <v>0</v>
      </c>
      <c r="AC1030">
        <v>38</v>
      </c>
      <c r="AD1030">
        <v>17</v>
      </c>
      <c r="AE1030">
        <v>0</v>
      </c>
      <c r="AF1030">
        <v>0</v>
      </c>
      <c r="AG1030">
        <v>0</v>
      </c>
      <c r="AH1030" t="s">
        <v>749</v>
      </c>
      <c r="AI1030" s="1">
        <v>44795.718900462962</v>
      </c>
      <c r="AJ1030">
        <v>407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17</v>
      </c>
      <c r="AQ1030">
        <v>0</v>
      </c>
      <c r="AR1030">
        <v>0</v>
      </c>
      <c r="AS1030">
        <v>0</v>
      </c>
      <c r="AT1030" t="s">
        <v>90</v>
      </c>
      <c r="AU1030" t="s">
        <v>90</v>
      </c>
      <c r="AV1030" t="s">
        <v>90</v>
      </c>
      <c r="AW1030" t="s">
        <v>90</v>
      </c>
      <c r="AX1030" t="s">
        <v>90</v>
      </c>
      <c r="AY1030" t="s">
        <v>90</v>
      </c>
      <c r="AZ1030" t="s">
        <v>90</v>
      </c>
      <c r="BA1030" t="s">
        <v>90</v>
      </c>
      <c r="BB1030" t="s">
        <v>90</v>
      </c>
      <c r="BC1030" t="s">
        <v>90</v>
      </c>
      <c r="BD1030" t="s">
        <v>90</v>
      </c>
      <c r="BE1030" t="s">
        <v>90</v>
      </c>
      <c r="BF1030" t="s">
        <v>2134</v>
      </c>
      <c r="BG1030">
        <v>29</v>
      </c>
      <c r="BH1030" t="s">
        <v>93</v>
      </c>
    </row>
    <row r="1031" spans="1:60">
      <c r="A1031" t="s">
        <v>2288</v>
      </c>
      <c r="B1031" t="s">
        <v>82</v>
      </c>
      <c r="C1031" t="s">
        <v>2282</v>
      </c>
      <c r="D1031" t="s">
        <v>84</v>
      </c>
      <c r="E1031" s="2">
        <f>HYPERLINK("capsilon://?command=openfolder&amp;siteaddress=FAM.docvelocity-na8.net&amp;folderid=FX44B94F49-C6DB-D82C-8B3C-FCE9F099225A","FX22085278")</f>
        <v>0</v>
      </c>
      <c r="F1031" t="s">
        <v>19</v>
      </c>
      <c r="G1031" t="s">
        <v>19</v>
      </c>
      <c r="H1031" t="s">
        <v>85</v>
      </c>
      <c r="I1031" t="s">
        <v>2283</v>
      </c>
      <c r="J1031">
        <v>317</v>
      </c>
      <c r="K1031" t="s">
        <v>87</v>
      </c>
      <c r="L1031" t="s">
        <v>88</v>
      </c>
      <c r="M1031" t="s">
        <v>89</v>
      </c>
      <c r="N1031">
        <v>2</v>
      </c>
      <c r="O1031" s="1">
        <v>44795.705439814818</v>
      </c>
      <c r="P1031" s="1">
        <v>44795.730810185189</v>
      </c>
      <c r="Q1031">
        <v>47</v>
      </c>
      <c r="R1031">
        <v>2145</v>
      </c>
      <c r="S1031" t="b">
        <v>0</v>
      </c>
      <c r="T1031" t="s">
        <v>90</v>
      </c>
      <c r="U1031" t="b">
        <v>1</v>
      </c>
      <c r="V1031" t="s">
        <v>571</v>
      </c>
      <c r="W1031" s="1">
        <v>44795.71565972222</v>
      </c>
      <c r="X1031">
        <v>883</v>
      </c>
      <c r="Y1031">
        <v>276</v>
      </c>
      <c r="Z1031">
        <v>0</v>
      </c>
      <c r="AA1031">
        <v>276</v>
      </c>
      <c r="AB1031">
        <v>0</v>
      </c>
      <c r="AC1031">
        <v>56</v>
      </c>
      <c r="AD1031">
        <v>41</v>
      </c>
      <c r="AE1031">
        <v>0</v>
      </c>
      <c r="AF1031">
        <v>0</v>
      </c>
      <c r="AG1031">
        <v>0</v>
      </c>
      <c r="AH1031" t="s">
        <v>173</v>
      </c>
      <c r="AI1031" s="1">
        <v>44795.730810185189</v>
      </c>
      <c r="AJ1031">
        <v>1262</v>
      </c>
      <c r="AK1031">
        <v>4</v>
      </c>
      <c r="AL1031">
        <v>0</v>
      </c>
      <c r="AM1031">
        <v>4</v>
      </c>
      <c r="AN1031">
        <v>0</v>
      </c>
      <c r="AO1031">
        <v>4</v>
      </c>
      <c r="AP1031">
        <v>37</v>
      </c>
      <c r="AQ1031">
        <v>0</v>
      </c>
      <c r="AR1031">
        <v>0</v>
      </c>
      <c r="AS1031">
        <v>0</v>
      </c>
      <c r="AT1031" t="s">
        <v>90</v>
      </c>
      <c r="AU1031" t="s">
        <v>90</v>
      </c>
      <c r="AV1031" t="s">
        <v>90</v>
      </c>
      <c r="AW1031" t="s">
        <v>90</v>
      </c>
      <c r="AX1031" t="s">
        <v>90</v>
      </c>
      <c r="AY1031" t="s">
        <v>90</v>
      </c>
      <c r="AZ1031" t="s">
        <v>90</v>
      </c>
      <c r="BA1031" t="s">
        <v>90</v>
      </c>
      <c r="BB1031" t="s">
        <v>90</v>
      </c>
      <c r="BC1031" t="s">
        <v>90</v>
      </c>
      <c r="BD1031" t="s">
        <v>90</v>
      </c>
      <c r="BE1031" t="s">
        <v>90</v>
      </c>
      <c r="BF1031" t="s">
        <v>2134</v>
      </c>
      <c r="BG1031">
        <v>36</v>
      </c>
      <c r="BH1031" t="s">
        <v>93</v>
      </c>
    </row>
    <row r="1032" spans="1:60">
      <c r="A1032" t="s">
        <v>2289</v>
      </c>
      <c r="B1032" t="s">
        <v>82</v>
      </c>
      <c r="C1032" t="s">
        <v>2285</v>
      </c>
      <c r="D1032" t="s">
        <v>84</v>
      </c>
      <c r="E1032" s="2">
        <f>HYPERLINK("capsilon://?command=openfolder&amp;siteaddress=FAM.docvelocity-na8.net&amp;folderid=FX24DEB157-794B-7BCB-668F-092F40265258","FX22085304")</f>
        <v>0</v>
      </c>
      <c r="F1032" t="s">
        <v>19</v>
      </c>
      <c r="G1032" t="s">
        <v>19</v>
      </c>
      <c r="H1032" t="s">
        <v>85</v>
      </c>
      <c r="I1032" t="s">
        <v>2286</v>
      </c>
      <c r="J1032">
        <v>108</v>
      </c>
      <c r="K1032" t="s">
        <v>87</v>
      </c>
      <c r="L1032" t="s">
        <v>88</v>
      </c>
      <c r="M1032" t="s">
        <v>89</v>
      </c>
      <c r="N1032">
        <v>2</v>
      </c>
      <c r="O1032" s="1">
        <v>44795.706435185188</v>
      </c>
      <c r="P1032" s="1">
        <v>44795.719687500001</v>
      </c>
      <c r="Q1032">
        <v>621</v>
      </c>
      <c r="R1032">
        <v>524</v>
      </c>
      <c r="S1032" t="b">
        <v>0</v>
      </c>
      <c r="T1032" t="s">
        <v>90</v>
      </c>
      <c r="U1032" t="b">
        <v>1</v>
      </c>
      <c r="V1032" t="s">
        <v>95</v>
      </c>
      <c r="W1032" s="1">
        <v>44795.716006944444</v>
      </c>
      <c r="X1032">
        <v>273</v>
      </c>
      <c r="Y1032">
        <v>88</v>
      </c>
      <c r="Z1032">
        <v>0</v>
      </c>
      <c r="AA1032">
        <v>88</v>
      </c>
      <c r="AB1032">
        <v>0</v>
      </c>
      <c r="AC1032">
        <v>9</v>
      </c>
      <c r="AD1032">
        <v>20</v>
      </c>
      <c r="AE1032">
        <v>0</v>
      </c>
      <c r="AF1032">
        <v>0</v>
      </c>
      <c r="AG1032">
        <v>0</v>
      </c>
      <c r="AH1032" t="s">
        <v>108</v>
      </c>
      <c r="AI1032" s="1">
        <v>44795.719687500001</v>
      </c>
      <c r="AJ1032">
        <v>251</v>
      </c>
      <c r="AK1032">
        <v>1</v>
      </c>
      <c r="AL1032">
        <v>0</v>
      </c>
      <c r="AM1032">
        <v>1</v>
      </c>
      <c r="AN1032">
        <v>0</v>
      </c>
      <c r="AO1032">
        <v>1</v>
      </c>
      <c r="AP1032">
        <v>19</v>
      </c>
      <c r="AQ1032">
        <v>0</v>
      </c>
      <c r="AR1032">
        <v>0</v>
      </c>
      <c r="AS1032">
        <v>0</v>
      </c>
      <c r="AT1032" t="s">
        <v>90</v>
      </c>
      <c r="AU1032" t="s">
        <v>90</v>
      </c>
      <c r="AV1032" t="s">
        <v>90</v>
      </c>
      <c r="AW1032" t="s">
        <v>90</v>
      </c>
      <c r="AX1032" t="s">
        <v>90</v>
      </c>
      <c r="AY1032" t="s">
        <v>90</v>
      </c>
      <c r="AZ1032" t="s">
        <v>90</v>
      </c>
      <c r="BA1032" t="s">
        <v>90</v>
      </c>
      <c r="BB1032" t="s">
        <v>90</v>
      </c>
      <c r="BC1032" t="s">
        <v>90</v>
      </c>
      <c r="BD1032" t="s">
        <v>90</v>
      </c>
      <c r="BE1032" t="s">
        <v>90</v>
      </c>
      <c r="BF1032" t="s">
        <v>2134</v>
      </c>
      <c r="BG1032">
        <v>19</v>
      </c>
      <c r="BH1032" t="s">
        <v>93</v>
      </c>
    </row>
    <row r="1033" spans="1:60">
      <c r="A1033" t="s">
        <v>2290</v>
      </c>
      <c r="B1033" t="s">
        <v>82</v>
      </c>
      <c r="C1033" t="s">
        <v>2276</v>
      </c>
      <c r="D1033" t="s">
        <v>84</v>
      </c>
      <c r="E1033" s="2">
        <f>HYPERLINK("capsilon://?command=openfolder&amp;siteaddress=FAM.docvelocity-na8.net&amp;folderid=FX17542254-BC92-E07B-3612-7F394529F34A","FX22082371")</f>
        <v>0</v>
      </c>
      <c r="F1033" t="s">
        <v>19</v>
      </c>
      <c r="G1033" t="s">
        <v>19</v>
      </c>
      <c r="H1033" t="s">
        <v>85</v>
      </c>
      <c r="I1033" t="s">
        <v>2277</v>
      </c>
      <c r="J1033">
        <v>564</v>
      </c>
      <c r="K1033" t="s">
        <v>87</v>
      </c>
      <c r="L1033" t="s">
        <v>88</v>
      </c>
      <c r="M1033" t="s">
        <v>89</v>
      </c>
      <c r="N1033">
        <v>2</v>
      </c>
      <c r="O1033" s="1">
        <v>44795.728043981479</v>
      </c>
      <c r="P1033" s="1">
        <v>44795.808854166666</v>
      </c>
      <c r="Q1033">
        <v>1747</v>
      </c>
      <c r="R1033">
        <v>5235</v>
      </c>
      <c r="S1033" t="b">
        <v>0</v>
      </c>
      <c r="T1033" t="s">
        <v>90</v>
      </c>
      <c r="U1033" t="b">
        <v>1</v>
      </c>
      <c r="V1033" t="s">
        <v>1933</v>
      </c>
      <c r="W1033" s="1">
        <v>44795.778391203705</v>
      </c>
      <c r="X1033">
        <v>3155</v>
      </c>
      <c r="Y1033">
        <v>423</v>
      </c>
      <c r="Z1033">
        <v>0</v>
      </c>
      <c r="AA1033">
        <v>423</v>
      </c>
      <c r="AB1033">
        <v>0</v>
      </c>
      <c r="AC1033">
        <v>187</v>
      </c>
      <c r="AD1033">
        <v>141</v>
      </c>
      <c r="AE1033">
        <v>0</v>
      </c>
      <c r="AF1033">
        <v>0</v>
      </c>
      <c r="AG1033">
        <v>0</v>
      </c>
      <c r="AH1033" t="s">
        <v>108</v>
      </c>
      <c r="AI1033" s="1">
        <v>44795.808854166666</v>
      </c>
      <c r="AJ1033">
        <v>1916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141</v>
      </c>
      <c r="AQ1033">
        <v>0</v>
      </c>
      <c r="AR1033">
        <v>0</v>
      </c>
      <c r="AS1033">
        <v>0</v>
      </c>
      <c r="AT1033" t="s">
        <v>90</v>
      </c>
      <c r="AU1033" t="s">
        <v>90</v>
      </c>
      <c r="AV1033" t="s">
        <v>90</v>
      </c>
      <c r="AW1033" t="s">
        <v>90</v>
      </c>
      <c r="AX1033" t="s">
        <v>90</v>
      </c>
      <c r="AY1033" t="s">
        <v>90</v>
      </c>
      <c r="AZ1033" t="s">
        <v>90</v>
      </c>
      <c r="BA1033" t="s">
        <v>90</v>
      </c>
      <c r="BB1033" t="s">
        <v>90</v>
      </c>
      <c r="BC1033" t="s">
        <v>90</v>
      </c>
      <c r="BD1033" t="s">
        <v>90</v>
      </c>
      <c r="BE1033" t="s">
        <v>90</v>
      </c>
      <c r="BF1033" t="s">
        <v>2134</v>
      </c>
      <c r="BG1033">
        <v>116</v>
      </c>
      <c r="BH1033" t="s">
        <v>93</v>
      </c>
    </row>
    <row r="1034" spans="1:60">
      <c r="A1034" t="s">
        <v>2291</v>
      </c>
      <c r="B1034" t="s">
        <v>82</v>
      </c>
      <c r="C1034" t="s">
        <v>2292</v>
      </c>
      <c r="D1034" t="s">
        <v>84</v>
      </c>
      <c r="E1034" s="2">
        <f>HYPERLINK("capsilon://?command=openfolder&amp;siteaddress=FAM.docvelocity-na8.net&amp;folderid=FX23D8048E-E4C8-3DC7-FBBA-7920C3787CA3","FX22085874")</f>
        <v>0</v>
      </c>
      <c r="F1034" t="s">
        <v>19</v>
      </c>
      <c r="G1034" t="s">
        <v>19</v>
      </c>
      <c r="H1034" t="s">
        <v>85</v>
      </c>
      <c r="I1034" t="s">
        <v>2293</v>
      </c>
      <c r="J1034">
        <v>472</v>
      </c>
      <c r="K1034" t="s">
        <v>87</v>
      </c>
      <c r="L1034" t="s">
        <v>88</v>
      </c>
      <c r="M1034" t="s">
        <v>89</v>
      </c>
      <c r="N1034">
        <v>1</v>
      </c>
      <c r="O1034" s="1">
        <v>44795.731238425928</v>
      </c>
      <c r="P1034" s="1">
        <v>44795.761724537035</v>
      </c>
      <c r="Q1034">
        <v>2115</v>
      </c>
      <c r="R1034">
        <v>519</v>
      </c>
      <c r="S1034" t="b">
        <v>0</v>
      </c>
      <c r="T1034" t="s">
        <v>90</v>
      </c>
      <c r="U1034" t="b">
        <v>0</v>
      </c>
      <c r="V1034" t="s">
        <v>95</v>
      </c>
      <c r="W1034" s="1">
        <v>44795.761724537035</v>
      </c>
      <c r="X1034">
        <v>436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472</v>
      </c>
      <c r="AE1034">
        <v>441</v>
      </c>
      <c r="AF1034">
        <v>0</v>
      </c>
      <c r="AG1034">
        <v>14</v>
      </c>
      <c r="AH1034" t="s">
        <v>90</v>
      </c>
      <c r="AI1034" t="s">
        <v>90</v>
      </c>
      <c r="AJ1034" t="s">
        <v>90</v>
      </c>
      <c r="AK1034" t="s">
        <v>90</v>
      </c>
      <c r="AL1034" t="s">
        <v>90</v>
      </c>
      <c r="AM1034" t="s">
        <v>90</v>
      </c>
      <c r="AN1034" t="s">
        <v>90</v>
      </c>
      <c r="AO1034" t="s">
        <v>90</v>
      </c>
      <c r="AP1034" t="s">
        <v>90</v>
      </c>
      <c r="AQ1034" t="s">
        <v>90</v>
      </c>
      <c r="AR1034" t="s">
        <v>90</v>
      </c>
      <c r="AS1034" t="s">
        <v>90</v>
      </c>
      <c r="AT1034" t="s">
        <v>90</v>
      </c>
      <c r="AU1034" t="s">
        <v>90</v>
      </c>
      <c r="AV1034" t="s">
        <v>90</v>
      </c>
      <c r="AW1034" t="s">
        <v>90</v>
      </c>
      <c r="AX1034" t="s">
        <v>90</v>
      </c>
      <c r="AY1034" t="s">
        <v>90</v>
      </c>
      <c r="AZ1034" t="s">
        <v>90</v>
      </c>
      <c r="BA1034" t="s">
        <v>90</v>
      </c>
      <c r="BB1034" t="s">
        <v>90</v>
      </c>
      <c r="BC1034" t="s">
        <v>90</v>
      </c>
      <c r="BD1034" t="s">
        <v>90</v>
      </c>
      <c r="BE1034" t="s">
        <v>90</v>
      </c>
      <c r="BF1034" t="s">
        <v>2134</v>
      </c>
      <c r="BG1034">
        <v>43</v>
      </c>
      <c r="BH1034" t="s">
        <v>93</v>
      </c>
    </row>
    <row r="1035" spans="1:60">
      <c r="A1035" t="s">
        <v>2294</v>
      </c>
      <c r="B1035" t="s">
        <v>82</v>
      </c>
      <c r="C1035" t="s">
        <v>2295</v>
      </c>
      <c r="D1035" t="s">
        <v>84</v>
      </c>
      <c r="E1035" s="2">
        <f>HYPERLINK("capsilon://?command=openfolder&amp;siteaddress=FAM.docvelocity-na8.net&amp;folderid=FX94E8802B-ED6D-02CE-B40F-1E5BC6BDF0AC","FX22086036")</f>
        <v>0</v>
      </c>
      <c r="F1035" t="s">
        <v>19</v>
      </c>
      <c r="G1035" t="s">
        <v>19</v>
      </c>
      <c r="H1035" t="s">
        <v>85</v>
      </c>
      <c r="I1035" t="s">
        <v>2296</v>
      </c>
      <c r="J1035">
        <v>337</v>
      </c>
      <c r="K1035" t="s">
        <v>87</v>
      </c>
      <c r="L1035" t="s">
        <v>88</v>
      </c>
      <c r="M1035" t="s">
        <v>89</v>
      </c>
      <c r="N1035">
        <v>1</v>
      </c>
      <c r="O1035" s="1">
        <v>44795.753912037035</v>
      </c>
      <c r="P1035" s="1">
        <v>44795.762766203705</v>
      </c>
      <c r="Q1035">
        <v>395</v>
      </c>
      <c r="R1035">
        <v>370</v>
      </c>
      <c r="S1035" t="b">
        <v>0</v>
      </c>
      <c r="T1035" t="s">
        <v>90</v>
      </c>
      <c r="U1035" t="b">
        <v>0</v>
      </c>
      <c r="V1035" t="s">
        <v>571</v>
      </c>
      <c r="W1035" s="1">
        <v>44795.762766203705</v>
      </c>
      <c r="X1035">
        <v>370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337</v>
      </c>
      <c r="AE1035">
        <v>327</v>
      </c>
      <c r="AF1035">
        <v>0</v>
      </c>
      <c r="AG1035">
        <v>8</v>
      </c>
      <c r="AH1035" t="s">
        <v>90</v>
      </c>
      <c r="AI1035" t="s">
        <v>90</v>
      </c>
      <c r="AJ1035" t="s">
        <v>90</v>
      </c>
      <c r="AK1035" t="s">
        <v>90</v>
      </c>
      <c r="AL1035" t="s">
        <v>90</v>
      </c>
      <c r="AM1035" t="s">
        <v>90</v>
      </c>
      <c r="AN1035" t="s">
        <v>90</v>
      </c>
      <c r="AO1035" t="s">
        <v>90</v>
      </c>
      <c r="AP1035" t="s">
        <v>90</v>
      </c>
      <c r="AQ1035" t="s">
        <v>90</v>
      </c>
      <c r="AR1035" t="s">
        <v>90</v>
      </c>
      <c r="AS1035" t="s">
        <v>90</v>
      </c>
      <c r="AT1035" t="s">
        <v>90</v>
      </c>
      <c r="AU1035" t="s">
        <v>90</v>
      </c>
      <c r="AV1035" t="s">
        <v>90</v>
      </c>
      <c r="AW1035" t="s">
        <v>90</v>
      </c>
      <c r="AX1035" t="s">
        <v>90</v>
      </c>
      <c r="AY1035" t="s">
        <v>90</v>
      </c>
      <c r="AZ1035" t="s">
        <v>90</v>
      </c>
      <c r="BA1035" t="s">
        <v>90</v>
      </c>
      <c r="BB1035" t="s">
        <v>90</v>
      </c>
      <c r="BC1035" t="s">
        <v>90</v>
      </c>
      <c r="BD1035" t="s">
        <v>90</v>
      </c>
      <c r="BE1035" t="s">
        <v>90</v>
      </c>
      <c r="BF1035" t="s">
        <v>2134</v>
      </c>
      <c r="BG1035">
        <v>12</v>
      </c>
      <c r="BH1035" t="s">
        <v>93</v>
      </c>
    </row>
    <row r="1036" spans="1:60">
      <c r="A1036" t="s">
        <v>2297</v>
      </c>
      <c r="B1036" t="s">
        <v>82</v>
      </c>
      <c r="C1036" t="s">
        <v>2298</v>
      </c>
      <c r="D1036" t="s">
        <v>84</v>
      </c>
      <c r="E1036" s="2">
        <f>HYPERLINK("capsilon://?command=openfolder&amp;siteaddress=FAM.docvelocity-na8.net&amp;folderid=FXA6757501-63D9-2625-8B17-391A5F9C31E5","FX22085635")</f>
        <v>0</v>
      </c>
      <c r="F1036" t="s">
        <v>19</v>
      </c>
      <c r="G1036" t="s">
        <v>19</v>
      </c>
      <c r="H1036" t="s">
        <v>85</v>
      </c>
      <c r="I1036" t="s">
        <v>2299</v>
      </c>
      <c r="J1036">
        <v>327</v>
      </c>
      <c r="K1036" t="s">
        <v>87</v>
      </c>
      <c r="L1036" t="s">
        <v>88</v>
      </c>
      <c r="M1036" t="s">
        <v>89</v>
      </c>
      <c r="N1036">
        <v>1</v>
      </c>
      <c r="O1036" s="1">
        <v>44795.754143518519</v>
      </c>
      <c r="P1036" s="1">
        <v>44795.764502314814</v>
      </c>
      <c r="Q1036">
        <v>656</v>
      </c>
      <c r="R1036">
        <v>239</v>
      </c>
      <c r="S1036" t="b">
        <v>0</v>
      </c>
      <c r="T1036" t="s">
        <v>90</v>
      </c>
      <c r="U1036" t="b">
        <v>0</v>
      </c>
      <c r="V1036" t="s">
        <v>95</v>
      </c>
      <c r="W1036" s="1">
        <v>44795.764502314814</v>
      </c>
      <c r="X1036">
        <v>239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327</v>
      </c>
      <c r="AE1036">
        <v>305</v>
      </c>
      <c r="AF1036">
        <v>0</v>
      </c>
      <c r="AG1036">
        <v>7</v>
      </c>
      <c r="AH1036" t="s">
        <v>90</v>
      </c>
      <c r="AI1036" t="s">
        <v>90</v>
      </c>
      <c r="AJ1036" t="s">
        <v>90</v>
      </c>
      <c r="AK1036" t="s">
        <v>90</v>
      </c>
      <c r="AL1036" t="s">
        <v>90</v>
      </c>
      <c r="AM1036" t="s">
        <v>90</v>
      </c>
      <c r="AN1036" t="s">
        <v>90</v>
      </c>
      <c r="AO1036" t="s">
        <v>90</v>
      </c>
      <c r="AP1036" t="s">
        <v>90</v>
      </c>
      <c r="AQ1036" t="s">
        <v>90</v>
      </c>
      <c r="AR1036" t="s">
        <v>90</v>
      </c>
      <c r="AS1036" t="s">
        <v>90</v>
      </c>
      <c r="AT1036" t="s">
        <v>90</v>
      </c>
      <c r="AU1036" t="s">
        <v>90</v>
      </c>
      <c r="AV1036" t="s">
        <v>90</v>
      </c>
      <c r="AW1036" t="s">
        <v>90</v>
      </c>
      <c r="AX1036" t="s">
        <v>90</v>
      </c>
      <c r="AY1036" t="s">
        <v>90</v>
      </c>
      <c r="AZ1036" t="s">
        <v>90</v>
      </c>
      <c r="BA1036" t="s">
        <v>90</v>
      </c>
      <c r="BB1036" t="s">
        <v>90</v>
      </c>
      <c r="BC1036" t="s">
        <v>90</v>
      </c>
      <c r="BD1036" t="s">
        <v>90</v>
      </c>
      <c r="BE1036" t="s">
        <v>90</v>
      </c>
      <c r="BF1036" t="s">
        <v>2134</v>
      </c>
      <c r="BG1036">
        <v>14</v>
      </c>
      <c r="BH1036" t="s">
        <v>93</v>
      </c>
    </row>
    <row r="1037" spans="1:60">
      <c r="A1037" t="s">
        <v>2300</v>
      </c>
      <c r="B1037" t="s">
        <v>82</v>
      </c>
      <c r="C1037" t="s">
        <v>2292</v>
      </c>
      <c r="D1037" t="s">
        <v>84</v>
      </c>
      <c r="E1037" s="2">
        <f>HYPERLINK("capsilon://?command=openfolder&amp;siteaddress=FAM.docvelocity-na8.net&amp;folderid=FX23D8048E-E4C8-3DC7-FBBA-7920C3787CA3","FX22085874")</f>
        <v>0</v>
      </c>
      <c r="F1037" t="s">
        <v>19</v>
      </c>
      <c r="G1037" t="s">
        <v>19</v>
      </c>
      <c r="H1037" t="s">
        <v>85</v>
      </c>
      <c r="I1037" t="s">
        <v>2293</v>
      </c>
      <c r="J1037">
        <v>706</v>
      </c>
      <c r="K1037" t="s">
        <v>87</v>
      </c>
      <c r="L1037" t="s">
        <v>88</v>
      </c>
      <c r="M1037" t="s">
        <v>89</v>
      </c>
      <c r="N1037">
        <v>2</v>
      </c>
      <c r="O1037" s="1">
        <v>44795.763483796298</v>
      </c>
      <c r="P1037" s="1">
        <v>44795.808067129627</v>
      </c>
      <c r="Q1037">
        <v>639</v>
      </c>
      <c r="R1037">
        <v>3213</v>
      </c>
      <c r="S1037" t="b">
        <v>0</v>
      </c>
      <c r="T1037" t="s">
        <v>90</v>
      </c>
      <c r="U1037" t="b">
        <v>1</v>
      </c>
      <c r="V1037" t="s">
        <v>95</v>
      </c>
      <c r="W1037" s="1">
        <v>44795.785011574073</v>
      </c>
      <c r="X1037">
        <v>1771</v>
      </c>
      <c r="Y1037">
        <v>636</v>
      </c>
      <c r="Z1037">
        <v>0</v>
      </c>
      <c r="AA1037">
        <v>636</v>
      </c>
      <c r="AB1037">
        <v>0</v>
      </c>
      <c r="AC1037">
        <v>68</v>
      </c>
      <c r="AD1037">
        <v>70</v>
      </c>
      <c r="AE1037">
        <v>0</v>
      </c>
      <c r="AF1037">
        <v>0</v>
      </c>
      <c r="AG1037">
        <v>0</v>
      </c>
      <c r="AH1037" t="s">
        <v>749</v>
      </c>
      <c r="AI1037" s="1">
        <v>44795.808067129627</v>
      </c>
      <c r="AJ1037">
        <v>1442</v>
      </c>
      <c r="AK1037">
        <v>7</v>
      </c>
      <c r="AL1037">
        <v>0</v>
      </c>
      <c r="AM1037">
        <v>7</v>
      </c>
      <c r="AN1037">
        <v>0</v>
      </c>
      <c r="AO1037">
        <v>7</v>
      </c>
      <c r="AP1037">
        <v>63</v>
      </c>
      <c r="AQ1037">
        <v>0</v>
      </c>
      <c r="AR1037">
        <v>0</v>
      </c>
      <c r="AS1037">
        <v>0</v>
      </c>
      <c r="AT1037" t="s">
        <v>90</v>
      </c>
      <c r="AU1037" t="s">
        <v>90</v>
      </c>
      <c r="AV1037" t="s">
        <v>90</v>
      </c>
      <c r="AW1037" t="s">
        <v>90</v>
      </c>
      <c r="AX1037" t="s">
        <v>90</v>
      </c>
      <c r="AY1037" t="s">
        <v>90</v>
      </c>
      <c r="AZ1037" t="s">
        <v>90</v>
      </c>
      <c r="BA1037" t="s">
        <v>90</v>
      </c>
      <c r="BB1037" t="s">
        <v>90</v>
      </c>
      <c r="BC1037" t="s">
        <v>90</v>
      </c>
      <c r="BD1037" t="s">
        <v>90</v>
      </c>
      <c r="BE1037" t="s">
        <v>90</v>
      </c>
      <c r="BF1037" t="s">
        <v>2134</v>
      </c>
      <c r="BG1037">
        <v>64</v>
      </c>
      <c r="BH1037" t="s">
        <v>93</v>
      </c>
    </row>
    <row r="1038" spans="1:60">
      <c r="A1038" t="s">
        <v>2301</v>
      </c>
      <c r="B1038" t="s">
        <v>82</v>
      </c>
      <c r="C1038" t="s">
        <v>2295</v>
      </c>
      <c r="D1038" t="s">
        <v>84</v>
      </c>
      <c r="E1038" s="2">
        <f>HYPERLINK("capsilon://?command=openfolder&amp;siteaddress=FAM.docvelocity-na8.net&amp;folderid=FX94E8802B-ED6D-02CE-B40F-1E5BC6BDF0AC","FX22086036")</f>
        <v>0</v>
      </c>
      <c r="F1038" t="s">
        <v>19</v>
      </c>
      <c r="G1038" t="s">
        <v>19</v>
      </c>
      <c r="H1038" t="s">
        <v>85</v>
      </c>
      <c r="I1038" t="s">
        <v>2296</v>
      </c>
      <c r="J1038">
        <v>490</v>
      </c>
      <c r="K1038" t="s">
        <v>87</v>
      </c>
      <c r="L1038" t="s">
        <v>88</v>
      </c>
      <c r="M1038" t="s">
        <v>89</v>
      </c>
      <c r="N1038">
        <v>2</v>
      </c>
      <c r="O1038" s="1">
        <v>44795.76462962963</v>
      </c>
      <c r="P1038" s="1">
        <v>44795.861087962963</v>
      </c>
      <c r="Q1038">
        <v>5584</v>
      </c>
      <c r="R1038">
        <v>2750</v>
      </c>
      <c r="S1038" t="b">
        <v>0</v>
      </c>
      <c r="T1038" t="s">
        <v>90</v>
      </c>
      <c r="U1038" t="b">
        <v>1</v>
      </c>
      <c r="V1038" t="s">
        <v>571</v>
      </c>
      <c r="W1038" s="1">
        <v>44795.778738425928</v>
      </c>
      <c r="X1038">
        <v>1011</v>
      </c>
      <c r="Y1038">
        <v>441</v>
      </c>
      <c r="Z1038">
        <v>0</v>
      </c>
      <c r="AA1038">
        <v>441</v>
      </c>
      <c r="AB1038">
        <v>0</v>
      </c>
      <c r="AC1038">
        <v>54</v>
      </c>
      <c r="AD1038">
        <v>49</v>
      </c>
      <c r="AE1038">
        <v>0</v>
      </c>
      <c r="AF1038">
        <v>0</v>
      </c>
      <c r="AG1038">
        <v>0</v>
      </c>
      <c r="AH1038" t="s">
        <v>132</v>
      </c>
      <c r="AI1038" s="1">
        <v>44795.861087962963</v>
      </c>
      <c r="AJ1038">
        <v>1532</v>
      </c>
      <c r="AK1038">
        <v>4</v>
      </c>
      <c r="AL1038">
        <v>0</v>
      </c>
      <c r="AM1038">
        <v>4</v>
      </c>
      <c r="AN1038">
        <v>5</v>
      </c>
      <c r="AO1038">
        <v>4</v>
      </c>
      <c r="AP1038">
        <v>45</v>
      </c>
      <c r="AQ1038">
        <v>0</v>
      </c>
      <c r="AR1038">
        <v>0</v>
      </c>
      <c r="AS1038">
        <v>0</v>
      </c>
      <c r="AT1038" t="s">
        <v>90</v>
      </c>
      <c r="AU1038" t="s">
        <v>90</v>
      </c>
      <c r="AV1038" t="s">
        <v>90</v>
      </c>
      <c r="AW1038" t="s">
        <v>90</v>
      </c>
      <c r="AX1038" t="s">
        <v>90</v>
      </c>
      <c r="AY1038" t="s">
        <v>90</v>
      </c>
      <c r="AZ1038" t="s">
        <v>90</v>
      </c>
      <c r="BA1038" t="s">
        <v>90</v>
      </c>
      <c r="BB1038" t="s">
        <v>90</v>
      </c>
      <c r="BC1038" t="s">
        <v>90</v>
      </c>
      <c r="BD1038" t="s">
        <v>90</v>
      </c>
      <c r="BE1038" t="s">
        <v>90</v>
      </c>
      <c r="BF1038" t="s">
        <v>2134</v>
      </c>
      <c r="BG1038">
        <v>138</v>
      </c>
      <c r="BH1038" t="s">
        <v>93</v>
      </c>
    </row>
    <row r="1039" spans="1:60">
      <c r="A1039" t="s">
        <v>2302</v>
      </c>
      <c r="B1039" t="s">
        <v>82</v>
      </c>
      <c r="C1039" t="s">
        <v>2298</v>
      </c>
      <c r="D1039" t="s">
        <v>84</v>
      </c>
      <c r="E1039" s="2">
        <f>HYPERLINK("capsilon://?command=openfolder&amp;siteaddress=FAM.docvelocity-na8.net&amp;folderid=FXA6757501-63D9-2625-8B17-391A5F9C31E5","FX22085635")</f>
        <v>0</v>
      </c>
      <c r="F1039" t="s">
        <v>19</v>
      </c>
      <c r="G1039" t="s">
        <v>19</v>
      </c>
      <c r="H1039" t="s">
        <v>85</v>
      </c>
      <c r="I1039" t="s">
        <v>2299</v>
      </c>
      <c r="J1039">
        <v>427</v>
      </c>
      <c r="K1039" t="s">
        <v>87</v>
      </c>
      <c r="L1039" t="s">
        <v>88</v>
      </c>
      <c r="M1039" t="s">
        <v>89</v>
      </c>
      <c r="N1039">
        <v>2</v>
      </c>
      <c r="O1039" s="1">
        <v>44795.766041666669</v>
      </c>
      <c r="P1039" s="1">
        <v>44795.864108796297</v>
      </c>
      <c r="Q1039">
        <v>6682</v>
      </c>
      <c r="R1039">
        <v>1791</v>
      </c>
      <c r="S1039" t="b">
        <v>0</v>
      </c>
      <c r="T1039" t="s">
        <v>90</v>
      </c>
      <c r="U1039" t="b">
        <v>1</v>
      </c>
      <c r="V1039" t="s">
        <v>95</v>
      </c>
      <c r="W1039" s="1">
        <v>44795.790902777779</v>
      </c>
      <c r="X1039">
        <v>550</v>
      </c>
      <c r="Y1039">
        <v>290</v>
      </c>
      <c r="Z1039">
        <v>0</v>
      </c>
      <c r="AA1039">
        <v>290</v>
      </c>
      <c r="AB1039">
        <v>52</v>
      </c>
      <c r="AC1039">
        <v>9</v>
      </c>
      <c r="AD1039">
        <v>137</v>
      </c>
      <c r="AE1039">
        <v>0</v>
      </c>
      <c r="AF1039">
        <v>0</v>
      </c>
      <c r="AG1039">
        <v>0</v>
      </c>
      <c r="AH1039" t="s">
        <v>449</v>
      </c>
      <c r="AI1039" s="1">
        <v>44795.864108796297</v>
      </c>
      <c r="AJ1039">
        <v>87</v>
      </c>
      <c r="AK1039">
        <v>0</v>
      </c>
      <c r="AL1039">
        <v>0</v>
      </c>
      <c r="AM1039">
        <v>0</v>
      </c>
      <c r="AN1039">
        <v>52</v>
      </c>
      <c r="AO1039">
        <v>0</v>
      </c>
      <c r="AP1039">
        <v>137</v>
      </c>
      <c r="AQ1039">
        <v>0</v>
      </c>
      <c r="AR1039">
        <v>0</v>
      </c>
      <c r="AS1039">
        <v>0</v>
      </c>
      <c r="AT1039" t="s">
        <v>90</v>
      </c>
      <c r="AU1039" t="s">
        <v>90</v>
      </c>
      <c r="AV1039" t="s">
        <v>90</v>
      </c>
      <c r="AW1039" t="s">
        <v>90</v>
      </c>
      <c r="AX1039" t="s">
        <v>90</v>
      </c>
      <c r="AY1039" t="s">
        <v>90</v>
      </c>
      <c r="AZ1039" t="s">
        <v>90</v>
      </c>
      <c r="BA1039" t="s">
        <v>90</v>
      </c>
      <c r="BB1039" t="s">
        <v>90</v>
      </c>
      <c r="BC1039" t="s">
        <v>90</v>
      </c>
      <c r="BD1039" t="s">
        <v>90</v>
      </c>
      <c r="BE1039" t="s">
        <v>90</v>
      </c>
      <c r="BF1039" t="s">
        <v>2134</v>
      </c>
      <c r="BG1039">
        <v>141</v>
      </c>
      <c r="BH1039" t="s">
        <v>93</v>
      </c>
    </row>
    <row r="1040" spans="1:60">
      <c r="A1040" t="s">
        <v>2303</v>
      </c>
      <c r="B1040" t="s">
        <v>82</v>
      </c>
      <c r="C1040" t="s">
        <v>2304</v>
      </c>
      <c r="D1040" t="s">
        <v>84</v>
      </c>
      <c r="E1040" s="2">
        <f>HYPERLINK("capsilon://?command=openfolder&amp;siteaddress=FAM.docvelocity-na8.net&amp;folderid=FX44F94539-9627-9D21-4FBB-4E482D1F2769","FX22086117")</f>
        <v>0</v>
      </c>
      <c r="F1040" t="s">
        <v>19</v>
      </c>
      <c r="G1040" t="s">
        <v>19</v>
      </c>
      <c r="H1040" t="s">
        <v>85</v>
      </c>
      <c r="I1040" t="s">
        <v>2305</v>
      </c>
      <c r="J1040">
        <v>104</v>
      </c>
      <c r="K1040" t="s">
        <v>87</v>
      </c>
      <c r="L1040" t="s">
        <v>88</v>
      </c>
      <c r="M1040" t="s">
        <v>89</v>
      </c>
      <c r="N1040">
        <v>2</v>
      </c>
      <c r="O1040" s="1">
        <v>44795.873101851852</v>
      </c>
      <c r="P1040" s="1">
        <v>44795.894085648149</v>
      </c>
      <c r="Q1040">
        <v>988</v>
      </c>
      <c r="R1040">
        <v>825</v>
      </c>
      <c r="S1040" t="b">
        <v>0</v>
      </c>
      <c r="T1040" t="s">
        <v>90</v>
      </c>
      <c r="U1040" t="b">
        <v>0</v>
      </c>
      <c r="V1040" t="s">
        <v>135</v>
      </c>
      <c r="W1040" s="1">
        <v>44795.881215277775</v>
      </c>
      <c r="X1040">
        <v>629</v>
      </c>
      <c r="Y1040">
        <v>71</v>
      </c>
      <c r="Z1040">
        <v>0</v>
      </c>
      <c r="AA1040">
        <v>71</v>
      </c>
      <c r="AB1040">
        <v>0</v>
      </c>
      <c r="AC1040">
        <v>3</v>
      </c>
      <c r="AD1040">
        <v>33</v>
      </c>
      <c r="AE1040">
        <v>0</v>
      </c>
      <c r="AF1040">
        <v>0</v>
      </c>
      <c r="AG1040">
        <v>0</v>
      </c>
      <c r="AH1040" t="s">
        <v>132</v>
      </c>
      <c r="AI1040" s="1">
        <v>44795.894085648149</v>
      </c>
      <c r="AJ1040">
        <v>179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33</v>
      </c>
      <c r="AQ1040">
        <v>0</v>
      </c>
      <c r="AR1040">
        <v>0</v>
      </c>
      <c r="AS1040">
        <v>0</v>
      </c>
      <c r="AT1040" t="s">
        <v>90</v>
      </c>
      <c r="AU1040" t="s">
        <v>90</v>
      </c>
      <c r="AV1040" t="s">
        <v>90</v>
      </c>
      <c r="AW1040" t="s">
        <v>90</v>
      </c>
      <c r="AX1040" t="s">
        <v>90</v>
      </c>
      <c r="AY1040" t="s">
        <v>90</v>
      </c>
      <c r="AZ1040" t="s">
        <v>90</v>
      </c>
      <c r="BA1040" t="s">
        <v>90</v>
      </c>
      <c r="BB1040" t="s">
        <v>90</v>
      </c>
      <c r="BC1040" t="s">
        <v>90</v>
      </c>
      <c r="BD1040" t="s">
        <v>90</v>
      </c>
      <c r="BE1040" t="s">
        <v>90</v>
      </c>
      <c r="BF1040" t="s">
        <v>2134</v>
      </c>
      <c r="BG1040">
        <v>30</v>
      </c>
      <c r="BH1040" t="s">
        <v>93</v>
      </c>
    </row>
    <row r="1041" spans="1:60">
      <c r="A1041" t="s">
        <v>2306</v>
      </c>
      <c r="B1041" t="s">
        <v>82</v>
      </c>
      <c r="C1041" t="s">
        <v>2204</v>
      </c>
      <c r="D1041" t="s">
        <v>84</v>
      </c>
      <c r="E1041" s="2">
        <f>HYPERLINK("capsilon://?command=openfolder&amp;siteaddress=FAM.docvelocity-na8.net&amp;folderid=FX3BD14967-74FC-42FF-B1C2-2F592B968F00","FX2208150")</f>
        <v>0</v>
      </c>
      <c r="F1041" t="s">
        <v>19</v>
      </c>
      <c r="G1041" t="s">
        <v>19</v>
      </c>
      <c r="H1041" t="s">
        <v>85</v>
      </c>
      <c r="I1041" t="s">
        <v>2205</v>
      </c>
      <c r="J1041">
        <v>141</v>
      </c>
      <c r="K1041" t="s">
        <v>87</v>
      </c>
      <c r="L1041" t="s">
        <v>88</v>
      </c>
      <c r="M1041" t="s">
        <v>89</v>
      </c>
      <c r="N1041">
        <v>2</v>
      </c>
      <c r="O1041" s="1">
        <v>44775.547129629631</v>
      </c>
      <c r="P1041" s="1">
        <v>44775.603703703702</v>
      </c>
      <c r="Q1041">
        <v>3525</v>
      </c>
      <c r="R1041">
        <v>1363</v>
      </c>
      <c r="S1041" t="b">
        <v>0</v>
      </c>
      <c r="T1041" t="s">
        <v>90</v>
      </c>
      <c r="U1041" t="b">
        <v>1</v>
      </c>
      <c r="V1041" t="s">
        <v>131</v>
      </c>
      <c r="W1041" s="1">
        <v>44775.55972222222</v>
      </c>
      <c r="X1041">
        <v>1085</v>
      </c>
      <c r="Y1041">
        <v>89</v>
      </c>
      <c r="Z1041">
        <v>0</v>
      </c>
      <c r="AA1041">
        <v>89</v>
      </c>
      <c r="AB1041">
        <v>0</v>
      </c>
      <c r="AC1041">
        <v>13</v>
      </c>
      <c r="AD1041">
        <v>52</v>
      </c>
      <c r="AE1041">
        <v>0</v>
      </c>
      <c r="AF1041">
        <v>0</v>
      </c>
      <c r="AG1041">
        <v>0</v>
      </c>
      <c r="AH1041" t="s">
        <v>108</v>
      </c>
      <c r="AI1041" s="1">
        <v>44775.603703703702</v>
      </c>
      <c r="AJ1041">
        <v>275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52</v>
      </c>
      <c r="AQ1041">
        <v>0</v>
      </c>
      <c r="AR1041">
        <v>0</v>
      </c>
      <c r="AS1041">
        <v>0</v>
      </c>
      <c r="AT1041" t="s">
        <v>90</v>
      </c>
      <c r="AU1041" t="s">
        <v>90</v>
      </c>
      <c r="AV1041" t="s">
        <v>90</v>
      </c>
      <c r="AW1041" t="s">
        <v>90</v>
      </c>
      <c r="AX1041" t="s">
        <v>90</v>
      </c>
      <c r="AY1041" t="s">
        <v>90</v>
      </c>
      <c r="AZ1041" t="s">
        <v>90</v>
      </c>
      <c r="BA1041" t="s">
        <v>90</v>
      </c>
      <c r="BB1041" t="s">
        <v>90</v>
      </c>
      <c r="BC1041" t="s">
        <v>90</v>
      </c>
      <c r="BD1041" t="s">
        <v>90</v>
      </c>
      <c r="BE1041" t="s">
        <v>90</v>
      </c>
      <c r="BF1041" t="s">
        <v>1506</v>
      </c>
      <c r="BG1041">
        <v>81</v>
      </c>
      <c r="BH1041" t="s">
        <v>93</v>
      </c>
    </row>
    <row r="1042" spans="1:60">
      <c r="A1042" t="s">
        <v>2307</v>
      </c>
      <c r="B1042" t="s">
        <v>82</v>
      </c>
      <c r="C1042" t="s">
        <v>2308</v>
      </c>
      <c r="D1042" t="s">
        <v>84</v>
      </c>
      <c r="E1042" s="2">
        <f>HYPERLINK("capsilon://?command=openfolder&amp;siteaddress=FAM.docvelocity-na8.net&amp;folderid=FXA052A57D-7411-DC9B-D3F6-21AE014FDAB9","FX22085880")</f>
        <v>0</v>
      </c>
      <c r="F1042" t="s">
        <v>19</v>
      </c>
      <c r="G1042" t="s">
        <v>19</v>
      </c>
      <c r="H1042" t="s">
        <v>85</v>
      </c>
      <c r="I1042" t="s">
        <v>2309</v>
      </c>
      <c r="J1042">
        <v>67</v>
      </c>
      <c r="K1042" t="s">
        <v>87</v>
      </c>
      <c r="L1042" t="s">
        <v>88</v>
      </c>
      <c r="M1042" t="s">
        <v>89</v>
      </c>
      <c r="N1042">
        <v>2</v>
      </c>
      <c r="O1042" s="1">
        <v>44796.389513888891</v>
      </c>
      <c r="P1042" s="1">
        <v>44796.437465277777</v>
      </c>
      <c r="Q1042">
        <v>3358</v>
      </c>
      <c r="R1042">
        <v>785</v>
      </c>
      <c r="S1042" t="b">
        <v>0</v>
      </c>
      <c r="T1042" t="s">
        <v>90</v>
      </c>
      <c r="U1042" t="b">
        <v>0</v>
      </c>
      <c r="V1042" t="s">
        <v>288</v>
      </c>
      <c r="W1042" s="1">
        <v>44796.408460648148</v>
      </c>
      <c r="X1042">
        <v>163</v>
      </c>
      <c r="Y1042">
        <v>52</v>
      </c>
      <c r="Z1042">
        <v>0</v>
      </c>
      <c r="AA1042">
        <v>52</v>
      </c>
      <c r="AB1042">
        <v>0</v>
      </c>
      <c r="AC1042">
        <v>9</v>
      </c>
      <c r="AD1042">
        <v>15</v>
      </c>
      <c r="AE1042">
        <v>0</v>
      </c>
      <c r="AF1042">
        <v>0</v>
      </c>
      <c r="AG1042">
        <v>0</v>
      </c>
      <c r="AH1042" t="s">
        <v>868</v>
      </c>
      <c r="AI1042" s="1">
        <v>44796.437465277777</v>
      </c>
      <c r="AJ1042">
        <v>240</v>
      </c>
      <c r="AK1042">
        <v>8</v>
      </c>
      <c r="AL1042">
        <v>0</v>
      </c>
      <c r="AM1042">
        <v>8</v>
      </c>
      <c r="AN1042">
        <v>0</v>
      </c>
      <c r="AO1042">
        <v>7</v>
      </c>
      <c r="AP1042">
        <v>7</v>
      </c>
      <c r="AQ1042">
        <v>0</v>
      </c>
      <c r="AR1042">
        <v>0</v>
      </c>
      <c r="AS1042">
        <v>0</v>
      </c>
      <c r="AT1042" t="s">
        <v>90</v>
      </c>
      <c r="AU1042" t="s">
        <v>90</v>
      </c>
      <c r="AV1042" t="s">
        <v>90</v>
      </c>
      <c r="AW1042" t="s">
        <v>90</v>
      </c>
      <c r="AX1042" t="s">
        <v>90</v>
      </c>
      <c r="AY1042" t="s">
        <v>90</v>
      </c>
      <c r="AZ1042" t="s">
        <v>90</v>
      </c>
      <c r="BA1042" t="s">
        <v>90</v>
      </c>
      <c r="BB1042" t="s">
        <v>90</v>
      </c>
      <c r="BC1042" t="s">
        <v>90</v>
      </c>
      <c r="BD1042" t="s">
        <v>90</v>
      </c>
      <c r="BE1042" t="s">
        <v>90</v>
      </c>
      <c r="BF1042" t="s">
        <v>2310</v>
      </c>
      <c r="BG1042">
        <v>69</v>
      </c>
      <c r="BH1042" t="s">
        <v>93</v>
      </c>
    </row>
    <row r="1043" spans="1:60">
      <c r="A1043" t="s">
        <v>2311</v>
      </c>
      <c r="B1043" t="s">
        <v>82</v>
      </c>
      <c r="C1043" t="s">
        <v>2308</v>
      </c>
      <c r="D1043" t="s">
        <v>84</v>
      </c>
      <c r="E1043" s="2">
        <f>HYPERLINK("capsilon://?command=openfolder&amp;siteaddress=FAM.docvelocity-na8.net&amp;folderid=FXA052A57D-7411-DC9B-D3F6-21AE014FDAB9","FX22085880")</f>
        <v>0</v>
      </c>
      <c r="F1043" t="s">
        <v>19</v>
      </c>
      <c r="G1043" t="s">
        <v>19</v>
      </c>
      <c r="H1043" t="s">
        <v>85</v>
      </c>
      <c r="I1043" t="s">
        <v>2312</v>
      </c>
      <c r="J1043">
        <v>99</v>
      </c>
      <c r="K1043" t="s">
        <v>87</v>
      </c>
      <c r="L1043" t="s">
        <v>88</v>
      </c>
      <c r="M1043" t="s">
        <v>89</v>
      </c>
      <c r="N1043">
        <v>1</v>
      </c>
      <c r="O1043" s="1">
        <v>44796.389675925922</v>
      </c>
      <c r="P1043" s="1">
        <v>44796.409467592595</v>
      </c>
      <c r="Q1043">
        <v>1624</v>
      </c>
      <c r="R1043">
        <v>86</v>
      </c>
      <c r="S1043" t="b">
        <v>0</v>
      </c>
      <c r="T1043" t="s">
        <v>90</v>
      </c>
      <c r="U1043" t="b">
        <v>0</v>
      </c>
      <c r="V1043" t="s">
        <v>288</v>
      </c>
      <c r="W1043" s="1">
        <v>44796.409467592595</v>
      </c>
      <c r="X1043">
        <v>86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99</v>
      </c>
      <c r="AE1043">
        <v>99</v>
      </c>
      <c r="AF1043">
        <v>0</v>
      </c>
      <c r="AG1043">
        <v>3</v>
      </c>
      <c r="AH1043" t="s">
        <v>90</v>
      </c>
      <c r="AI1043" t="s">
        <v>90</v>
      </c>
      <c r="AJ1043" t="s">
        <v>90</v>
      </c>
      <c r="AK1043" t="s">
        <v>90</v>
      </c>
      <c r="AL1043" t="s">
        <v>90</v>
      </c>
      <c r="AM1043" t="s">
        <v>90</v>
      </c>
      <c r="AN1043" t="s">
        <v>90</v>
      </c>
      <c r="AO1043" t="s">
        <v>90</v>
      </c>
      <c r="AP1043" t="s">
        <v>90</v>
      </c>
      <c r="AQ1043" t="s">
        <v>90</v>
      </c>
      <c r="AR1043" t="s">
        <v>90</v>
      </c>
      <c r="AS1043" t="s">
        <v>90</v>
      </c>
      <c r="AT1043" t="s">
        <v>90</v>
      </c>
      <c r="AU1043" t="s">
        <v>90</v>
      </c>
      <c r="AV1043" t="s">
        <v>90</v>
      </c>
      <c r="AW1043" t="s">
        <v>90</v>
      </c>
      <c r="AX1043" t="s">
        <v>90</v>
      </c>
      <c r="AY1043" t="s">
        <v>90</v>
      </c>
      <c r="AZ1043" t="s">
        <v>90</v>
      </c>
      <c r="BA1043" t="s">
        <v>90</v>
      </c>
      <c r="BB1043" t="s">
        <v>90</v>
      </c>
      <c r="BC1043" t="s">
        <v>90</v>
      </c>
      <c r="BD1043" t="s">
        <v>90</v>
      </c>
      <c r="BE1043" t="s">
        <v>90</v>
      </c>
      <c r="BF1043" t="s">
        <v>2310</v>
      </c>
      <c r="BG1043">
        <v>28</v>
      </c>
      <c r="BH1043" t="s">
        <v>93</v>
      </c>
    </row>
    <row r="1044" spans="1:60">
      <c r="A1044" t="s">
        <v>2313</v>
      </c>
      <c r="B1044" t="s">
        <v>82</v>
      </c>
      <c r="C1044" t="s">
        <v>2314</v>
      </c>
      <c r="D1044" t="s">
        <v>84</v>
      </c>
      <c r="E1044" s="2">
        <f>HYPERLINK("capsilon://?command=openfolder&amp;siteaddress=FAM.docvelocity-na8.net&amp;folderid=FXB197272D-CC53-0095-13E2-EBD78E53CEAA","FX22086063")</f>
        <v>0</v>
      </c>
      <c r="F1044" t="s">
        <v>19</v>
      </c>
      <c r="G1044" t="s">
        <v>19</v>
      </c>
      <c r="H1044" t="s">
        <v>85</v>
      </c>
      <c r="I1044" t="s">
        <v>2315</v>
      </c>
      <c r="J1044">
        <v>69</v>
      </c>
      <c r="K1044" t="s">
        <v>87</v>
      </c>
      <c r="L1044" t="s">
        <v>88</v>
      </c>
      <c r="M1044" t="s">
        <v>89</v>
      </c>
      <c r="N1044">
        <v>2</v>
      </c>
      <c r="O1044" s="1">
        <v>44796.396238425928</v>
      </c>
      <c r="P1044" s="1">
        <v>44796.44903935185</v>
      </c>
      <c r="Q1044">
        <v>3666</v>
      </c>
      <c r="R1044">
        <v>896</v>
      </c>
      <c r="S1044" t="b">
        <v>0</v>
      </c>
      <c r="T1044" t="s">
        <v>90</v>
      </c>
      <c r="U1044" t="b">
        <v>0</v>
      </c>
      <c r="V1044" t="s">
        <v>703</v>
      </c>
      <c r="W1044" s="1">
        <v>44796.414004629631</v>
      </c>
      <c r="X1044">
        <v>455</v>
      </c>
      <c r="Y1044">
        <v>69</v>
      </c>
      <c r="Z1044">
        <v>0</v>
      </c>
      <c r="AA1044">
        <v>69</v>
      </c>
      <c r="AB1044">
        <v>0</v>
      </c>
      <c r="AC1044">
        <v>7</v>
      </c>
      <c r="AD1044">
        <v>0</v>
      </c>
      <c r="AE1044">
        <v>0</v>
      </c>
      <c r="AF1044">
        <v>0</v>
      </c>
      <c r="AG1044">
        <v>0</v>
      </c>
      <c r="AH1044" t="s">
        <v>704</v>
      </c>
      <c r="AI1044" s="1">
        <v>44796.44903935185</v>
      </c>
      <c r="AJ1044">
        <v>441</v>
      </c>
      <c r="AK1044">
        <v>15</v>
      </c>
      <c r="AL1044">
        <v>0</v>
      </c>
      <c r="AM1044">
        <v>15</v>
      </c>
      <c r="AN1044">
        <v>0</v>
      </c>
      <c r="AO1044">
        <v>15</v>
      </c>
      <c r="AP1044">
        <v>-15</v>
      </c>
      <c r="AQ1044">
        <v>0</v>
      </c>
      <c r="AR1044">
        <v>0</v>
      </c>
      <c r="AS1044">
        <v>0</v>
      </c>
      <c r="AT1044" t="s">
        <v>90</v>
      </c>
      <c r="AU1044" t="s">
        <v>90</v>
      </c>
      <c r="AV1044" t="s">
        <v>90</v>
      </c>
      <c r="AW1044" t="s">
        <v>90</v>
      </c>
      <c r="AX1044" t="s">
        <v>90</v>
      </c>
      <c r="AY1044" t="s">
        <v>90</v>
      </c>
      <c r="AZ1044" t="s">
        <v>90</v>
      </c>
      <c r="BA1044" t="s">
        <v>90</v>
      </c>
      <c r="BB1044" t="s">
        <v>90</v>
      </c>
      <c r="BC1044" t="s">
        <v>90</v>
      </c>
      <c r="BD1044" t="s">
        <v>90</v>
      </c>
      <c r="BE1044" t="s">
        <v>90</v>
      </c>
      <c r="BF1044" t="s">
        <v>2310</v>
      </c>
      <c r="BG1044">
        <v>76</v>
      </c>
      <c r="BH1044" t="s">
        <v>93</v>
      </c>
    </row>
    <row r="1045" spans="1:60">
      <c r="A1045" t="s">
        <v>2316</v>
      </c>
      <c r="B1045" t="s">
        <v>82</v>
      </c>
      <c r="C1045" t="s">
        <v>2314</v>
      </c>
      <c r="D1045" t="s">
        <v>84</v>
      </c>
      <c r="E1045" s="2">
        <f>HYPERLINK("capsilon://?command=openfolder&amp;siteaddress=FAM.docvelocity-na8.net&amp;folderid=FXB197272D-CC53-0095-13E2-EBD78E53CEAA","FX22086063")</f>
        <v>0</v>
      </c>
      <c r="F1045" t="s">
        <v>19</v>
      </c>
      <c r="G1045" t="s">
        <v>19</v>
      </c>
      <c r="H1045" t="s">
        <v>85</v>
      </c>
      <c r="I1045" t="s">
        <v>2317</v>
      </c>
      <c r="J1045">
        <v>56</v>
      </c>
      <c r="K1045" t="s">
        <v>87</v>
      </c>
      <c r="L1045" t="s">
        <v>88</v>
      </c>
      <c r="M1045" t="s">
        <v>89</v>
      </c>
      <c r="N1045">
        <v>2</v>
      </c>
      <c r="O1045" s="1">
        <v>44796.396631944444</v>
      </c>
      <c r="P1045" s="1">
        <v>44796.451874999999</v>
      </c>
      <c r="Q1045">
        <v>4431</v>
      </c>
      <c r="R1045">
        <v>342</v>
      </c>
      <c r="S1045" t="b">
        <v>0</v>
      </c>
      <c r="T1045" t="s">
        <v>90</v>
      </c>
      <c r="U1045" t="b">
        <v>0</v>
      </c>
      <c r="V1045" t="s">
        <v>288</v>
      </c>
      <c r="W1045" s="1">
        <v>44796.410601851851</v>
      </c>
      <c r="X1045">
        <v>97</v>
      </c>
      <c r="Y1045">
        <v>42</v>
      </c>
      <c r="Z1045">
        <v>0</v>
      </c>
      <c r="AA1045">
        <v>42</v>
      </c>
      <c r="AB1045">
        <v>0</v>
      </c>
      <c r="AC1045">
        <v>0</v>
      </c>
      <c r="AD1045">
        <v>14</v>
      </c>
      <c r="AE1045">
        <v>0</v>
      </c>
      <c r="AF1045">
        <v>0</v>
      </c>
      <c r="AG1045">
        <v>0</v>
      </c>
      <c r="AH1045" t="s">
        <v>704</v>
      </c>
      <c r="AI1045" s="1">
        <v>44796.451874999999</v>
      </c>
      <c r="AJ1045">
        <v>245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14</v>
      </c>
      <c r="AQ1045">
        <v>0</v>
      </c>
      <c r="AR1045">
        <v>0</v>
      </c>
      <c r="AS1045">
        <v>0</v>
      </c>
      <c r="AT1045" t="s">
        <v>90</v>
      </c>
      <c r="AU1045" t="s">
        <v>90</v>
      </c>
      <c r="AV1045" t="s">
        <v>90</v>
      </c>
      <c r="AW1045" t="s">
        <v>90</v>
      </c>
      <c r="AX1045" t="s">
        <v>90</v>
      </c>
      <c r="AY1045" t="s">
        <v>90</v>
      </c>
      <c r="AZ1045" t="s">
        <v>90</v>
      </c>
      <c r="BA1045" t="s">
        <v>90</v>
      </c>
      <c r="BB1045" t="s">
        <v>90</v>
      </c>
      <c r="BC1045" t="s">
        <v>90</v>
      </c>
      <c r="BD1045" t="s">
        <v>90</v>
      </c>
      <c r="BE1045" t="s">
        <v>90</v>
      </c>
      <c r="BF1045" t="s">
        <v>2310</v>
      </c>
      <c r="BG1045">
        <v>79</v>
      </c>
      <c r="BH1045" t="s">
        <v>93</v>
      </c>
    </row>
    <row r="1046" spans="1:60">
      <c r="A1046" t="s">
        <v>2318</v>
      </c>
      <c r="B1046" t="s">
        <v>82</v>
      </c>
      <c r="C1046" t="s">
        <v>2314</v>
      </c>
      <c r="D1046" t="s">
        <v>84</v>
      </c>
      <c r="E1046" s="2">
        <f>HYPERLINK("capsilon://?command=openfolder&amp;siteaddress=FAM.docvelocity-na8.net&amp;folderid=FXB197272D-CC53-0095-13E2-EBD78E53CEAA","FX22086063")</f>
        <v>0</v>
      </c>
      <c r="F1046" t="s">
        <v>19</v>
      </c>
      <c r="G1046" t="s">
        <v>19</v>
      </c>
      <c r="H1046" t="s">
        <v>85</v>
      </c>
      <c r="I1046" t="s">
        <v>2319</v>
      </c>
      <c r="J1046">
        <v>57</v>
      </c>
      <c r="K1046" t="s">
        <v>87</v>
      </c>
      <c r="L1046" t="s">
        <v>88</v>
      </c>
      <c r="M1046" t="s">
        <v>89</v>
      </c>
      <c r="N1046">
        <v>1</v>
      </c>
      <c r="O1046" s="1">
        <v>44796.396932870368</v>
      </c>
      <c r="P1046" s="1">
        <v>44796.411585648151</v>
      </c>
      <c r="Q1046">
        <v>1182</v>
      </c>
      <c r="R1046">
        <v>84</v>
      </c>
      <c r="S1046" t="b">
        <v>0</v>
      </c>
      <c r="T1046" t="s">
        <v>90</v>
      </c>
      <c r="U1046" t="b">
        <v>0</v>
      </c>
      <c r="V1046" t="s">
        <v>288</v>
      </c>
      <c r="W1046" s="1">
        <v>44796.411585648151</v>
      </c>
      <c r="X1046">
        <v>84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57</v>
      </c>
      <c r="AE1046">
        <v>42</v>
      </c>
      <c r="AF1046">
        <v>0</v>
      </c>
      <c r="AG1046">
        <v>3</v>
      </c>
      <c r="AH1046" t="s">
        <v>90</v>
      </c>
      <c r="AI1046" t="s">
        <v>90</v>
      </c>
      <c r="AJ1046" t="s">
        <v>90</v>
      </c>
      <c r="AK1046" t="s">
        <v>90</v>
      </c>
      <c r="AL1046" t="s">
        <v>90</v>
      </c>
      <c r="AM1046" t="s">
        <v>90</v>
      </c>
      <c r="AN1046" t="s">
        <v>90</v>
      </c>
      <c r="AO1046" t="s">
        <v>90</v>
      </c>
      <c r="AP1046" t="s">
        <v>90</v>
      </c>
      <c r="AQ1046" t="s">
        <v>90</v>
      </c>
      <c r="AR1046" t="s">
        <v>90</v>
      </c>
      <c r="AS1046" t="s">
        <v>90</v>
      </c>
      <c r="AT1046" t="s">
        <v>90</v>
      </c>
      <c r="AU1046" t="s">
        <v>90</v>
      </c>
      <c r="AV1046" t="s">
        <v>90</v>
      </c>
      <c r="AW1046" t="s">
        <v>90</v>
      </c>
      <c r="AX1046" t="s">
        <v>90</v>
      </c>
      <c r="AY1046" t="s">
        <v>90</v>
      </c>
      <c r="AZ1046" t="s">
        <v>90</v>
      </c>
      <c r="BA1046" t="s">
        <v>90</v>
      </c>
      <c r="BB1046" t="s">
        <v>90</v>
      </c>
      <c r="BC1046" t="s">
        <v>90</v>
      </c>
      <c r="BD1046" t="s">
        <v>90</v>
      </c>
      <c r="BE1046" t="s">
        <v>90</v>
      </c>
      <c r="BF1046" t="s">
        <v>2310</v>
      </c>
      <c r="BG1046">
        <v>21</v>
      </c>
      <c r="BH1046" t="s">
        <v>93</v>
      </c>
    </row>
    <row r="1047" spans="1:60">
      <c r="A1047" t="s">
        <v>2320</v>
      </c>
      <c r="B1047" t="s">
        <v>82</v>
      </c>
      <c r="C1047" t="s">
        <v>2314</v>
      </c>
      <c r="D1047" t="s">
        <v>84</v>
      </c>
      <c r="E1047" s="2">
        <f>HYPERLINK("capsilon://?command=openfolder&amp;siteaddress=FAM.docvelocity-na8.net&amp;folderid=FXB197272D-CC53-0095-13E2-EBD78E53CEAA","FX22086063")</f>
        <v>0</v>
      </c>
      <c r="F1047" t="s">
        <v>19</v>
      </c>
      <c r="G1047" t="s">
        <v>19</v>
      </c>
      <c r="H1047" t="s">
        <v>85</v>
      </c>
      <c r="I1047" t="s">
        <v>2321</v>
      </c>
      <c r="J1047">
        <v>64</v>
      </c>
      <c r="K1047" t="s">
        <v>87</v>
      </c>
      <c r="L1047" t="s">
        <v>88</v>
      </c>
      <c r="M1047" t="s">
        <v>89</v>
      </c>
      <c r="N1047">
        <v>2</v>
      </c>
      <c r="O1047" s="1">
        <v>44796.396967592591</v>
      </c>
      <c r="P1047" s="1">
        <v>44796.452581018515</v>
      </c>
      <c r="Q1047">
        <v>4390</v>
      </c>
      <c r="R1047">
        <v>415</v>
      </c>
      <c r="S1047" t="b">
        <v>0</v>
      </c>
      <c r="T1047" t="s">
        <v>90</v>
      </c>
      <c r="U1047" t="b">
        <v>0</v>
      </c>
      <c r="V1047" t="s">
        <v>288</v>
      </c>
      <c r="W1047" s="1">
        <v>44796.417233796295</v>
      </c>
      <c r="X1047">
        <v>152</v>
      </c>
      <c r="Y1047">
        <v>64</v>
      </c>
      <c r="Z1047">
        <v>0</v>
      </c>
      <c r="AA1047">
        <v>64</v>
      </c>
      <c r="AB1047">
        <v>0</v>
      </c>
      <c r="AC1047">
        <v>8</v>
      </c>
      <c r="AD1047">
        <v>0</v>
      </c>
      <c r="AE1047">
        <v>0</v>
      </c>
      <c r="AF1047">
        <v>0</v>
      </c>
      <c r="AG1047">
        <v>0</v>
      </c>
      <c r="AH1047" t="s">
        <v>868</v>
      </c>
      <c r="AI1047" s="1">
        <v>44796.452581018515</v>
      </c>
      <c r="AJ1047">
        <v>263</v>
      </c>
      <c r="AK1047">
        <v>18</v>
      </c>
      <c r="AL1047">
        <v>0</v>
      </c>
      <c r="AM1047">
        <v>18</v>
      </c>
      <c r="AN1047">
        <v>0</v>
      </c>
      <c r="AO1047">
        <v>17</v>
      </c>
      <c r="AP1047">
        <v>-18</v>
      </c>
      <c r="AQ1047">
        <v>0</v>
      </c>
      <c r="AR1047">
        <v>0</v>
      </c>
      <c r="AS1047">
        <v>0</v>
      </c>
      <c r="AT1047" t="s">
        <v>90</v>
      </c>
      <c r="AU1047" t="s">
        <v>90</v>
      </c>
      <c r="AV1047" t="s">
        <v>90</v>
      </c>
      <c r="AW1047" t="s">
        <v>90</v>
      </c>
      <c r="AX1047" t="s">
        <v>90</v>
      </c>
      <c r="AY1047" t="s">
        <v>90</v>
      </c>
      <c r="AZ1047" t="s">
        <v>90</v>
      </c>
      <c r="BA1047" t="s">
        <v>90</v>
      </c>
      <c r="BB1047" t="s">
        <v>90</v>
      </c>
      <c r="BC1047" t="s">
        <v>90</v>
      </c>
      <c r="BD1047" t="s">
        <v>90</v>
      </c>
      <c r="BE1047" t="s">
        <v>90</v>
      </c>
      <c r="BF1047" t="s">
        <v>2310</v>
      </c>
      <c r="BG1047">
        <v>80</v>
      </c>
      <c r="BH1047" t="s">
        <v>93</v>
      </c>
    </row>
    <row r="1048" spans="1:60">
      <c r="A1048" t="s">
        <v>2322</v>
      </c>
      <c r="B1048" t="s">
        <v>82</v>
      </c>
      <c r="C1048" t="s">
        <v>2314</v>
      </c>
      <c r="D1048" t="s">
        <v>84</v>
      </c>
      <c r="E1048" s="2">
        <f>HYPERLINK("capsilon://?command=openfolder&amp;siteaddress=FAM.docvelocity-na8.net&amp;folderid=FXB197272D-CC53-0095-13E2-EBD78E53CEAA","FX22086063")</f>
        <v>0</v>
      </c>
      <c r="F1048" t="s">
        <v>19</v>
      </c>
      <c r="G1048" t="s">
        <v>19</v>
      </c>
      <c r="H1048" t="s">
        <v>85</v>
      </c>
      <c r="I1048" t="s">
        <v>2323</v>
      </c>
      <c r="J1048">
        <v>235</v>
      </c>
      <c r="K1048" t="s">
        <v>87</v>
      </c>
      <c r="L1048" t="s">
        <v>88</v>
      </c>
      <c r="M1048" t="s">
        <v>89</v>
      </c>
      <c r="N1048">
        <v>1</v>
      </c>
      <c r="O1048" s="1">
        <v>44796.397986111115</v>
      </c>
      <c r="P1048" s="1">
        <v>44796.418946759259</v>
      </c>
      <c r="Q1048">
        <v>1664</v>
      </c>
      <c r="R1048">
        <v>147</v>
      </c>
      <c r="S1048" t="b">
        <v>0</v>
      </c>
      <c r="T1048" t="s">
        <v>90</v>
      </c>
      <c r="U1048" t="b">
        <v>0</v>
      </c>
      <c r="V1048" t="s">
        <v>288</v>
      </c>
      <c r="W1048" s="1">
        <v>44796.418946759259</v>
      </c>
      <c r="X1048">
        <v>147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235</v>
      </c>
      <c r="AE1048">
        <v>235</v>
      </c>
      <c r="AF1048">
        <v>0</v>
      </c>
      <c r="AG1048">
        <v>3</v>
      </c>
      <c r="AH1048" t="s">
        <v>90</v>
      </c>
      <c r="AI1048" t="s">
        <v>90</v>
      </c>
      <c r="AJ1048" t="s">
        <v>90</v>
      </c>
      <c r="AK1048" t="s">
        <v>90</v>
      </c>
      <c r="AL1048" t="s">
        <v>90</v>
      </c>
      <c r="AM1048" t="s">
        <v>90</v>
      </c>
      <c r="AN1048" t="s">
        <v>90</v>
      </c>
      <c r="AO1048" t="s">
        <v>90</v>
      </c>
      <c r="AP1048" t="s">
        <v>90</v>
      </c>
      <c r="AQ1048" t="s">
        <v>90</v>
      </c>
      <c r="AR1048" t="s">
        <v>90</v>
      </c>
      <c r="AS1048" t="s">
        <v>90</v>
      </c>
      <c r="AT1048" t="s">
        <v>90</v>
      </c>
      <c r="AU1048" t="s">
        <v>90</v>
      </c>
      <c r="AV1048" t="s">
        <v>90</v>
      </c>
      <c r="AW1048" t="s">
        <v>90</v>
      </c>
      <c r="AX1048" t="s">
        <v>90</v>
      </c>
      <c r="AY1048" t="s">
        <v>90</v>
      </c>
      <c r="AZ1048" t="s">
        <v>90</v>
      </c>
      <c r="BA1048" t="s">
        <v>90</v>
      </c>
      <c r="BB1048" t="s">
        <v>90</v>
      </c>
      <c r="BC1048" t="s">
        <v>90</v>
      </c>
      <c r="BD1048" t="s">
        <v>90</v>
      </c>
      <c r="BE1048" t="s">
        <v>90</v>
      </c>
      <c r="BF1048" t="s">
        <v>2310</v>
      </c>
      <c r="BG1048">
        <v>30</v>
      </c>
      <c r="BH1048" t="s">
        <v>93</v>
      </c>
    </row>
    <row r="1049" spans="1:60">
      <c r="A1049" t="s">
        <v>2324</v>
      </c>
      <c r="B1049" t="s">
        <v>82</v>
      </c>
      <c r="C1049" t="s">
        <v>2314</v>
      </c>
      <c r="D1049" t="s">
        <v>84</v>
      </c>
      <c r="E1049" s="2">
        <f>HYPERLINK("capsilon://?command=openfolder&amp;siteaddress=FAM.docvelocity-na8.net&amp;folderid=FXB197272D-CC53-0095-13E2-EBD78E53CEAA","FX22086063")</f>
        <v>0</v>
      </c>
      <c r="F1049" t="s">
        <v>19</v>
      </c>
      <c r="G1049" t="s">
        <v>19</v>
      </c>
      <c r="H1049" t="s">
        <v>85</v>
      </c>
      <c r="I1049" t="s">
        <v>2325</v>
      </c>
      <c r="J1049">
        <v>299</v>
      </c>
      <c r="K1049" t="s">
        <v>87</v>
      </c>
      <c r="L1049" t="s">
        <v>88</v>
      </c>
      <c r="M1049" t="s">
        <v>89</v>
      </c>
      <c r="N1049">
        <v>1</v>
      </c>
      <c r="O1049" s="1">
        <v>44796.399027777778</v>
      </c>
      <c r="P1049" s="1">
        <v>44796.420312499999</v>
      </c>
      <c r="Q1049">
        <v>1707</v>
      </c>
      <c r="R1049">
        <v>132</v>
      </c>
      <c r="S1049" t="b">
        <v>0</v>
      </c>
      <c r="T1049" t="s">
        <v>90</v>
      </c>
      <c r="U1049" t="b">
        <v>0</v>
      </c>
      <c r="V1049" t="s">
        <v>288</v>
      </c>
      <c r="W1049" s="1">
        <v>44796.420312499999</v>
      </c>
      <c r="X1049">
        <v>117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299</v>
      </c>
      <c r="AE1049">
        <v>299</v>
      </c>
      <c r="AF1049">
        <v>0</v>
      </c>
      <c r="AG1049">
        <v>4</v>
      </c>
      <c r="AH1049" t="s">
        <v>90</v>
      </c>
      <c r="AI1049" t="s">
        <v>90</v>
      </c>
      <c r="AJ1049" t="s">
        <v>90</v>
      </c>
      <c r="AK1049" t="s">
        <v>90</v>
      </c>
      <c r="AL1049" t="s">
        <v>90</v>
      </c>
      <c r="AM1049" t="s">
        <v>90</v>
      </c>
      <c r="AN1049" t="s">
        <v>90</v>
      </c>
      <c r="AO1049" t="s">
        <v>90</v>
      </c>
      <c r="AP1049" t="s">
        <v>90</v>
      </c>
      <c r="AQ1049" t="s">
        <v>90</v>
      </c>
      <c r="AR1049" t="s">
        <v>90</v>
      </c>
      <c r="AS1049" t="s">
        <v>90</v>
      </c>
      <c r="AT1049" t="s">
        <v>90</v>
      </c>
      <c r="AU1049" t="s">
        <v>90</v>
      </c>
      <c r="AV1049" t="s">
        <v>90</v>
      </c>
      <c r="AW1049" t="s">
        <v>90</v>
      </c>
      <c r="AX1049" t="s">
        <v>90</v>
      </c>
      <c r="AY1049" t="s">
        <v>90</v>
      </c>
      <c r="AZ1049" t="s">
        <v>90</v>
      </c>
      <c r="BA1049" t="s">
        <v>90</v>
      </c>
      <c r="BB1049" t="s">
        <v>90</v>
      </c>
      <c r="BC1049" t="s">
        <v>90</v>
      </c>
      <c r="BD1049" t="s">
        <v>90</v>
      </c>
      <c r="BE1049" t="s">
        <v>90</v>
      </c>
      <c r="BF1049" t="s">
        <v>2310</v>
      </c>
      <c r="BG1049">
        <v>30</v>
      </c>
      <c r="BH1049" t="s">
        <v>93</v>
      </c>
    </row>
    <row r="1050" spans="1:60">
      <c r="A1050" t="s">
        <v>2326</v>
      </c>
      <c r="B1050" t="s">
        <v>82</v>
      </c>
      <c r="C1050" t="s">
        <v>2327</v>
      </c>
      <c r="D1050" t="s">
        <v>84</v>
      </c>
      <c r="E1050" s="2">
        <f>HYPERLINK("capsilon://?command=openfolder&amp;siteaddress=FAM.docvelocity-na8.net&amp;folderid=FX26769798-0B71-8A2D-F2AD-7596CA0D54C2","FX22085507")</f>
        <v>0</v>
      </c>
      <c r="F1050" t="s">
        <v>19</v>
      </c>
      <c r="G1050" t="s">
        <v>19</v>
      </c>
      <c r="H1050" t="s">
        <v>85</v>
      </c>
      <c r="I1050" t="s">
        <v>2328</v>
      </c>
      <c r="J1050">
        <v>63</v>
      </c>
      <c r="K1050" t="s">
        <v>87</v>
      </c>
      <c r="L1050" t="s">
        <v>88</v>
      </c>
      <c r="M1050" t="s">
        <v>89</v>
      </c>
      <c r="N1050">
        <v>2</v>
      </c>
      <c r="O1050" s="1">
        <v>44796.405150462961</v>
      </c>
      <c r="P1050" s="1">
        <v>44796.455092592594</v>
      </c>
      <c r="Q1050">
        <v>3830</v>
      </c>
      <c r="R1050">
        <v>485</v>
      </c>
      <c r="S1050" t="b">
        <v>0</v>
      </c>
      <c r="T1050" t="s">
        <v>90</v>
      </c>
      <c r="U1050" t="b">
        <v>0</v>
      </c>
      <c r="V1050" t="s">
        <v>703</v>
      </c>
      <c r="W1050" s="1">
        <v>44796.421018518522</v>
      </c>
      <c r="X1050">
        <v>208</v>
      </c>
      <c r="Y1050">
        <v>63</v>
      </c>
      <c r="Z1050">
        <v>0</v>
      </c>
      <c r="AA1050">
        <v>63</v>
      </c>
      <c r="AB1050">
        <v>0</v>
      </c>
      <c r="AC1050">
        <v>4</v>
      </c>
      <c r="AD1050">
        <v>0</v>
      </c>
      <c r="AE1050">
        <v>0</v>
      </c>
      <c r="AF1050">
        <v>0</v>
      </c>
      <c r="AG1050">
        <v>0</v>
      </c>
      <c r="AH1050" t="s">
        <v>704</v>
      </c>
      <c r="AI1050" s="1">
        <v>44796.455092592594</v>
      </c>
      <c r="AJ1050">
        <v>277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 t="s">
        <v>90</v>
      </c>
      <c r="AU1050" t="s">
        <v>90</v>
      </c>
      <c r="AV1050" t="s">
        <v>90</v>
      </c>
      <c r="AW1050" t="s">
        <v>90</v>
      </c>
      <c r="AX1050" t="s">
        <v>90</v>
      </c>
      <c r="AY1050" t="s">
        <v>90</v>
      </c>
      <c r="AZ1050" t="s">
        <v>90</v>
      </c>
      <c r="BA1050" t="s">
        <v>90</v>
      </c>
      <c r="BB1050" t="s">
        <v>90</v>
      </c>
      <c r="BC1050" t="s">
        <v>90</v>
      </c>
      <c r="BD1050" t="s">
        <v>90</v>
      </c>
      <c r="BE1050" t="s">
        <v>90</v>
      </c>
      <c r="BF1050" t="s">
        <v>2310</v>
      </c>
      <c r="BG1050">
        <v>71</v>
      </c>
      <c r="BH1050" t="s">
        <v>93</v>
      </c>
    </row>
    <row r="1051" spans="1:60">
      <c r="A1051" t="s">
        <v>2329</v>
      </c>
      <c r="B1051" t="s">
        <v>82</v>
      </c>
      <c r="C1051" t="s">
        <v>2327</v>
      </c>
      <c r="D1051" t="s">
        <v>84</v>
      </c>
      <c r="E1051" s="2">
        <f>HYPERLINK("capsilon://?command=openfolder&amp;siteaddress=FAM.docvelocity-na8.net&amp;folderid=FX26769798-0B71-8A2D-F2AD-7596CA0D54C2","FX22085507")</f>
        <v>0</v>
      </c>
      <c r="F1051" t="s">
        <v>19</v>
      </c>
      <c r="G1051" t="s">
        <v>19</v>
      </c>
      <c r="H1051" t="s">
        <v>85</v>
      </c>
      <c r="I1051" t="s">
        <v>2330</v>
      </c>
      <c r="J1051">
        <v>68</v>
      </c>
      <c r="K1051" t="s">
        <v>87</v>
      </c>
      <c r="L1051" t="s">
        <v>88</v>
      </c>
      <c r="M1051" t="s">
        <v>89</v>
      </c>
      <c r="N1051">
        <v>2</v>
      </c>
      <c r="O1051" s="1">
        <v>44796.405243055553</v>
      </c>
      <c r="P1051" s="1">
        <v>44796.455196759256</v>
      </c>
      <c r="Q1051">
        <v>3939</v>
      </c>
      <c r="R1051">
        <v>377</v>
      </c>
      <c r="S1051" t="b">
        <v>0</v>
      </c>
      <c r="T1051" t="s">
        <v>90</v>
      </c>
      <c r="U1051" t="b">
        <v>0</v>
      </c>
      <c r="V1051" t="s">
        <v>703</v>
      </c>
      <c r="W1051" s="1">
        <v>44796.422789351855</v>
      </c>
      <c r="X1051">
        <v>152</v>
      </c>
      <c r="Y1051">
        <v>63</v>
      </c>
      <c r="Z1051">
        <v>0</v>
      </c>
      <c r="AA1051">
        <v>63</v>
      </c>
      <c r="AB1051">
        <v>0</v>
      </c>
      <c r="AC1051">
        <v>4</v>
      </c>
      <c r="AD1051">
        <v>5</v>
      </c>
      <c r="AE1051">
        <v>0</v>
      </c>
      <c r="AF1051">
        <v>0</v>
      </c>
      <c r="AG1051">
        <v>0</v>
      </c>
      <c r="AH1051" t="s">
        <v>868</v>
      </c>
      <c r="AI1051" s="1">
        <v>44796.455196759256</v>
      </c>
      <c r="AJ1051">
        <v>225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5</v>
      </c>
      <c r="AQ1051">
        <v>0</v>
      </c>
      <c r="AR1051">
        <v>0</v>
      </c>
      <c r="AS1051">
        <v>0</v>
      </c>
      <c r="AT1051" t="s">
        <v>90</v>
      </c>
      <c r="AU1051" t="s">
        <v>90</v>
      </c>
      <c r="AV1051" t="s">
        <v>90</v>
      </c>
      <c r="AW1051" t="s">
        <v>90</v>
      </c>
      <c r="AX1051" t="s">
        <v>90</v>
      </c>
      <c r="AY1051" t="s">
        <v>90</v>
      </c>
      <c r="AZ1051" t="s">
        <v>90</v>
      </c>
      <c r="BA1051" t="s">
        <v>90</v>
      </c>
      <c r="BB1051" t="s">
        <v>90</v>
      </c>
      <c r="BC1051" t="s">
        <v>90</v>
      </c>
      <c r="BD1051" t="s">
        <v>90</v>
      </c>
      <c r="BE1051" t="s">
        <v>90</v>
      </c>
      <c r="BF1051" t="s">
        <v>2310</v>
      </c>
      <c r="BG1051">
        <v>71</v>
      </c>
      <c r="BH1051" t="s">
        <v>93</v>
      </c>
    </row>
    <row r="1052" spans="1:60">
      <c r="A1052" t="s">
        <v>2331</v>
      </c>
      <c r="B1052" t="s">
        <v>82</v>
      </c>
      <c r="C1052" t="s">
        <v>2327</v>
      </c>
      <c r="D1052" t="s">
        <v>84</v>
      </c>
      <c r="E1052" s="2">
        <f>HYPERLINK("capsilon://?command=openfolder&amp;siteaddress=FAM.docvelocity-na8.net&amp;folderid=FX26769798-0B71-8A2D-F2AD-7596CA0D54C2","FX22085507")</f>
        <v>0</v>
      </c>
      <c r="F1052" t="s">
        <v>19</v>
      </c>
      <c r="G1052" t="s">
        <v>19</v>
      </c>
      <c r="H1052" t="s">
        <v>85</v>
      </c>
      <c r="I1052" t="s">
        <v>2332</v>
      </c>
      <c r="J1052">
        <v>28</v>
      </c>
      <c r="K1052" t="s">
        <v>87</v>
      </c>
      <c r="L1052" t="s">
        <v>88</v>
      </c>
      <c r="M1052" t="s">
        <v>89</v>
      </c>
      <c r="N1052">
        <v>2</v>
      </c>
      <c r="O1052" s="1">
        <v>44796.40556712963</v>
      </c>
      <c r="P1052" s="1">
        <v>44796.456562500003</v>
      </c>
      <c r="Q1052">
        <v>4240</v>
      </c>
      <c r="R1052">
        <v>166</v>
      </c>
      <c r="S1052" t="b">
        <v>0</v>
      </c>
      <c r="T1052" t="s">
        <v>90</v>
      </c>
      <c r="U1052" t="b">
        <v>0</v>
      </c>
      <c r="V1052" t="s">
        <v>288</v>
      </c>
      <c r="W1052" s="1">
        <v>44796.425995370373</v>
      </c>
      <c r="X1052">
        <v>40</v>
      </c>
      <c r="Y1052">
        <v>21</v>
      </c>
      <c r="Z1052">
        <v>0</v>
      </c>
      <c r="AA1052">
        <v>21</v>
      </c>
      <c r="AB1052">
        <v>0</v>
      </c>
      <c r="AC1052">
        <v>0</v>
      </c>
      <c r="AD1052">
        <v>7</v>
      </c>
      <c r="AE1052">
        <v>0</v>
      </c>
      <c r="AF1052">
        <v>0</v>
      </c>
      <c r="AG1052">
        <v>0</v>
      </c>
      <c r="AH1052" t="s">
        <v>704</v>
      </c>
      <c r="AI1052" s="1">
        <v>44796.456562500003</v>
      </c>
      <c r="AJ1052">
        <v>126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7</v>
      </c>
      <c r="AQ1052">
        <v>0</v>
      </c>
      <c r="AR1052">
        <v>0</v>
      </c>
      <c r="AS1052">
        <v>0</v>
      </c>
      <c r="AT1052" t="s">
        <v>90</v>
      </c>
      <c r="AU1052" t="s">
        <v>90</v>
      </c>
      <c r="AV1052" t="s">
        <v>90</v>
      </c>
      <c r="AW1052" t="s">
        <v>90</v>
      </c>
      <c r="AX1052" t="s">
        <v>90</v>
      </c>
      <c r="AY1052" t="s">
        <v>90</v>
      </c>
      <c r="AZ1052" t="s">
        <v>90</v>
      </c>
      <c r="BA1052" t="s">
        <v>90</v>
      </c>
      <c r="BB1052" t="s">
        <v>90</v>
      </c>
      <c r="BC1052" t="s">
        <v>90</v>
      </c>
      <c r="BD1052" t="s">
        <v>90</v>
      </c>
      <c r="BE1052" t="s">
        <v>90</v>
      </c>
      <c r="BF1052" t="s">
        <v>2310</v>
      </c>
      <c r="BG1052">
        <v>73</v>
      </c>
      <c r="BH1052" t="s">
        <v>93</v>
      </c>
    </row>
    <row r="1053" spans="1:60">
      <c r="A1053" t="s">
        <v>2333</v>
      </c>
      <c r="B1053" t="s">
        <v>82</v>
      </c>
      <c r="C1053" t="s">
        <v>2327</v>
      </c>
      <c r="D1053" t="s">
        <v>84</v>
      </c>
      <c r="E1053" s="2">
        <f>HYPERLINK("capsilon://?command=openfolder&amp;siteaddress=FAM.docvelocity-na8.net&amp;folderid=FX26769798-0B71-8A2D-F2AD-7596CA0D54C2","FX22085507")</f>
        <v>0</v>
      </c>
      <c r="F1053" t="s">
        <v>19</v>
      </c>
      <c r="G1053" t="s">
        <v>19</v>
      </c>
      <c r="H1053" t="s">
        <v>85</v>
      </c>
      <c r="I1053" t="s">
        <v>2334</v>
      </c>
      <c r="J1053">
        <v>28</v>
      </c>
      <c r="K1053" t="s">
        <v>87</v>
      </c>
      <c r="L1053" t="s">
        <v>88</v>
      </c>
      <c r="M1053" t="s">
        <v>89</v>
      </c>
      <c r="N1053">
        <v>2</v>
      </c>
      <c r="O1053" s="1">
        <v>44796.405636574076</v>
      </c>
      <c r="P1053" s="1">
        <v>44796.457314814812</v>
      </c>
      <c r="Q1053">
        <v>4249</v>
      </c>
      <c r="R1053">
        <v>216</v>
      </c>
      <c r="S1053" t="b">
        <v>0</v>
      </c>
      <c r="T1053" t="s">
        <v>90</v>
      </c>
      <c r="U1053" t="b">
        <v>0</v>
      </c>
      <c r="V1053" t="s">
        <v>288</v>
      </c>
      <c r="W1053" s="1">
        <v>44796.426400462966</v>
      </c>
      <c r="X1053">
        <v>34</v>
      </c>
      <c r="Y1053">
        <v>21</v>
      </c>
      <c r="Z1053">
        <v>0</v>
      </c>
      <c r="AA1053">
        <v>21</v>
      </c>
      <c r="AB1053">
        <v>0</v>
      </c>
      <c r="AC1053">
        <v>0</v>
      </c>
      <c r="AD1053">
        <v>7</v>
      </c>
      <c r="AE1053">
        <v>0</v>
      </c>
      <c r="AF1053">
        <v>0</v>
      </c>
      <c r="AG1053">
        <v>0</v>
      </c>
      <c r="AH1053" t="s">
        <v>868</v>
      </c>
      <c r="AI1053" s="1">
        <v>44796.457314814812</v>
      </c>
      <c r="AJ1053">
        <v>182</v>
      </c>
      <c r="AK1053">
        <v>1</v>
      </c>
      <c r="AL1053">
        <v>0</v>
      </c>
      <c r="AM1053">
        <v>1</v>
      </c>
      <c r="AN1053">
        <v>0</v>
      </c>
      <c r="AO1053">
        <v>0</v>
      </c>
      <c r="AP1053">
        <v>6</v>
      </c>
      <c r="AQ1053">
        <v>0</v>
      </c>
      <c r="AR1053">
        <v>0</v>
      </c>
      <c r="AS1053">
        <v>0</v>
      </c>
      <c r="AT1053" t="s">
        <v>90</v>
      </c>
      <c r="AU1053" t="s">
        <v>90</v>
      </c>
      <c r="AV1053" t="s">
        <v>90</v>
      </c>
      <c r="AW1053" t="s">
        <v>90</v>
      </c>
      <c r="AX1053" t="s">
        <v>90</v>
      </c>
      <c r="AY1053" t="s">
        <v>90</v>
      </c>
      <c r="AZ1053" t="s">
        <v>90</v>
      </c>
      <c r="BA1053" t="s">
        <v>90</v>
      </c>
      <c r="BB1053" t="s">
        <v>90</v>
      </c>
      <c r="BC1053" t="s">
        <v>90</v>
      </c>
      <c r="BD1053" t="s">
        <v>90</v>
      </c>
      <c r="BE1053" t="s">
        <v>90</v>
      </c>
      <c r="BF1053" t="s">
        <v>2310</v>
      </c>
      <c r="BG1053">
        <v>74</v>
      </c>
      <c r="BH1053" t="s">
        <v>93</v>
      </c>
    </row>
    <row r="1054" spans="1:60">
      <c r="A1054" t="s">
        <v>2335</v>
      </c>
      <c r="B1054" t="s">
        <v>82</v>
      </c>
      <c r="C1054" t="s">
        <v>2298</v>
      </c>
      <c r="D1054" t="s">
        <v>84</v>
      </c>
      <c r="E1054" s="2">
        <f>HYPERLINK("capsilon://?command=openfolder&amp;siteaddress=FAM.docvelocity-na8.net&amp;folderid=FXA6757501-63D9-2625-8B17-391A5F9C31E5","FX22085635")</f>
        <v>0</v>
      </c>
      <c r="F1054" t="s">
        <v>19</v>
      </c>
      <c r="G1054" t="s">
        <v>19</v>
      </c>
      <c r="H1054" t="s">
        <v>85</v>
      </c>
      <c r="I1054" t="s">
        <v>2336</v>
      </c>
      <c r="J1054">
        <v>44</v>
      </c>
      <c r="K1054" t="s">
        <v>87</v>
      </c>
      <c r="L1054" t="s">
        <v>88</v>
      </c>
      <c r="M1054" t="s">
        <v>89</v>
      </c>
      <c r="N1054">
        <v>2</v>
      </c>
      <c r="O1054" s="1">
        <v>44796.407384259262</v>
      </c>
      <c r="P1054" s="1">
        <v>44796.458622685182</v>
      </c>
      <c r="Q1054">
        <v>4136</v>
      </c>
      <c r="R1054">
        <v>291</v>
      </c>
      <c r="S1054" t="b">
        <v>0</v>
      </c>
      <c r="T1054" t="s">
        <v>90</v>
      </c>
      <c r="U1054" t="b">
        <v>0</v>
      </c>
      <c r="V1054" t="s">
        <v>288</v>
      </c>
      <c r="W1054" s="1">
        <v>44796.427731481483</v>
      </c>
      <c r="X1054">
        <v>114</v>
      </c>
      <c r="Y1054">
        <v>37</v>
      </c>
      <c r="Z1054">
        <v>0</v>
      </c>
      <c r="AA1054">
        <v>37</v>
      </c>
      <c r="AB1054">
        <v>0</v>
      </c>
      <c r="AC1054">
        <v>15</v>
      </c>
      <c r="AD1054">
        <v>7</v>
      </c>
      <c r="AE1054">
        <v>0</v>
      </c>
      <c r="AF1054">
        <v>0</v>
      </c>
      <c r="AG1054">
        <v>0</v>
      </c>
      <c r="AH1054" t="s">
        <v>704</v>
      </c>
      <c r="AI1054" s="1">
        <v>44796.458622685182</v>
      </c>
      <c r="AJ1054">
        <v>177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7</v>
      </c>
      <c r="AQ1054">
        <v>0</v>
      </c>
      <c r="AR1054">
        <v>0</v>
      </c>
      <c r="AS1054">
        <v>0</v>
      </c>
      <c r="AT1054" t="s">
        <v>90</v>
      </c>
      <c r="AU1054" t="s">
        <v>90</v>
      </c>
      <c r="AV1054" t="s">
        <v>90</v>
      </c>
      <c r="AW1054" t="s">
        <v>90</v>
      </c>
      <c r="AX1054" t="s">
        <v>90</v>
      </c>
      <c r="AY1054" t="s">
        <v>90</v>
      </c>
      <c r="AZ1054" t="s">
        <v>90</v>
      </c>
      <c r="BA1054" t="s">
        <v>90</v>
      </c>
      <c r="BB1054" t="s">
        <v>90</v>
      </c>
      <c r="BC1054" t="s">
        <v>90</v>
      </c>
      <c r="BD1054" t="s">
        <v>90</v>
      </c>
      <c r="BE1054" t="s">
        <v>90</v>
      </c>
      <c r="BF1054" t="s">
        <v>2310</v>
      </c>
      <c r="BG1054">
        <v>73</v>
      </c>
      <c r="BH1054" t="s">
        <v>93</v>
      </c>
    </row>
    <row r="1055" spans="1:60">
      <c r="A1055" t="s">
        <v>2337</v>
      </c>
      <c r="B1055" t="s">
        <v>82</v>
      </c>
      <c r="C1055" t="s">
        <v>2308</v>
      </c>
      <c r="D1055" t="s">
        <v>84</v>
      </c>
      <c r="E1055" s="2">
        <f>HYPERLINK("capsilon://?command=openfolder&amp;siteaddress=FAM.docvelocity-na8.net&amp;folderid=FXA052A57D-7411-DC9B-D3F6-21AE014FDAB9","FX22085880")</f>
        <v>0</v>
      </c>
      <c r="F1055" t="s">
        <v>19</v>
      </c>
      <c r="G1055" t="s">
        <v>19</v>
      </c>
      <c r="H1055" t="s">
        <v>85</v>
      </c>
      <c r="I1055" t="s">
        <v>2312</v>
      </c>
      <c r="J1055">
        <v>147</v>
      </c>
      <c r="K1055" t="s">
        <v>87</v>
      </c>
      <c r="L1055" t="s">
        <v>88</v>
      </c>
      <c r="M1055" t="s">
        <v>89</v>
      </c>
      <c r="N1055">
        <v>2</v>
      </c>
      <c r="O1055" s="1">
        <v>44796.410671296297</v>
      </c>
      <c r="P1055" s="1">
        <v>44796.426412037035</v>
      </c>
      <c r="Q1055">
        <v>289</v>
      </c>
      <c r="R1055">
        <v>1071</v>
      </c>
      <c r="S1055" t="b">
        <v>0</v>
      </c>
      <c r="T1055" t="s">
        <v>90</v>
      </c>
      <c r="U1055" t="b">
        <v>1</v>
      </c>
      <c r="V1055" t="s">
        <v>288</v>
      </c>
      <c r="W1055" s="1">
        <v>44796.415462962963</v>
      </c>
      <c r="X1055">
        <v>334</v>
      </c>
      <c r="Y1055">
        <v>132</v>
      </c>
      <c r="Z1055">
        <v>0</v>
      </c>
      <c r="AA1055">
        <v>132</v>
      </c>
      <c r="AB1055">
        <v>0</v>
      </c>
      <c r="AC1055">
        <v>21</v>
      </c>
      <c r="AD1055">
        <v>15</v>
      </c>
      <c r="AE1055">
        <v>0</v>
      </c>
      <c r="AF1055">
        <v>0</v>
      </c>
      <c r="AG1055">
        <v>0</v>
      </c>
      <c r="AH1055" t="s">
        <v>704</v>
      </c>
      <c r="AI1055" s="1">
        <v>44796.426412037035</v>
      </c>
      <c r="AJ1055">
        <v>737</v>
      </c>
      <c r="AK1055">
        <v>2</v>
      </c>
      <c r="AL1055">
        <v>0</v>
      </c>
      <c r="AM1055">
        <v>2</v>
      </c>
      <c r="AN1055">
        <v>0</v>
      </c>
      <c r="AO1055">
        <v>2</v>
      </c>
      <c r="AP1055">
        <v>13</v>
      </c>
      <c r="AQ1055">
        <v>0</v>
      </c>
      <c r="AR1055">
        <v>0</v>
      </c>
      <c r="AS1055">
        <v>0</v>
      </c>
      <c r="AT1055" t="s">
        <v>90</v>
      </c>
      <c r="AU1055" t="s">
        <v>90</v>
      </c>
      <c r="AV1055" t="s">
        <v>90</v>
      </c>
      <c r="AW1055" t="s">
        <v>90</v>
      </c>
      <c r="AX1055" t="s">
        <v>90</v>
      </c>
      <c r="AY1055" t="s">
        <v>90</v>
      </c>
      <c r="AZ1055" t="s">
        <v>90</v>
      </c>
      <c r="BA1055" t="s">
        <v>90</v>
      </c>
      <c r="BB1055" t="s">
        <v>90</v>
      </c>
      <c r="BC1055" t="s">
        <v>90</v>
      </c>
      <c r="BD1055" t="s">
        <v>90</v>
      </c>
      <c r="BE1055" t="s">
        <v>90</v>
      </c>
      <c r="BF1055" t="s">
        <v>2310</v>
      </c>
      <c r="BG1055">
        <v>22</v>
      </c>
      <c r="BH1055" t="s">
        <v>93</v>
      </c>
    </row>
    <row r="1056" spans="1:60">
      <c r="A1056" t="s">
        <v>2338</v>
      </c>
      <c r="B1056" t="s">
        <v>82</v>
      </c>
      <c r="C1056" t="s">
        <v>2314</v>
      </c>
      <c r="D1056" t="s">
        <v>84</v>
      </c>
      <c r="E1056" s="2">
        <f>HYPERLINK("capsilon://?command=openfolder&amp;siteaddress=FAM.docvelocity-na8.net&amp;folderid=FXB197272D-CC53-0095-13E2-EBD78E53CEAA","FX22086063")</f>
        <v>0</v>
      </c>
      <c r="F1056" t="s">
        <v>19</v>
      </c>
      <c r="G1056" t="s">
        <v>19</v>
      </c>
      <c r="H1056" t="s">
        <v>85</v>
      </c>
      <c r="I1056" t="s">
        <v>2319</v>
      </c>
      <c r="J1056">
        <v>84</v>
      </c>
      <c r="K1056" t="s">
        <v>87</v>
      </c>
      <c r="L1056" t="s">
        <v>88</v>
      </c>
      <c r="M1056" t="s">
        <v>89</v>
      </c>
      <c r="N1056">
        <v>2</v>
      </c>
      <c r="O1056" s="1">
        <v>44796.412870370368</v>
      </c>
      <c r="P1056" s="1">
        <v>44796.429270833331</v>
      </c>
      <c r="Q1056">
        <v>788</v>
      </c>
      <c r="R1056">
        <v>629</v>
      </c>
      <c r="S1056" t="b">
        <v>0</v>
      </c>
      <c r="T1056" t="s">
        <v>90</v>
      </c>
      <c r="U1056" t="b">
        <v>1</v>
      </c>
      <c r="V1056" t="s">
        <v>703</v>
      </c>
      <c r="W1056" s="1">
        <v>44796.418414351851</v>
      </c>
      <c r="X1056">
        <v>380</v>
      </c>
      <c r="Y1056">
        <v>63</v>
      </c>
      <c r="Z1056">
        <v>0</v>
      </c>
      <c r="AA1056">
        <v>63</v>
      </c>
      <c r="AB1056">
        <v>0</v>
      </c>
      <c r="AC1056">
        <v>3</v>
      </c>
      <c r="AD1056">
        <v>21</v>
      </c>
      <c r="AE1056">
        <v>0</v>
      </c>
      <c r="AF1056">
        <v>0</v>
      </c>
      <c r="AG1056">
        <v>0</v>
      </c>
      <c r="AH1056" t="s">
        <v>868</v>
      </c>
      <c r="AI1056" s="1">
        <v>44796.429270833331</v>
      </c>
      <c r="AJ1056">
        <v>249</v>
      </c>
      <c r="AK1056">
        <v>1</v>
      </c>
      <c r="AL1056">
        <v>0</v>
      </c>
      <c r="AM1056">
        <v>1</v>
      </c>
      <c r="AN1056">
        <v>0</v>
      </c>
      <c r="AO1056">
        <v>0</v>
      </c>
      <c r="AP1056">
        <v>20</v>
      </c>
      <c r="AQ1056">
        <v>0</v>
      </c>
      <c r="AR1056">
        <v>0</v>
      </c>
      <c r="AS1056">
        <v>0</v>
      </c>
      <c r="AT1056" t="s">
        <v>90</v>
      </c>
      <c r="AU1056" t="s">
        <v>90</v>
      </c>
      <c r="AV1056" t="s">
        <v>90</v>
      </c>
      <c r="AW1056" t="s">
        <v>90</v>
      </c>
      <c r="AX1056" t="s">
        <v>90</v>
      </c>
      <c r="AY1056" t="s">
        <v>90</v>
      </c>
      <c r="AZ1056" t="s">
        <v>90</v>
      </c>
      <c r="BA1056" t="s">
        <v>90</v>
      </c>
      <c r="BB1056" t="s">
        <v>90</v>
      </c>
      <c r="BC1056" t="s">
        <v>90</v>
      </c>
      <c r="BD1056" t="s">
        <v>90</v>
      </c>
      <c r="BE1056" t="s">
        <v>90</v>
      </c>
      <c r="BF1056" t="s">
        <v>2310</v>
      </c>
      <c r="BG1056">
        <v>23</v>
      </c>
      <c r="BH1056" t="s">
        <v>93</v>
      </c>
    </row>
    <row r="1057" spans="1:60">
      <c r="A1057" t="s">
        <v>2339</v>
      </c>
      <c r="B1057" t="s">
        <v>82</v>
      </c>
      <c r="C1057" t="s">
        <v>2314</v>
      </c>
      <c r="D1057" t="s">
        <v>84</v>
      </c>
      <c r="E1057" s="2">
        <f>HYPERLINK("capsilon://?command=openfolder&amp;siteaddress=FAM.docvelocity-na8.net&amp;folderid=FXB197272D-CC53-0095-13E2-EBD78E53CEAA","FX22086063")</f>
        <v>0</v>
      </c>
      <c r="F1057" t="s">
        <v>19</v>
      </c>
      <c r="G1057" t="s">
        <v>19</v>
      </c>
      <c r="H1057" t="s">
        <v>85</v>
      </c>
      <c r="I1057" t="s">
        <v>2323</v>
      </c>
      <c r="J1057">
        <v>283</v>
      </c>
      <c r="K1057" t="s">
        <v>87</v>
      </c>
      <c r="L1057" t="s">
        <v>88</v>
      </c>
      <c r="M1057" t="s">
        <v>89</v>
      </c>
      <c r="N1057">
        <v>2</v>
      </c>
      <c r="O1057" s="1">
        <v>44796.420254629629</v>
      </c>
      <c r="P1057" s="1">
        <v>44796.443923611114</v>
      </c>
      <c r="Q1057">
        <v>84</v>
      </c>
      <c r="R1057">
        <v>1961</v>
      </c>
      <c r="S1057" t="b">
        <v>0</v>
      </c>
      <c r="T1057" t="s">
        <v>90</v>
      </c>
      <c r="U1057" t="b">
        <v>1</v>
      </c>
      <c r="V1057" t="s">
        <v>288</v>
      </c>
      <c r="W1057" s="1">
        <v>44796.425520833334</v>
      </c>
      <c r="X1057">
        <v>449</v>
      </c>
      <c r="Y1057">
        <v>262</v>
      </c>
      <c r="Z1057">
        <v>0</v>
      </c>
      <c r="AA1057">
        <v>262</v>
      </c>
      <c r="AB1057">
        <v>0</v>
      </c>
      <c r="AC1057">
        <v>32</v>
      </c>
      <c r="AD1057">
        <v>21</v>
      </c>
      <c r="AE1057">
        <v>0</v>
      </c>
      <c r="AF1057">
        <v>0</v>
      </c>
      <c r="AG1057">
        <v>0</v>
      </c>
      <c r="AH1057" t="s">
        <v>704</v>
      </c>
      <c r="AI1057" s="1">
        <v>44796.443923611114</v>
      </c>
      <c r="AJ1057">
        <v>1512</v>
      </c>
      <c r="AK1057">
        <v>45</v>
      </c>
      <c r="AL1057">
        <v>0</v>
      </c>
      <c r="AM1057">
        <v>45</v>
      </c>
      <c r="AN1057">
        <v>0</v>
      </c>
      <c r="AO1057">
        <v>45</v>
      </c>
      <c r="AP1057">
        <v>-24</v>
      </c>
      <c r="AQ1057">
        <v>0</v>
      </c>
      <c r="AR1057">
        <v>0</v>
      </c>
      <c r="AS1057">
        <v>0</v>
      </c>
      <c r="AT1057" t="s">
        <v>90</v>
      </c>
      <c r="AU1057" t="s">
        <v>90</v>
      </c>
      <c r="AV1057" t="s">
        <v>90</v>
      </c>
      <c r="AW1057" t="s">
        <v>90</v>
      </c>
      <c r="AX1057" t="s">
        <v>90</v>
      </c>
      <c r="AY1057" t="s">
        <v>90</v>
      </c>
      <c r="AZ1057" t="s">
        <v>90</v>
      </c>
      <c r="BA1057" t="s">
        <v>90</v>
      </c>
      <c r="BB1057" t="s">
        <v>90</v>
      </c>
      <c r="BC1057" t="s">
        <v>90</v>
      </c>
      <c r="BD1057" t="s">
        <v>90</v>
      </c>
      <c r="BE1057" t="s">
        <v>90</v>
      </c>
      <c r="BF1057" t="s">
        <v>2310</v>
      </c>
      <c r="BG1057">
        <v>34</v>
      </c>
      <c r="BH1057" t="s">
        <v>93</v>
      </c>
    </row>
    <row r="1058" spans="1:60">
      <c r="A1058" t="s">
        <v>2340</v>
      </c>
      <c r="B1058" t="s">
        <v>82</v>
      </c>
      <c r="C1058" t="s">
        <v>2314</v>
      </c>
      <c r="D1058" t="s">
        <v>84</v>
      </c>
      <c r="E1058" s="2">
        <f>HYPERLINK("capsilon://?command=openfolder&amp;siteaddress=FAM.docvelocity-na8.net&amp;folderid=FXB197272D-CC53-0095-13E2-EBD78E53CEAA","FX22086063")</f>
        <v>0</v>
      </c>
      <c r="F1058" t="s">
        <v>19</v>
      </c>
      <c r="G1058" t="s">
        <v>19</v>
      </c>
      <c r="H1058" t="s">
        <v>85</v>
      </c>
      <c r="I1058" t="s">
        <v>2325</v>
      </c>
      <c r="J1058">
        <v>371</v>
      </c>
      <c r="K1058" t="s">
        <v>87</v>
      </c>
      <c r="L1058" t="s">
        <v>88</v>
      </c>
      <c r="M1058" t="s">
        <v>89</v>
      </c>
      <c r="N1058">
        <v>2</v>
      </c>
      <c r="O1058" s="1">
        <v>44796.421678240738</v>
      </c>
      <c r="P1058" s="1">
        <v>44796.449525462966</v>
      </c>
      <c r="Q1058">
        <v>485</v>
      </c>
      <c r="R1058">
        <v>1921</v>
      </c>
      <c r="S1058" t="b">
        <v>0</v>
      </c>
      <c r="T1058" t="s">
        <v>90</v>
      </c>
      <c r="U1058" t="b">
        <v>1</v>
      </c>
      <c r="V1058" t="s">
        <v>703</v>
      </c>
      <c r="W1058" s="1">
        <v>44796.432650462964</v>
      </c>
      <c r="X1058">
        <v>852</v>
      </c>
      <c r="Y1058">
        <v>356</v>
      </c>
      <c r="Z1058">
        <v>0</v>
      </c>
      <c r="AA1058">
        <v>356</v>
      </c>
      <c r="AB1058">
        <v>0</v>
      </c>
      <c r="AC1058">
        <v>27</v>
      </c>
      <c r="AD1058">
        <v>15</v>
      </c>
      <c r="AE1058">
        <v>0</v>
      </c>
      <c r="AF1058">
        <v>0</v>
      </c>
      <c r="AG1058">
        <v>0</v>
      </c>
      <c r="AH1058" t="s">
        <v>868</v>
      </c>
      <c r="AI1058" s="1">
        <v>44796.449525462966</v>
      </c>
      <c r="AJ1058">
        <v>1041</v>
      </c>
      <c r="AK1058">
        <v>61</v>
      </c>
      <c r="AL1058">
        <v>0</v>
      </c>
      <c r="AM1058">
        <v>61</v>
      </c>
      <c r="AN1058">
        <v>0</v>
      </c>
      <c r="AO1058">
        <v>60</v>
      </c>
      <c r="AP1058">
        <v>-46</v>
      </c>
      <c r="AQ1058">
        <v>0</v>
      </c>
      <c r="AR1058">
        <v>0</v>
      </c>
      <c r="AS1058">
        <v>0</v>
      </c>
      <c r="AT1058" t="s">
        <v>90</v>
      </c>
      <c r="AU1058" t="s">
        <v>90</v>
      </c>
      <c r="AV1058" t="s">
        <v>90</v>
      </c>
      <c r="AW1058" t="s">
        <v>90</v>
      </c>
      <c r="AX1058" t="s">
        <v>90</v>
      </c>
      <c r="AY1058" t="s">
        <v>90</v>
      </c>
      <c r="AZ1058" t="s">
        <v>90</v>
      </c>
      <c r="BA1058" t="s">
        <v>90</v>
      </c>
      <c r="BB1058" t="s">
        <v>90</v>
      </c>
      <c r="BC1058" t="s">
        <v>90</v>
      </c>
      <c r="BD1058" t="s">
        <v>90</v>
      </c>
      <c r="BE1058" t="s">
        <v>90</v>
      </c>
      <c r="BF1058" t="s">
        <v>2310</v>
      </c>
      <c r="BG1058">
        <v>40</v>
      </c>
      <c r="BH1058" t="s">
        <v>93</v>
      </c>
    </row>
    <row r="1059" spans="1:60">
      <c r="A1059" t="s">
        <v>2341</v>
      </c>
      <c r="B1059" t="s">
        <v>82</v>
      </c>
      <c r="C1059" t="s">
        <v>2342</v>
      </c>
      <c r="D1059" t="s">
        <v>84</v>
      </c>
      <c r="E1059" s="2">
        <f>HYPERLINK("capsilon://?command=openfolder&amp;siteaddress=FAM.docvelocity-na8.net&amp;folderid=FX9FE597A7-D417-107F-82BE-174FCE803C44","FX22074830")</f>
        <v>0</v>
      </c>
      <c r="F1059" t="s">
        <v>19</v>
      </c>
      <c r="G1059" t="s">
        <v>19</v>
      </c>
      <c r="H1059" t="s">
        <v>85</v>
      </c>
      <c r="I1059" t="s">
        <v>2343</v>
      </c>
      <c r="J1059">
        <v>44</v>
      </c>
      <c r="K1059" t="s">
        <v>87</v>
      </c>
      <c r="L1059" t="s">
        <v>88</v>
      </c>
      <c r="M1059" t="s">
        <v>89</v>
      </c>
      <c r="N1059">
        <v>2</v>
      </c>
      <c r="O1059" s="1">
        <v>44796.434351851851</v>
      </c>
      <c r="P1059" s="1">
        <v>44796.457604166666</v>
      </c>
      <c r="Q1059">
        <v>1955</v>
      </c>
      <c r="R1059">
        <v>54</v>
      </c>
      <c r="S1059" t="b">
        <v>0</v>
      </c>
      <c r="T1059" t="s">
        <v>90</v>
      </c>
      <c r="U1059" t="b">
        <v>0</v>
      </c>
      <c r="V1059" t="s">
        <v>288</v>
      </c>
      <c r="W1059" s="1">
        <v>44796.443182870367</v>
      </c>
      <c r="X1059">
        <v>17</v>
      </c>
      <c r="Y1059">
        <v>0</v>
      </c>
      <c r="Z1059">
        <v>0</v>
      </c>
      <c r="AA1059">
        <v>0</v>
      </c>
      <c r="AB1059">
        <v>37</v>
      </c>
      <c r="AC1059">
        <v>0</v>
      </c>
      <c r="AD1059">
        <v>44</v>
      </c>
      <c r="AE1059">
        <v>0</v>
      </c>
      <c r="AF1059">
        <v>0</v>
      </c>
      <c r="AG1059">
        <v>0</v>
      </c>
      <c r="AH1059" t="s">
        <v>868</v>
      </c>
      <c r="AI1059" s="1">
        <v>44796.457604166666</v>
      </c>
      <c r="AJ1059">
        <v>24</v>
      </c>
      <c r="AK1059">
        <v>0</v>
      </c>
      <c r="AL1059">
        <v>0</v>
      </c>
      <c r="AM1059">
        <v>0</v>
      </c>
      <c r="AN1059">
        <v>37</v>
      </c>
      <c r="AO1059">
        <v>0</v>
      </c>
      <c r="AP1059">
        <v>44</v>
      </c>
      <c r="AQ1059">
        <v>0</v>
      </c>
      <c r="AR1059">
        <v>0</v>
      </c>
      <c r="AS1059">
        <v>0</v>
      </c>
      <c r="AT1059" t="s">
        <v>90</v>
      </c>
      <c r="AU1059" t="s">
        <v>90</v>
      </c>
      <c r="AV1059" t="s">
        <v>90</v>
      </c>
      <c r="AW1059" t="s">
        <v>90</v>
      </c>
      <c r="AX1059" t="s">
        <v>90</v>
      </c>
      <c r="AY1059" t="s">
        <v>90</v>
      </c>
      <c r="AZ1059" t="s">
        <v>90</v>
      </c>
      <c r="BA1059" t="s">
        <v>90</v>
      </c>
      <c r="BB1059" t="s">
        <v>90</v>
      </c>
      <c r="BC1059" t="s">
        <v>90</v>
      </c>
      <c r="BD1059" t="s">
        <v>90</v>
      </c>
      <c r="BE1059" t="s">
        <v>90</v>
      </c>
      <c r="BF1059" t="s">
        <v>2310</v>
      </c>
      <c r="BG1059">
        <v>33</v>
      </c>
      <c r="BH1059" t="s">
        <v>93</v>
      </c>
    </row>
    <row r="1060" spans="1:60">
      <c r="A1060" t="s">
        <v>2344</v>
      </c>
      <c r="B1060" t="s">
        <v>82</v>
      </c>
      <c r="C1060" t="s">
        <v>980</v>
      </c>
      <c r="D1060" t="s">
        <v>84</v>
      </c>
      <c r="E1060" s="2">
        <f>HYPERLINK("capsilon://?command=openfolder&amp;siteaddress=FAM.docvelocity-na8.net&amp;folderid=FX9A765BDC-3521-6B47-5704-C17606A2276C","FX22081275")</f>
        <v>0</v>
      </c>
      <c r="F1060" t="s">
        <v>19</v>
      </c>
      <c r="G1060" t="s">
        <v>19</v>
      </c>
      <c r="H1060" t="s">
        <v>85</v>
      </c>
      <c r="I1060" t="s">
        <v>2345</v>
      </c>
      <c r="J1060">
        <v>67</v>
      </c>
      <c r="K1060" t="s">
        <v>87</v>
      </c>
      <c r="L1060" t="s">
        <v>88</v>
      </c>
      <c r="M1060" t="s">
        <v>89</v>
      </c>
      <c r="N1060">
        <v>2</v>
      </c>
      <c r="O1060" s="1">
        <v>44796.534513888888</v>
      </c>
      <c r="P1060" s="1">
        <v>44796.55537037037</v>
      </c>
      <c r="Q1060">
        <v>984</v>
      </c>
      <c r="R1060">
        <v>818</v>
      </c>
      <c r="S1060" t="b">
        <v>0</v>
      </c>
      <c r="T1060" t="s">
        <v>90</v>
      </c>
      <c r="U1060" t="b">
        <v>0</v>
      </c>
      <c r="V1060" t="s">
        <v>1933</v>
      </c>
      <c r="W1060" s="1">
        <v>44796.540092592593</v>
      </c>
      <c r="X1060">
        <v>433</v>
      </c>
      <c r="Y1060">
        <v>52</v>
      </c>
      <c r="Z1060">
        <v>0</v>
      </c>
      <c r="AA1060">
        <v>52</v>
      </c>
      <c r="AB1060">
        <v>0</v>
      </c>
      <c r="AC1060">
        <v>17</v>
      </c>
      <c r="AD1060">
        <v>15</v>
      </c>
      <c r="AE1060">
        <v>0</v>
      </c>
      <c r="AF1060">
        <v>0</v>
      </c>
      <c r="AG1060">
        <v>0</v>
      </c>
      <c r="AH1060" t="s">
        <v>108</v>
      </c>
      <c r="AI1060" s="1">
        <v>44796.55537037037</v>
      </c>
      <c r="AJ1060">
        <v>385</v>
      </c>
      <c r="AK1060">
        <v>1</v>
      </c>
      <c r="AL1060">
        <v>0</v>
      </c>
      <c r="AM1060">
        <v>1</v>
      </c>
      <c r="AN1060">
        <v>0</v>
      </c>
      <c r="AO1060">
        <v>1</v>
      </c>
      <c r="AP1060">
        <v>14</v>
      </c>
      <c r="AQ1060">
        <v>0</v>
      </c>
      <c r="AR1060">
        <v>0</v>
      </c>
      <c r="AS1060">
        <v>0</v>
      </c>
      <c r="AT1060" t="s">
        <v>90</v>
      </c>
      <c r="AU1060" t="s">
        <v>90</v>
      </c>
      <c r="AV1060" t="s">
        <v>90</v>
      </c>
      <c r="AW1060" t="s">
        <v>90</v>
      </c>
      <c r="AX1060" t="s">
        <v>90</v>
      </c>
      <c r="AY1060" t="s">
        <v>90</v>
      </c>
      <c r="AZ1060" t="s">
        <v>90</v>
      </c>
      <c r="BA1060" t="s">
        <v>90</v>
      </c>
      <c r="BB1060" t="s">
        <v>90</v>
      </c>
      <c r="BC1060" t="s">
        <v>90</v>
      </c>
      <c r="BD1060" t="s">
        <v>90</v>
      </c>
      <c r="BE1060" t="s">
        <v>90</v>
      </c>
      <c r="BF1060" t="s">
        <v>2310</v>
      </c>
      <c r="BG1060">
        <v>30</v>
      </c>
      <c r="BH1060" t="s">
        <v>93</v>
      </c>
    </row>
    <row r="1061" spans="1:60">
      <c r="A1061" t="s">
        <v>2346</v>
      </c>
      <c r="B1061" t="s">
        <v>82</v>
      </c>
      <c r="C1061" t="s">
        <v>980</v>
      </c>
      <c r="D1061" t="s">
        <v>84</v>
      </c>
      <c r="E1061" s="2">
        <f>HYPERLINK("capsilon://?command=openfolder&amp;siteaddress=FAM.docvelocity-na8.net&amp;folderid=FX9A765BDC-3521-6B47-5704-C17606A2276C","FX22081275")</f>
        <v>0</v>
      </c>
      <c r="F1061" t="s">
        <v>19</v>
      </c>
      <c r="G1061" t="s">
        <v>19</v>
      </c>
      <c r="H1061" t="s">
        <v>85</v>
      </c>
      <c r="I1061" t="s">
        <v>2347</v>
      </c>
      <c r="J1061">
        <v>67</v>
      </c>
      <c r="K1061" t="s">
        <v>87</v>
      </c>
      <c r="L1061" t="s">
        <v>88</v>
      </c>
      <c r="M1061" t="s">
        <v>89</v>
      </c>
      <c r="N1061">
        <v>2</v>
      </c>
      <c r="O1061" s="1">
        <v>44796.536157407405</v>
      </c>
      <c r="P1061" s="1">
        <v>44796.557280092595</v>
      </c>
      <c r="Q1061">
        <v>1354</v>
      </c>
      <c r="R1061">
        <v>471</v>
      </c>
      <c r="S1061" t="b">
        <v>0</v>
      </c>
      <c r="T1061" t="s">
        <v>90</v>
      </c>
      <c r="U1061" t="b">
        <v>0</v>
      </c>
      <c r="V1061" t="s">
        <v>1933</v>
      </c>
      <c r="W1061" s="1">
        <v>44796.543657407405</v>
      </c>
      <c r="X1061">
        <v>307</v>
      </c>
      <c r="Y1061">
        <v>52</v>
      </c>
      <c r="Z1061">
        <v>0</v>
      </c>
      <c r="AA1061">
        <v>52</v>
      </c>
      <c r="AB1061">
        <v>0</v>
      </c>
      <c r="AC1061">
        <v>13</v>
      </c>
      <c r="AD1061">
        <v>15</v>
      </c>
      <c r="AE1061">
        <v>0</v>
      </c>
      <c r="AF1061">
        <v>0</v>
      </c>
      <c r="AG1061">
        <v>0</v>
      </c>
      <c r="AH1061" t="s">
        <v>108</v>
      </c>
      <c r="AI1061" s="1">
        <v>44796.557280092595</v>
      </c>
      <c r="AJ1061">
        <v>164</v>
      </c>
      <c r="AK1061">
        <v>1</v>
      </c>
      <c r="AL1061">
        <v>0</v>
      </c>
      <c r="AM1061">
        <v>1</v>
      </c>
      <c r="AN1061">
        <v>0</v>
      </c>
      <c r="AO1061">
        <v>1</v>
      </c>
      <c r="AP1061">
        <v>14</v>
      </c>
      <c r="AQ1061">
        <v>0</v>
      </c>
      <c r="AR1061">
        <v>0</v>
      </c>
      <c r="AS1061">
        <v>0</v>
      </c>
      <c r="AT1061" t="s">
        <v>90</v>
      </c>
      <c r="AU1061" t="s">
        <v>90</v>
      </c>
      <c r="AV1061" t="s">
        <v>90</v>
      </c>
      <c r="AW1061" t="s">
        <v>90</v>
      </c>
      <c r="AX1061" t="s">
        <v>90</v>
      </c>
      <c r="AY1061" t="s">
        <v>90</v>
      </c>
      <c r="AZ1061" t="s">
        <v>90</v>
      </c>
      <c r="BA1061" t="s">
        <v>90</v>
      </c>
      <c r="BB1061" t="s">
        <v>90</v>
      </c>
      <c r="BC1061" t="s">
        <v>90</v>
      </c>
      <c r="BD1061" t="s">
        <v>90</v>
      </c>
      <c r="BE1061" t="s">
        <v>90</v>
      </c>
      <c r="BF1061" t="s">
        <v>2310</v>
      </c>
      <c r="BG1061">
        <v>30</v>
      </c>
      <c r="BH1061" t="s">
        <v>93</v>
      </c>
    </row>
    <row r="1062" spans="1:60">
      <c r="A1062" t="s">
        <v>2348</v>
      </c>
      <c r="B1062" t="s">
        <v>82</v>
      </c>
      <c r="C1062" t="s">
        <v>2210</v>
      </c>
      <c r="D1062" t="s">
        <v>84</v>
      </c>
      <c r="E1062" s="2">
        <f>HYPERLINK("capsilon://?command=openfolder&amp;siteaddress=FAM.docvelocity-na8.net&amp;folderid=FXC82FA75F-E240-1D38-C490-331D2AA6FDA0","FX22085469")</f>
        <v>0</v>
      </c>
      <c r="F1062" t="s">
        <v>19</v>
      </c>
      <c r="G1062" t="s">
        <v>19</v>
      </c>
      <c r="H1062" t="s">
        <v>85</v>
      </c>
      <c r="I1062" t="s">
        <v>2349</v>
      </c>
      <c r="J1062">
        <v>50</v>
      </c>
      <c r="K1062" t="s">
        <v>87</v>
      </c>
      <c r="L1062" t="s">
        <v>88</v>
      </c>
      <c r="M1062" t="s">
        <v>89</v>
      </c>
      <c r="N1062">
        <v>2</v>
      </c>
      <c r="O1062" s="1">
        <v>44796.54042824074</v>
      </c>
      <c r="P1062" s="1">
        <v>44796.563854166663</v>
      </c>
      <c r="Q1062">
        <v>664</v>
      </c>
      <c r="R1062">
        <v>1360</v>
      </c>
      <c r="S1062" t="b">
        <v>0</v>
      </c>
      <c r="T1062" t="s">
        <v>90</v>
      </c>
      <c r="U1062" t="b">
        <v>0</v>
      </c>
      <c r="V1062" t="s">
        <v>1933</v>
      </c>
      <c r="W1062" s="1">
        <v>44796.553206018521</v>
      </c>
      <c r="X1062">
        <v>723</v>
      </c>
      <c r="Y1062">
        <v>50</v>
      </c>
      <c r="Z1062">
        <v>0</v>
      </c>
      <c r="AA1062">
        <v>50</v>
      </c>
      <c r="AB1062">
        <v>0</v>
      </c>
      <c r="AC1062">
        <v>12</v>
      </c>
      <c r="AD1062">
        <v>0</v>
      </c>
      <c r="AE1062">
        <v>0</v>
      </c>
      <c r="AF1062">
        <v>0</v>
      </c>
      <c r="AG1062">
        <v>0</v>
      </c>
      <c r="AH1062" t="s">
        <v>108</v>
      </c>
      <c r="AI1062" s="1">
        <v>44796.563854166663</v>
      </c>
      <c r="AJ1062">
        <v>567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 t="s">
        <v>90</v>
      </c>
      <c r="AU1062" t="s">
        <v>90</v>
      </c>
      <c r="AV1062" t="s">
        <v>90</v>
      </c>
      <c r="AW1062" t="s">
        <v>90</v>
      </c>
      <c r="AX1062" t="s">
        <v>90</v>
      </c>
      <c r="AY1062" t="s">
        <v>90</v>
      </c>
      <c r="AZ1062" t="s">
        <v>90</v>
      </c>
      <c r="BA1062" t="s">
        <v>90</v>
      </c>
      <c r="BB1062" t="s">
        <v>90</v>
      </c>
      <c r="BC1062" t="s">
        <v>90</v>
      </c>
      <c r="BD1062" t="s">
        <v>90</v>
      </c>
      <c r="BE1062" t="s">
        <v>90</v>
      </c>
      <c r="BF1062" t="s">
        <v>2310</v>
      </c>
      <c r="BG1062">
        <v>33</v>
      </c>
      <c r="BH1062" t="s">
        <v>93</v>
      </c>
    </row>
    <row r="1063" spans="1:60">
      <c r="A1063" t="s">
        <v>2350</v>
      </c>
      <c r="B1063" t="s">
        <v>82</v>
      </c>
      <c r="C1063" t="s">
        <v>2351</v>
      </c>
      <c r="D1063" t="s">
        <v>84</v>
      </c>
      <c r="E1063" s="2">
        <f>HYPERLINK("capsilon://?command=openfolder&amp;siteaddress=FAM.docvelocity-na8.net&amp;folderid=FXF6351908-E544-0085-7CC5-502708FBF0CF","FX22086102")</f>
        <v>0</v>
      </c>
      <c r="F1063" t="s">
        <v>19</v>
      </c>
      <c r="G1063" t="s">
        <v>19</v>
      </c>
      <c r="H1063" t="s">
        <v>85</v>
      </c>
      <c r="I1063" t="s">
        <v>2352</v>
      </c>
      <c r="J1063">
        <v>205</v>
      </c>
      <c r="K1063" t="s">
        <v>87</v>
      </c>
      <c r="L1063" t="s">
        <v>88</v>
      </c>
      <c r="M1063" t="s">
        <v>89</v>
      </c>
      <c r="N1063">
        <v>1</v>
      </c>
      <c r="O1063" s="1">
        <v>44796.543483796297</v>
      </c>
      <c r="P1063" s="1">
        <v>44796.575706018521</v>
      </c>
      <c r="Q1063">
        <v>2351</v>
      </c>
      <c r="R1063">
        <v>433</v>
      </c>
      <c r="S1063" t="b">
        <v>0</v>
      </c>
      <c r="T1063" t="s">
        <v>90</v>
      </c>
      <c r="U1063" t="b">
        <v>0</v>
      </c>
      <c r="V1063" t="s">
        <v>1933</v>
      </c>
      <c r="W1063" s="1">
        <v>44796.575706018521</v>
      </c>
      <c r="X1063">
        <v>348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205</v>
      </c>
      <c r="AE1063">
        <v>197</v>
      </c>
      <c r="AF1063">
        <v>0</v>
      </c>
      <c r="AG1063">
        <v>4</v>
      </c>
      <c r="AH1063" t="s">
        <v>90</v>
      </c>
      <c r="AI1063" t="s">
        <v>90</v>
      </c>
      <c r="AJ1063" t="s">
        <v>90</v>
      </c>
      <c r="AK1063" t="s">
        <v>90</v>
      </c>
      <c r="AL1063" t="s">
        <v>90</v>
      </c>
      <c r="AM1063" t="s">
        <v>90</v>
      </c>
      <c r="AN1063" t="s">
        <v>90</v>
      </c>
      <c r="AO1063" t="s">
        <v>90</v>
      </c>
      <c r="AP1063" t="s">
        <v>90</v>
      </c>
      <c r="AQ1063" t="s">
        <v>90</v>
      </c>
      <c r="AR1063" t="s">
        <v>90</v>
      </c>
      <c r="AS1063" t="s">
        <v>90</v>
      </c>
      <c r="AT1063" t="s">
        <v>90</v>
      </c>
      <c r="AU1063" t="s">
        <v>90</v>
      </c>
      <c r="AV1063" t="s">
        <v>90</v>
      </c>
      <c r="AW1063" t="s">
        <v>90</v>
      </c>
      <c r="AX1063" t="s">
        <v>90</v>
      </c>
      <c r="AY1063" t="s">
        <v>90</v>
      </c>
      <c r="AZ1063" t="s">
        <v>90</v>
      </c>
      <c r="BA1063" t="s">
        <v>90</v>
      </c>
      <c r="BB1063" t="s">
        <v>90</v>
      </c>
      <c r="BC1063" t="s">
        <v>90</v>
      </c>
      <c r="BD1063" t="s">
        <v>90</v>
      </c>
      <c r="BE1063" t="s">
        <v>90</v>
      </c>
      <c r="BF1063" t="s">
        <v>2310</v>
      </c>
      <c r="BG1063">
        <v>46</v>
      </c>
      <c r="BH1063" t="s">
        <v>93</v>
      </c>
    </row>
    <row r="1064" spans="1:60">
      <c r="A1064" t="s">
        <v>2353</v>
      </c>
      <c r="B1064" t="s">
        <v>82</v>
      </c>
      <c r="C1064" t="s">
        <v>2354</v>
      </c>
      <c r="D1064" t="s">
        <v>84</v>
      </c>
      <c r="E1064" s="2">
        <f>HYPERLINK("capsilon://?command=openfolder&amp;siteaddress=FAM.docvelocity-na8.net&amp;folderid=FX558DD6E5-963B-482E-9BE6-63782A533E45","FX2208309")</f>
        <v>0</v>
      </c>
      <c r="F1064" t="s">
        <v>19</v>
      </c>
      <c r="G1064" t="s">
        <v>19</v>
      </c>
      <c r="H1064" t="s">
        <v>85</v>
      </c>
      <c r="I1064" t="s">
        <v>2355</v>
      </c>
      <c r="J1064">
        <v>44</v>
      </c>
      <c r="K1064" t="s">
        <v>87</v>
      </c>
      <c r="L1064" t="s">
        <v>88</v>
      </c>
      <c r="M1064" t="s">
        <v>89</v>
      </c>
      <c r="N1064">
        <v>2</v>
      </c>
      <c r="O1064" s="1">
        <v>44796.551064814812</v>
      </c>
      <c r="P1064" s="1">
        <v>44796.573877314811</v>
      </c>
      <c r="Q1064">
        <v>1074</v>
      </c>
      <c r="R1064">
        <v>897</v>
      </c>
      <c r="S1064" t="b">
        <v>0</v>
      </c>
      <c r="T1064" t="s">
        <v>90</v>
      </c>
      <c r="U1064" t="b">
        <v>0</v>
      </c>
      <c r="V1064" t="s">
        <v>571</v>
      </c>
      <c r="W1064" s="1">
        <v>44796.559120370373</v>
      </c>
      <c r="X1064">
        <v>32</v>
      </c>
      <c r="Y1064">
        <v>0</v>
      </c>
      <c r="Z1064">
        <v>0</v>
      </c>
      <c r="AA1064">
        <v>0</v>
      </c>
      <c r="AB1064">
        <v>37</v>
      </c>
      <c r="AC1064">
        <v>0</v>
      </c>
      <c r="AD1064">
        <v>44</v>
      </c>
      <c r="AE1064">
        <v>0</v>
      </c>
      <c r="AF1064">
        <v>0</v>
      </c>
      <c r="AG1064">
        <v>0</v>
      </c>
      <c r="AH1064" t="s">
        <v>108</v>
      </c>
      <c r="AI1064" s="1">
        <v>44796.573877314811</v>
      </c>
      <c r="AJ1064">
        <v>865</v>
      </c>
      <c r="AK1064">
        <v>0</v>
      </c>
      <c r="AL1064">
        <v>0</v>
      </c>
      <c r="AM1064">
        <v>0</v>
      </c>
      <c r="AN1064">
        <v>37</v>
      </c>
      <c r="AO1064">
        <v>0</v>
      </c>
      <c r="AP1064">
        <v>44</v>
      </c>
      <c r="AQ1064">
        <v>0</v>
      </c>
      <c r="AR1064">
        <v>0</v>
      </c>
      <c r="AS1064">
        <v>0</v>
      </c>
      <c r="AT1064" t="s">
        <v>90</v>
      </c>
      <c r="AU1064" t="s">
        <v>90</v>
      </c>
      <c r="AV1064" t="s">
        <v>90</v>
      </c>
      <c r="AW1064" t="s">
        <v>90</v>
      </c>
      <c r="AX1064" t="s">
        <v>90</v>
      </c>
      <c r="AY1064" t="s">
        <v>90</v>
      </c>
      <c r="AZ1064" t="s">
        <v>90</v>
      </c>
      <c r="BA1064" t="s">
        <v>90</v>
      </c>
      <c r="BB1064" t="s">
        <v>90</v>
      </c>
      <c r="BC1064" t="s">
        <v>90</v>
      </c>
      <c r="BD1064" t="s">
        <v>90</v>
      </c>
      <c r="BE1064" t="s">
        <v>90</v>
      </c>
      <c r="BF1064" t="s">
        <v>2310</v>
      </c>
      <c r="BG1064">
        <v>32</v>
      </c>
      <c r="BH1064" t="s">
        <v>93</v>
      </c>
    </row>
    <row r="1065" spans="1:60">
      <c r="A1065" t="s">
        <v>2356</v>
      </c>
      <c r="B1065" t="s">
        <v>82</v>
      </c>
      <c r="C1065" t="s">
        <v>2357</v>
      </c>
      <c r="D1065" t="s">
        <v>84</v>
      </c>
      <c r="E1065" s="2">
        <f>HYPERLINK("capsilon://?command=openfolder&amp;siteaddress=FAM.docvelocity-na8.net&amp;folderid=FX4DAD9EC1-9E66-21F7-3A8A-CDC4CC4EEB35","FX22086087")</f>
        <v>0</v>
      </c>
      <c r="F1065" t="s">
        <v>19</v>
      </c>
      <c r="G1065" t="s">
        <v>19</v>
      </c>
      <c r="H1065" t="s">
        <v>85</v>
      </c>
      <c r="I1065" t="s">
        <v>2358</v>
      </c>
      <c r="J1065">
        <v>29</v>
      </c>
      <c r="K1065" t="s">
        <v>87</v>
      </c>
      <c r="L1065" t="s">
        <v>88</v>
      </c>
      <c r="M1065" t="s">
        <v>89</v>
      </c>
      <c r="N1065">
        <v>2</v>
      </c>
      <c r="O1065" s="1">
        <v>44796.551979166667</v>
      </c>
      <c r="P1065" s="1">
        <v>44796.575289351851</v>
      </c>
      <c r="Q1065">
        <v>1725</v>
      </c>
      <c r="R1065">
        <v>289</v>
      </c>
      <c r="S1065" t="b">
        <v>0</v>
      </c>
      <c r="T1065" t="s">
        <v>90</v>
      </c>
      <c r="U1065" t="b">
        <v>0</v>
      </c>
      <c r="V1065" t="s">
        <v>571</v>
      </c>
      <c r="W1065" s="1">
        <v>44796.561064814814</v>
      </c>
      <c r="X1065">
        <v>167</v>
      </c>
      <c r="Y1065">
        <v>21</v>
      </c>
      <c r="Z1065">
        <v>0</v>
      </c>
      <c r="AA1065">
        <v>21</v>
      </c>
      <c r="AB1065">
        <v>0</v>
      </c>
      <c r="AC1065">
        <v>0</v>
      </c>
      <c r="AD1065">
        <v>8</v>
      </c>
      <c r="AE1065">
        <v>0</v>
      </c>
      <c r="AF1065">
        <v>0</v>
      </c>
      <c r="AG1065">
        <v>0</v>
      </c>
      <c r="AH1065" t="s">
        <v>108</v>
      </c>
      <c r="AI1065" s="1">
        <v>44796.575289351851</v>
      </c>
      <c r="AJ1065">
        <v>122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8</v>
      </c>
      <c r="AQ1065">
        <v>0</v>
      </c>
      <c r="AR1065">
        <v>0</v>
      </c>
      <c r="AS1065">
        <v>0</v>
      </c>
      <c r="AT1065" t="s">
        <v>90</v>
      </c>
      <c r="AU1065" t="s">
        <v>90</v>
      </c>
      <c r="AV1065" t="s">
        <v>90</v>
      </c>
      <c r="AW1065" t="s">
        <v>90</v>
      </c>
      <c r="AX1065" t="s">
        <v>90</v>
      </c>
      <c r="AY1065" t="s">
        <v>90</v>
      </c>
      <c r="AZ1065" t="s">
        <v>90</v>
      </c>
      <c r="BA1065" t="s">
        <v>90</v>
      </c>
      <c r="BB1065" t="s">
        <v>90</v>
      </c>
      <c r="BC1065" t="s">
        <v>90</v>
      </c>
      <c r="BD1065" t="s">
        <v>90</v>
      </c>
      <c r="BE1065" t="s">
        <v>90</v>
      </c>
      <c r="BF1065" t="s">
        <v>2310</v>
      </c>
      <c r="BG1065">
        <v>33</v>
      </c>
      <c r="BH1065" t="s">
        <v>93</v>
      </c>
    </row>
    <row r="1066" spans="1:60">
      <c r="A1066" t="s">
        <v>2359</v>
      </c>
      <c r="B1066" t="s">
        <v>82</v>
      </c>
      <c r="C1066" t="s">
        <v>2357</v>
      </c>
      <c r="D1066" t="s">
        <v>84</v>
      </c>
      <c r="E1066" s="2">
        <f>HYPERLINK("capsilon://?command=openfolder&amp;siteaddress=FAM.docvelocity-na8.net&amp;folderid=FX4DAD9EC1-9E66-21F7-3A8A-CDC4CC4EEB35","FX22086087")</f>
        <v>0</v>
      </c>
      <c r="F1066" t="s">
        <v>19</v>
      </c>
      <c r="G1066" t="s">
        <v>19</v>
      </c>
      <c r="H1066" t="s">
        <v>85</v>
      </c>
      <c r="I1066" t="s">
        <v>2360</v>
      </c>
      <c r="J1066">
        <v>58</v>
      </c>
      <c r="K1066" t="s">
        <v>87</v>
      </c>
      <c r="L1066" t="s">
        <v>88</v>
      </c>
      <c r="M1066" t="s">
        <v>89</v>
      </c>
      <c r="N1066">
        <v>1</v>
      </c>
      <c r="O1066" s="1">
        <v>44796.552881944444</v>
      </c>
      <c r="P1066" s="1">
        <v>44796.606840277775</v>
      </c>
      <c r="Q1066">
        <v>4003</v>
      </c>
      <c r="R1066">
        <v>659</v>
      </c>
      <c r="S1066" t="b">
        <v>0</v>
      </c>
      <c r="T1066" t="s">
        <v>90</v>
      </c>
      <c r="U1066" t="b">
        <v>0</v>
      </c>
      <c r="V1066" t="s">
        <v>131</v>
      </c>
      <c r="W1066" s="1">
        <v>44796.606840277775</v>
      </c>
      <c r="X1066">
        <v>355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58</v>
      </c>
      <c r="AE1066">
        <v>42</v>
      </c>
      <c r="AF1066">
        <v>0</v>
      </c>
      <c r="AG1066">
        <v>7</v>
      </c>
      <c r="AH1066" t="s">
        <v>90</v>
      </c>
      <c r="AI1066" t="s">
        <v>90</v>
      </c>
      <c r="AJ1066" t="s">
        <v>90</v>
      </c>
      <c r="AK1066" t="s">
        <v>90</v>
      </c>
      <c r="AL1066" t="s">
        <v>90</v>
      </c>
      <c r="AM1066" t="s">
        <v>90</v>
      </c>
      <c r="AN1066" t="s">
        <v>90</v>
      </c>
      <c r="AO1066" t="s">
        <v>90</v>
      </c>
      <c r="AP1066" t="s">
        <v>90</v>
      </c>
      <c r="AQ1066" t="s">
        <v>90</v>
      </c>
      <c r="AR1066" t="s">
        <v>90</v>
      </c>
      <c r="AS1066" t="s">
        <v>90</v>
      </c>
      <c r="AT1066" t="s">
        <v>90</v>
      </c>
      <c r="AU1066" t="s">
        <v>90</v>
      </c>
      <c r="AV1066" t="s">
        <v>90</v>
      </c>
      <c r="AW1066" t="s">
        <v>90</v>
      </c>
      <c r="AX1066" t="s">
        <v>90</v>
      </c>
      <c r="AY1066" t="s">
        <v>90</v>
      </c>
      <c r="AZ1066" t="s">
        <v>90</v>
      </c>
      <c r="BA1066" t="s">
        <v>90</v>
      </c>
      <c r="BB1066" t="s">
        <v>90</v>
      </c>
      <c r="BC1066" t="s">
        <v>90</v>
      </c>
      <c r="BD1066" t="s">
        <v>90</v>
      </c>
      <c r="BE1066" t="s">
        <v>90</v>
      </c>
      <c r="BF1066" t="s">
        <v>2310</v>
      </c>
      <c r="BG1066">
        <v>77</v>
      </c>
      <c r="BH1066" t="s">
        <v>93</v>
      </c>
    </row>
    <row r="1067" spans="1:60">
      <c r="A1067" t="s">
        <v>2361</v>
      </c>
      <c r="B1067" t="s">
        <v>82</v>
      </c>
      <c r="C1067" t="s">
        <v>2357</v>
      </c>
      <c r="D1067" t="s">
        <v>84</v>
      </c>
      <c r="E1067" s="2">
        <f>HYPERLINK("capsilon://?command=openfolder&amp;siteaddress=FAM.docvelocity-na8.net&amp;folderid=FX4DAD9EC1-9E66-21F7-3A8A-CDC4CC4EEB35","FX22086087")</f>
        <v>0</v>
      </c>
      <c r="F1067" t="s">
        <v>19</v>
      </c>
      <c r="G1067" t="s">
        <v>19</v>
      </c>
      <c r="H1067" t="s">
        <v>85</v>
      </c>
      <c r="I1067" t="s">
        <v>2362</v>
      </c>
      <c r="J1067">
        <v>47</v>
      </c>
      <c r="K1067" t="s">
        <v>87</v>
      </c>
      <c r="L1067" t="s">
        <v>88</v>
      </c>
      <c r="M1067" t="s">
        <v>89</v>
      </c>
      <c r="N1067">
        <v>2</v>
      </c>
      <c r="O1067" s="1">
        <v>44796.553622685184</v>
      </c>
      <c r="P1067" s="1">
        <v>44796.577465277776</v>
      </c>
      <c r="Q1067">
        <v>1719</v>
      </c>
      <c r="R1067">
        <v>341</v>
      </c>
      <c r="S1067" t="b">
        <v>0</v>
      </c>
      <c r="T1067" t="s">
        <v>90</v>
      </c>
      <c r="U1067" t="b">
        <v>0</v>
      </c>
      <c r="V1067" t="s">
        <v>571</v>
      </c>
      <c r="W1067" s="1">
        <v>44796.563298611109</v>
      </c>
      <c r="X1067">
        <v>154</v>
      </c>
      <c r="Y1067">
        <v>44</v>
      </c>
      <c r="Z1067">
        <v>0</v>
      </c>
      <c r="AA1067">
        <v>44</v>
      </c>
      <c r="AB1067">
        <v>0</v>
      </c>
      <c r="AC1067">
        <v>11</v>
      </c>
      <c r="AD1067">
        <v>3</v>
      </c>
      <c r="AE1067">
        <v>0</v>
      </c>
      <c r="AF1067">
        <v>0</v>
      </c>
      <c r="AG1067">
        <v>0</v>
      </c>
      <c r="AH1067" t="s">
        <v>108</v>
      </c>
      <c r="AI1067" s="1">
        <v>44796.577465277776</v>
      </c>
      <c r="AJ1067">
        <v>187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3</v>
      </c>
      <c r="AQ1067">
        <v>0</v>
      </c>
      <c r="AR1067">
        <v>0</v>
      </c>
      <c r="AS1067">
        <v>0</v>
      </c>
      <c r="AT1067" t="s">
        <v>90</v>
      </c>
      <c r="AU1067" t="s">
        <v>90</v>
      </c>
      <c r="AV1067" t="s">
        <v>90</v>
      </c>
      <c r="AW1067" t="s">
        <v>90</v>
      </c>
      <c r="AX1067" t="s">
        <v>90</v>
      </c>
      <c r="AY1067" t="s">
        <v>90</v>
      </c>
      <c r="AZ1067" t="s">
        <v>90</v>
      </c>
      <c r="BA1067" t="s">
        <v>90</v>
      </c>
      <c r="BB1067" t="s">
        <v>90</v>
      </c>
      <c r="BC1067" t="s">
        <v>90</v>
      </c>
      <c r="BD1067" t="s">
        <v>90</v>
      </c>
      <c r="BE1067" t="s">
        <v>90</v>
      </c>
      <c r="BF1067" t="s">
        <v>2310</v>
      </c>
      <c r="BG1067">
        <v>34</v>
      </c>
      <c r="BH1067" t="s">
        <v>93</v>
      </c>
    </row>
    <row r="1068" spans="1:60">
      <c r="A1068" t="s">
        <v>2363</v>
      </c>
      <c r="B1068" t="s">
        <v>82</v>
      </c>
      <c r="C1068" t="s">
        <v>2357</v>
      </c>
      <c r="D1068" t="s">
        <v>84</v>
      </c>
      <c r="E1068" s="2">
        <f>HYPERLINK("capsilon://?command=openfolder&amp;siteaddress=FAM.docvelocity-na8.net&amp;folderid=FX4DAD9EC1-9E66-21F7-3A8A-CDC4CC4EEB35","FX22086087")</f>
        <v>0</v>
      </c>
      <c r="F1068" t="s">
        <v>19</v>
      </c>
      <c r="G1068" t="s">
        <v>19</v>
      </c>
      <c r="H1068" t="s">
        <v>85</v>
      </c>
      <c r="I1068" t="s">
        <v>2364</v>
      </c>
      <c r="J1068">
        <v>47</v>
      </c>
      <c r="K1068" t="s">
        <v>87</v>
      </c>
      <c r="L1068" t="s">
        <v>88</v>
      </c>
      <c r="M1068" t="s">
        <v>89</v>
      </c>
      <c r="N1068">
        <v>2</v>
      </c>
      <c r="O1068" s="1">
        <v>44796.554108796299</v>
      </c>
      <c r="P1068" s="1">
        <v>44796.578796296293</v>
      </c>
      <c r="Q1068">
        <v>1911</v>
      </c>
      <c r="R1068">
        <v>222</v>
      </c>
      <c r="S1068" t="b">
        <v>0</v>
      </c>
      <c r="T1068" t="s">
        <v>90</v>
      </c>
      <c r="U1068" t="b">
        <v>0</v>
      </c>
      <c r="V1068" t="s">
        <v>571</v>
      </c>
      <c r="W1068" s="1">
        <v>44796.56454861111</v>
      </c>
      <c r="X1068">
        <v>107</v>
      </c>
      <c r="Y1068">
        <v>47</v>
      </c>
      <c r="Z1068">
        <v>0</v>
      </c>
      <c r="AA1068">
        <v>47</v>
      </c>
      <c r="AB1068">
        <v>0</v>
      </c>
      <c r="AC1068">
        <v>1</v>
      </c>
      <c r="AD1068">
        <v>0</v>
      </c>
      <c r="AE1068">
        <v>0</v>
      </c>
      <c r="AF1068">
        <v>0</v>
      </c>
      <c r="AG1068">
        <v>0</v>
      </c>
      <c r="AH1068" t="s">
        <v>108</v>
      </c>
      <c r="AI1068" s="1">
        <v>44796.578796296293</v>
      </c>
      <c r="AJ1068">
        <v>115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 t="s">
        <v>90</v>
      </c>
      <c r="AU1068" t="s">
        <v>90</v>
      </c>
      <c r="AV1068" t="s">
        <v>90</v>
      </c>
      <c r="AW1068" t="s">
        <v>90</v>
      </c>
      <c r="AX1068" t="s">
        <v>90</v>
      </c>
      <c r="AY1068" t="s">
        <v>90</v>
      </c>
      <c r="AZ1068" t="s">
        <v>90</v>
      </c>
      <c r="BA1068" t="s">
        <v>90</v>
      </c>
      <c r="BB1068" t="s">
        <v>90</v>
      </c>
      <c r="BC1068" t="s">
        <v>90</v>
      </c>
      <c r="BD1068" t="s">
        <v>90</v>
      </c>
      <c r="BE1068" t="s">
        <v>90</v>
      </c>
      <c r="BF1068" t="s">
        <v>2310</v>
      </c>
      <c r="BG1068">
        <v>35</v>
      </c>
      <c r="BH1068" t="s">
        <v>93</v>
      </c>
    </row>
    <row r="1069" spans="1:60">
      <c r="A1069" t="s">
        <v>2365</v>
      </c>
      <c r="B1069" t="s">
        <v>82</v>
      </c>
      <c r="C1069" t="s">
        <v>2357</v>
      </c>
      <c r="D1069" t="s">
        <v>84</v>
      </c>
      <c r="E1069" s="2">
        <f>HYPERLINK("capsilon://?command=openfolder&amp;siteaddress=FAM.docvelocity-na8.net&amp;folderid=FX4DAD9EC1-9E66-21F7-3A8A-CDC4CC4EEB35","FX22086087")</f>
        <v>0</v>
      </c>
      <c r="F1069" t="s">
        <v>19</v>
      </c>
      <c r="G1069" t="s">
        <v>19</v>
      </c>
      <c r="H1069" t="s">
        <v>85</v>
      </c>
      <c r="I1069" t="s">
        <v>2366</v>
      </c>
      <c r="J1069">
        <v>47</v>
      </c>
      <c r="K1069" t="s">
        <v>87</v>
      </c>
      <c r="L1069" t="s">
        <v>88</v>
      </c>
      <c r="M1069" t="s">
        <v>89</v>
      </c>
      <c r="N1069">
        <v>2</v>
      </c>
      <c r="O1069" s="1">
        <v>44796.554166666669</v>
      </c>
      <c r="P1069" s="1">
        <v>44796.579988425925</v>
      </c>
      <c r="Q1069">
        <v>2019</v>
      </c>
      <c r="R1069">
        <v>212</v>
      </c>
      <c r="S1069" t="b">
        <v>0</v>
      </c>
      <c r="T1069" t="s">
        <v>90</v>
      </c>
      <c r="U1069" t="b">
        <v>0</v>
      </c>
      <c r="V1069" t="s">
        <v>571</v>
      </c>
      <c r="W1069" s="1">
        <v>44796.565833333334</v>
      </c>
      <c r="X1069">
        <v>110</v>
      </c>
      <c r="Y1069">
        <v>44</v>
      </c>
      <c r="Z1069">
        <v>0</v>
      </c>
      <c r="AA1069">
        <v>44</v>
      </c>
      <c r="AB1069">
        <v>0</v>
      </c>
      <c r="AC1069">
        <v>10</v>
      </c>
      <c r="AD1069">
        <v>3</v>
      </c>
      <c r="AE1069">
        <v>0</v>
      </c>
      <c r="AF1069">
        <v>0</v>
      </c>
      <c r="AG1069">
        <v>0</v>
      </c>
      <c r="AH1069" t="s">
        <v>108</v>
      </c>
      <c r="AI1069" s="1">
        <v>44796.579988425925</v>
      </c>
      <c r="AJ1069">
        <v>102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3</v>
      </c>
      <c r="AQ1069">
        <v>0</v>
      </c>
      <c r="AR1069">
        <v>0</v>
      </c>
      <c r="AS1069">
        <v>0</v>
      </c>
      <c r="AT1069" t="s">
        <v>90</v>
      </c>
      <c r="AU1069" t="s">
        <v>90</v>
      </c>
      <c r="AV1069" t="s">
        <v>90</v>
      </c>
      <c r="AW1069" t="s">
        <v>90</v>
      </c>
      <c r="AX1069" t="s">
        <v>90</v>
      </c>
      <c r="AY1069" t="s">
        <v>90</v>
      </c>
      <c r="AZ1069" t="s">
        <v>90</v>
      </c>
      <c r="BA1069" t="s">
        <v>90</v>
      </c>
      <c r="BB1069" t="s">
        <v>90</v>
      </c>
      <c r="BC1069" t="s">
        <v>90</v>
      </c>
      <c r="BD1069" t="s">
        <v>90</v>
      </c>
      <c r="BE1069" t="s">
        <v>90</v>
      </c>
      <c r="BF1069" t="s">
        <v>2310</v>
      </c>
      <c r="BG1069">
        <v>37</v>
      </c>
      <c r="BH1069" t="s">
        <v>93</v>
      </c>
    </row>
    <row r="1070" spans="1:60">
      <c r="A1070" t="s">
        <v>2367</v>
      </c>
      <c r="B1070" t="s">
        <v>82</v>
      </c>
      <c r="C1070" t="s">
        <v>2357</v>
      </c>
      <c r="D1070" t="s">
        <v>84</v>
      </c>
      <c r="E1070" s="2">
        <f>HYPERLINK("capsilon://?command=openfolder&amp;siteaddress=FAM.docvelocity-na8.net&amp;folderid=FX4DAD9EC1-9E66-21F7-3A8A-CDC4CC4EEB35","FX22086087")</f>
        <v>0</v>
      </c>
      <c r="F1070" t="s">
        <v>19</v>
      </c>
      <c r="G1070" t="s">
        <v>19</v>
      </c>
      <c r="H1070" t="s">
        <v>85</v>
      </c>
      <c r="I1070" t="s">
        <v>2368</v>
      </c>
      <c r="J1070">
        <v>47</v>
      </c>
      <c r="K1070" t="s">
        <v>87</v>
      </c>
      <c r="L1070" t="s">
        <v>88</v>
      </c>
      <c r="M1070" t="s">
        <v>89</v>
      </c>
      <c r="N1070">
        <v>2</v>
      </c>
      <c r="O1070" s="1">
        <v>44796.554849537039</v>
      </c>
      <c r="P1070" s="1">
        <v>44796.581157407411</v>
      </c>
      <c r="Q1070">
        <v>2072</v>
      </c>
      <c r="R1070">
        <v>201</v>
      </c>
      <c r="S1070" t="b">
        <v>0</v>
      </c>
      <c r="T1070" t="s">
        <v>90</v>
      </c>
      <c r="U1070" t="b">
        <v>0</v>
      </c>
      <c r="V1070" t="s">
        <v>571</v>
      </c>
      <c r="W1070" s="1">
        <v>44796.567013888889</v>
      </c>
      <c r="X1070">
        <v>101</v>
      </c>
      <c r="Y1070">
        <v>47</v>
      </c>
      <c r="Z1070">
        <v>0</v>
      </c>
      <c r="AA1070">
        <v>47</v>
      </c>
      <c r="AB1070">
        <v>0</v>
      </c>
      <c r="AC1070">
        <v>1</v>
      </c>
      <c r="AD1070">
        <v>0</v>
      </c>
      <c r="AE1070">
        <v>0</v>
      </c>
      <c r="AF1070">
        <v>0</v>
      </c>
      <c r="AG1070">
        <v>0</v>
      </c>
      <c r="AH1070" t="s">
        <v>108</v>
      </c>
      <c r="AI1070" s="1">
        <v>44796.581157407411</v>
      </c>
      <c r="AJ1070">
        <v>100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 t="s">
        <v>90</v>
      </c>
      <c r="AU1070" t="s">
        <v>90</v>
      </c>
      <c r="AV1070" t="s">
        <v>90</v>
      </c>
      <c r="AW1070" t="s">
        <v>90</v>
      </c>
      <c r="AX1070" t="s">
        <v>90</v>
      </c>
      <c r="AY1070" t="s">
        <v>90</v>
      </c>
      <c r="AZ1070" t="s">
        <v>90</v>
      </c>
      <c r="BA1070" t="s">
        <v>90</v>
      </c>
      <c r="BB1070" t="s">
        <v>90</v>
      </c>
      <c r="BC1070" t="s">
        <v>90</v>
      </c>
      <c r="BD1070" t="s">
        <v>90</v>
      </c>
      <c r="BE1070" t="s">
        <v>90</v>
      </c>
      <c r="BF1070" t="s">
        <v>2310</v>
      </c>
      <c r="BG1070">
        <v>37</v>
      </c>
      <c r="BH1070" t="s">
        <v>93</v>
      </c>
    </row>
    <row r="1071" spans="1:60">
      <c r="A1071" t="s">
        <v>2369</v>
      </c>
      <c r="B1071" t="s">
        <v>82</v>
      </c>
      <c r="C1071" t="s">
        <v>2357</v>
      </c>
      <c r="D1071" t="s">
        <v>84</v>
      </c>
      <c r="E1071" s="2">
        <f>HYPERLINK("capsilon://?command=openfolder&amp;siteaddress=FAM.docvelocity-na8.net&amp;folderid=FX4DAD9EC1-9E66-21F7-3A8A-CDC4CC4EEB35","FX22086087")</f>
        <v>0</v>
      </c>
      <c r="F1071" t="s">
        <v>19</v>
      </c>
      <c r="G1071" t="s">
        <v>19</v>
      </c>
      <c r="H1071" t="s">
        <v>85</v>
      </c>
      <c r="I1071" t="s">
        <v>2370</v>
      </c>
      <c r="J1071">
        <v>62</v>
      </c>
      <c r="K1071" t="s">
        <v>87</v>
      </c>
      <c r="L1071" t="s">
        <v>88</v>
      </c>
      <c r="M1071" t="s">
        <v>89</v>
      </c>
      <c r="N1071">
        <v>2</v>
      </c>
      <c r="O1071" s="1">
        <v>44796.555196759262</v>
      </c>
      <c r="P1071" s="1">
        <v>44796.582789351851</v>
      </c>
      <c r="Q1071">
        <v>2068</v>
      </c>
      <c r="R1071">
        <v>316</v>
      </c>
      <c r="S1071" t="b">
        <v>0</v>
      </c>
      <c r="T1071" t="s">
        <v>90</v>
      </c>
      <c r="U1071" t="b">
        <v>0</v>
      </c>
      <c r="V1071" t="s">
        <v>571</v>
      </c>
      <c r="W1071" s="1">
        <v>44796.569062499999</v>
      </c>
      <c r="X1071">
        <v>176</v>
      </c>
      <c r="Y1071">
        <v>50</v>
      </c>
      <c r="Z1071">
        <v>0</v>
      </c>
      <c r="AA1071">
        <v>50</v>
      </c>
      <c r="AB1071">
        <v>0</v>
      </c>
      <c r="AC1071">
        <v>1</v>
      </c>
      <c r="AD1071">
        <v>12</v>
      </c>
      <c r="AE1071">
        <v>0</v>
      </c>
      <c r="AF1071">
        <v>0</v>
      </c>
      <c r="AG1071">
        <v>0</v>
      </c>
      <c r="AH1071" t="s">
        <v>108</v>
      </c>
      <c r="AI1071" s="1">
        <v>44796.582789351851</v>
      </c>
      <c r="AJ1071">
        <v>140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12</v>
      </c>
      <c r="AQ1071">
        <v>0</v>
      </c>
      <c r="AR1071">
        <v>0</v>
      </c>
      <c r="AS1071">
        <v>0</v>
      </c>
      <c r="AT1071" t="s">
        <v>90</v>
      </c>
      <c r="AU1071" t="s">
        <v>90</v>
      </c>
      <c r="AV1071" t="s">
        <v>90</v>
      </c>
      <c r="AW1071" t="s">
        <v>90</v>
      </c>
      <c r="AX1071" t="s">
        <v>90</v>
      </c>
      <c r="AY1071" t="s">
        <v>90</v>
      </c>
      <c r="AZ1071" t="s">
        <v>90</v>
      </c>
      <c r="BA1071" t="s">
        <v>90</v>
      </c>
      <c r="BB1071" t="s">
        <v>90</v>
      </c>
      <c r="BC1071" t="s">
        <v>90</v>
      </c>
      <c r="BD1071" t="s">
        <v>90</v>
      </c>
      <c r="BE1071" t="s">
        <v>90</v>
      </c>
      <c r="BF1071" t="s">
        <v>2310</v>
      </c>
      <c r="BG1071">
        <v>39</v>
      </c>
      <c r="BH1071" t="s">
        <v>93</v>
      </c>
    </row>
    <row r="1072" spans="1:60">
      <c r="A1072" t="s">
        <v>2371</v>
      </c>
      <c r="B1072" t="s">
        <v>82</v>
      </c>
      <c r="C1072" t="s">
        <v>2357</v>
      </c>
      <c r="D1072" t="s">
        <v>84</v>
      </c>
      <c r="E1072" s="2">
        <f>HYPERLINK("capsilon://?command=openfolder&amp;siteaddress=FAM.docvelocity-na8.net&amp;folderid=FX4DAD9EC1-9E66-21F7-3A8A-CDC4CC4EEB35","FX22086087")</f>
        <v>0</v>
      </c>
      <c r="F1072" t="s">
        <v>19</v>
      </c>
      <c r="G1072" t="s">
        <v>19</v>
      </c>
      <c r="H1072" t="s">
        <v>85</v>
      </c>
      <c r="I1072" t="s">
        <v>2372</v>
      </c>
      <c r="J1072">
        <v>62</v>
      </c>
      <c r="K1072" t="s">
        <v>87</v>
      </c>
      <c r="L1072" t="s">
        <v>88</v>
      </c>
      <c r="M1072" t="s">
        <v>89</v>
      </c>
      <c r="N1072">
        <v>2</v>
      </c>
      <c r="O1072" s="1">
        <v>44796.555578703701</v>
      </c>
      <c r="P1072" s="1">
        <v>44796.584236111114</v>
      </c>
      <c r="Q1072">
        <v>2251</v>
      </c>
      <c r="R1072">
        <v>225</v>
      </c>
      <c r="S1072" t="b">
        <v>0</v>
      </c>
      <c r="T1072" t="s">
        <v>90</v>
      </c>
      <c r="U1072" t="b">
        <v>0</v>
      </c>
      <c r="V1072" t="s">
        <v>571</v>
      </c>
      <c r="W1072" s="1">
        <v>44796.570231481484</v>
      </c>
      <c r="X1072">
        <v>101</v>
      </c>
      <c r="Y1072">
        <v>50</v>
      </c>
      <c r="Z1072">
        <v>0</v>
      </c>
      <c r="AA1072">
        <v>50</v>
      </c>
      <c r="AB1072">
        <v>0</v>
      </c>
      <c r="AC1072">
        <v>1</v>
      </c>
      <c r="AD1072">
        <v>12</v>
      </c>
      <c r="AE1072">
        <v>0</v>
      </c>
      <c r="AF1072">
        <v>0</v>
      </c>
      <c r="AG1072">
        <v>0</v>
      </c>
      <c r="AH1072" t="s">
        <v>108</v>
      </c>
      <c r="AI1072" s="1">
        <v>44796.584236111114</v>
      </c>
      <c r="AJ1072">
        <v>124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12</v>
      </c>
      <c r="AQ1072">
        <v>0</v>
      </c>
      <c r="AR1072">
        <v>0</v>
      </c>
      <c r="AS1072">
        <v>0</v>
      </c>
      <c r="AT1072" t="s">
        <v>90</v>
      </c>
      <c r="AU1072" t="s">
        <v>90</v>
      </c>
      <c r="AV1072" t="s">
        <v>90</v>
      </c>
      <c r="AW1072" t="s">
        <v>90</v>
      </c>
      <c r="AX1072" t="s">
        <v>90</v>
      </c>
      <c r="AY1072" t="s">
        <v>90</v>
      </c>
      <c r="AZ1072" t="s">
        <v>90</v>
      </c>
      <c r="BA1072" t="s">
        <v>90</v>
      </c>
      <c r="BB1072" t="s">
        <v>90</v>
      </c>
      <c r="BC1072" t="s">
        <v>90</v>
      </c>
      <c r="BD1072" t="s">
        <v>90</v>
      </c>
      <c r="BE1072" t="s">
        <v>90</v>
      </c>
      <c r="BF1072" t="s">
        <v>2310</v>
      </c>
      <c r="BG1072">
        <v>41</v>
      </c>
      <c r="BH1072" t="s">
        <v>93</v>
      </c>
    </row>
    <row r="1073" spans="1:60">
      <c r="A1073" t="s">
        <v>2373</v>
      </c>
      <c r="B1073" t="s">
        <v>82</v>
      </c>
      <c r="C1073" t="s">
        <v>2374</v>
      </c>
      <c r="D1073" t="s">
        <v>84</v>
      </c>
      <c r="E1073" s="2">
        <f>HYPERLINK("capsilon://?command=openfolder&amp;siteaddress=FAM.docvelocity-na8.net&amp;folderid=FX89848287-238E-04D2-856A-BC6A5FAA5738","FX2208506")</f>
        <v>0</v>
      </c>
      <c r="F1073" t="s">
        <v>19</v>
      </c>
      <c r="G1073" t="s">
        <v>19</v>
      </c>
      <c r="H1073" t="s">
        <v>85</v>
      </c>
      <c r="I1073" t="s">
        <v>2375</v>
      </c>
      <c r="J1073">
        <v>122</v>
      </c>
      <c r="K1073" t="s">
        <v>87</v>
      </c>
      <c r="L1073" t="s">
        <v>88</v>
      </c>
      <c r="M1073" t="s">
        <v>89</v>
      </c>
      <c r="N1073">
        <v>2</v>
      </c>
      <c r="O1073" s="1">
        <v>44775.56790509259</v>
      </c>
      <c r="P1073" s="1">
        <v>44775.607175925928</v>
      </c>
      <c r="Q1073">
        <v>1971</v>
      </c>
      <c r="R1073">
        <v>1422</v>
      </c>
      <c r="S1073" t="b">
        <v>0</v>
      </c>
      <c r="T1073" t="s">
        <v>90</v>
      </c>
      <c r="U1073" t="b">
        <v>0</v>
      </c>
      <c r="V1073" t="s">
        <v>571</v>
      </c>
      <c r="W1073" s="1">
        <v>44775.591215277775</v>
      </c>
      <c r="X1073">
        <v>161</v>
      </c>
      <c r="Y1073">
        <v>71</v>
      </c>
      <c r="Z1073">
        <v>0</v>
      </c>
      <c r="AA1073">
        <v>71</v>
      </c>
      <c r="AB1073">
        <v>0</v>
      </c>
      <c r="AC1073">
        <v>0</v>
      </c>
      <c r="AD1073">
        <v>51</v>
      </c>
      <c r="AE1073">
        <v>0</v>
      </c>
      <c r="AF1073">
        <v>0</v>
      </c>
      <c r="AG1073">
        <v>0</v>
      </c>
      <c r="AH1073" t="s">
        <v>108</v>
      </c>
      <c r="AI1073" s="1">
        <v>44775.607175925928</v>
      </c>
      <c r="AJ1073">
        <v>260</v>
      </c>
      <c r="AK1073">
        <v>2</v>
      </c>
      <c r="AL1073">
        <v>0</v>
      </c>
      <c r="AM1073">
        <v>2</v>
      </c>
      <c r="AN1073">
        <v>0</v>
      </c>
      <c r="AO1073">
        <v>2</v>
      </c>
      <c r="AP1073">
        <v>49</v>
      </c>
      <c r="AQ1073">
        <v>0</v>
      </c>
      <c r="AR1073">
        <v>0</v>
      </c>
      <c r="AS1073">
        <v>0</v>
      </c>
      <c r="AT1073" t="s">
        <v>90</v>
      </c>
      <c r="AU1073" t="s">
        <v>90</v>
      </c>
      <c r="AV1073" t="s">
        <v>90</v>
      </c>
      <c r="AW1073" t="s">
        <v>90</v>
      </c>
      <c r="AX1073" t="s">
        <v>90</v>
      </c>
      <c r="AY1073" t="s">
        <v>90</v>
      </c>
      <c r="AZ1073" t="s">
        <v>90</v>
      </c>
      <c r="BA1073" t="s">
        <v>90</v>
      </c>
      <c r="BB1073" t="s">
        <v>90</v>
      </c>
      <c r="BC1073" t="s">
        <v>90</v>
      </c>
      <c r="BD1073" t="s">
        <v>90</v>
      </c>
      <c r="BE1073" t="s">
        <v>90</v>
      </c>
      <c r="BF1073" t="s">
        <v>1506</v>
      </c>
      <c r="BG1073">
        <v>56</v>
      </c>
      <c r="BH1073" t="s">
        <v>93</v>
      </c>
    </row>
    <row r="1074" spans="1:60">
      <c r="A1074" t="s">
        <v>2376</v>
      </c>
      <c r="B1074" t="s">
        <v>82</v>
      </c>
      <c r="C1074" t="s">
        <v>2351</v>
      </c>
      <c r="D1074" t="s">
        <v>84</v>
      </c>
      <c r="E1074" s="2">
        <f>HYPERLINK("capsilon://?command=openfolder&amp;siteaddress=FAM.docvelocity-na8.net&amp;folderid=FXF6351908-E544-0085-7CC5-502708FBF0CF","FX22086102")</f>
        <v>0</v>
      </c>
      <c r="F1074" t="s">
        <v>19</v>
      </c>
      <c r="G1074" t="s">
        <v>19</v>
      </c>
      <c r="H1074" t="s">
        <v>85</v>
      </c>
      <c r="I1074" t="s">
        <v>2352</v>
      </c>
      <c r="J1074">
        <v>256</v>
      </c>
      <c r="K1074" t="s">
        <v>87</v>
      </c>
      <c r="L1074" t="s">
        <v>88</v>
      </c>
      <c r="M1074" t="s">
        <v>89</v>
      </c>
      <c r="N1074">
        <v>2</v>
      </c>
      <c r="O1074" s="1">
        <v>44796.577141203707</v>
      </c>
      <c r="P1074" s="1">
        <v>44796.612060185187</v>
      </c>
      <c r="Q1074">
        <v>1446</v>
      </c>
      <c r="R1074">
        <v>1571</v>
      </c>
      <c r="S1074" t="b">
        <v>0</v>
      </c>
      <c r="T1074" t="s">
        <v>90</v>
      </c>
      <c r="U1074" t="b">
        <v>1</v>
      </c>
      <c r="V1074" t="s">
        <v>95</v>
      </c>
      <c r="W1074" s="1">
        <v>44796.596967592595</v>
      </c>
      <c r="X1074">
        <v>1123</v>
      </c>
      <c r="Y1074">
        <v>166</v>
      </c>
      <c r="Z1074">
        <v>0</v>
      </c>
      <c r="AA1074">
        <v>166</v>
      </c>
      <c r="AB1074">
        <v>0</v>
      </c>
      <c r="AC1074">
        <v>52</v>
      </c>
      <c r="AD1074">
        <v>90</v>
      </c>
      <c r="AE1074">
        <v>0</v>
      </c>
      <c r="AF1074">
        <v>0</v>
      </c>
      <c r="AG1074">
        <v>0</v>
      </c>
      <c r="AH1074" t="s">
        <v>749</v>
      </c>
      <c r="AI1074" s="1">
        <v>44796.612060185187</v>
      </c>
      <c r="AJ1074">
        <v>441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90</v>
      </c>
      <c r="AQ1074">
        <v>0</v>
      </c>
      <c r="AR1074">
        <v>0</v>
      </c>
      <c r="AS1074">
        <v>0</v>
      </c>
      <c r="AT1074" t="s">
        <v>90</v>
      </c>
      <c r="AU1074" t="s">
        <v>90</v>
      </c>
      <c r="AV1074" t="s">
        <v>90</v>
      </c>
      <c r="AW1074" t="s">
        <v>90</v>
      </c>
      <c r="AX1074" t="s">
        <v>90</v>
      </c>
      <c r="AY1074" t="s">
        <v>90</v>
      </c>
      <c r="AZ1074" t="s">
        <v>90</v>
      </c>
      <c r="BA1074" t="s">
        <v>90</v>
      </c>
      <c r="BB1074" t="s">
        <v>90</v>
      </c>
      <c r="BC1074" t="s">
        <v>90</v>
      </c>
      <c r="BD1074" t="s">
        <v>90</v>
      </c>
      <c r="BE1074" t="s">
        <v>90</v>
      </c>
      <c r="BF1074" t="s">
        <v>2310</v>
      </c>
      <c r="BG1074">
        <v>50</v>
      </c>
      <c r="BH1074" t="s">
        <v>93</v>
      </c>
    </row>
    <row r="1075" spans="1:60">
      <c r="A1075" t="s">
        <v>2377</v>
      </c>
      <c r="B1075" t="s">
        <v>82</v>
      </c>
      <c r="C1075" t="s">
        <v>1810</v>
      </c>
      <c r="D1075" t="s">
        <v>84</v>
      </c>
      <c r="E1075" s="2">
        <f>HYPERLINK("capsilon://?command=openfolder&amp;siteaddress=FAM.docvelocity-na8.net&amp;folderid=FX83792F79-0768-4D87-C357-823B7FB637B9","FX2208917")</f>
        <v>0</v>
      </c>
      <c r="F1075" t="s">
        <v>19</v>
      </c>
      <c r="G1075" t="s">
        <v>19</v>
      </c>
      <c r="H1075" t="s">
        <v>85</v>
      </c>
      <c r="I1075" t="s">
        <v>2378</v>
      </c>
      <c r="J1075">
        <v>30</v>
      </c>
      <c r="K1075" t="s">
        <v>87</v>
      </c>
      <c r="L1075" t="s">
        <v>88</v>
      </c>
      <c r="M1075" t="s">
        <v>89</v>
      </c>
      <c r="N1075">
        <v>2</v>
      </c>
      <c r="O1075" s="1">
        <v>44796.578796296293</v>
      </c>
      <c r="P1075" s="1">
        <v>44796.612824074073</v>
      </c>
      <c r="Q1075">
        <v>2800</v>
      </c>
      <c r="R1075">
        <v>140</v>
      </c>
      <c r="S1075" t="b">
        <v>0</v>
      </c>
      <c r="T1075" t="s">
        <v>90</v>
      </c>
      <c r="U1075" t="b">
        <v>0</v>
      </c>
      <c r="V1075" t="s">
        <v>95</v>
      </c>
      <c r="W1075" s="1">
        <v>44796.599895833337</v>
      </c>
      <c r="X1075">
        <v>74</v>
      </c>
      <c r="Y1075">
        <v>10</v>
      </c>
      <c r="Z1075">
        <v>0</v>
      </c>
      <c r="AA1075">
        <v>10</v>
      </c>
      <c r="AB1075">
        <v>0</v>
      </c>
      <c r="AC1075">
        <v>1</v>
      </c>
      <c r="AD1075">
        <v>20</v>
      </c>
      <c r="AE1075">
        <v>0</v>
      </c>
      <c r="AF1075">
        <v>0</v>
      </c>
      <c r="AG1075">
        <v>0</v>
      </c>
      <c r="AH1075" t="s">
        <v>749</v>
      </c>
      <c r="AI1075" s="1">
        <v>44796.612824074073</v>
      </c>
      <c r="AJ1075">
        <v>66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20</v>
      </c>
      <c r="AQ1075">
        <v>0</v>
      </c>
      <c r="AR1075">
        <v>0</v>
      </c>
      <c r="AS1075">
        <v>0</v>
      </c>
      <c r="AT1075" t="s">
        <v>90</v>
      </c>
      <c r="AU1075" t="s">
        <v>90</v>
      </c>
      <c r="AV1075" t="s">
        <v>90</v>
      </c>
      <c r="AW1075" t="s">
        <v>90</v>
      </c>
      <c r="AX1075" t="s">
        <v>90</v>
      </c>
      <c r="AY1075" t="s">
        <v>90</v>
      </c>
      <c r="AZ1075" t="s">
        <v>90</v>
      </c>
      <c r="BA1075" t="s">
        <v>90</v>
      </c>
      <c r="BB1075" t="s">
        <v>90</v>
      </c>
      <c r="BC1075" t="s">
        <v>90</v>
      </c>
      <c r="BD1075" t="s">
        <v>90</v>
      </c>
      <c r="BE1075" t="s">
        <v>90</v>
      </c>
      <c r="BF1075" t="s">
        <v>2310</v>
      </c>
      <c r="BG1075">
        <v>49</v>
      </c>
      <c r="BH1075" t="s">
        <v>93</v>
      </c>
    </row>
    <row r="1076" spans="1:60">
      <c r="A1076" t="s">
        <v>2379</v>
      </c>
      <c r="B1076" t="s">
        <v>82</v>
      </c>
      <c r="C1076" t="s">
        <v>2061</v>
      </c>
      <c r="D1076" t="s">
        <v>84</v>
      </c>
      <c r="E1076" s="2">
        <f>HYPERLINK("capsilon://?command=openfolder&amp;siteaddress=FAM.docvelocity-na8.net&amp;folderid=FXE3BBC96D-64A9-67E1-1E34-2D869EE73D6B","FX22083496")</f>
        <v>0</v>
      </c>
      <c r="F1076" t="s">
        <v>19</v>
      </c>
      <c r="G1076" t="s">
        <v>19</v>
      </c>
      <c r="H1076" t="s">
        <v>85</v>
      </c>
      <c r="I1076" t="s">
        <v>2380</v>
      </c>
      <c r="J1076">
        <v>67</v>
      </c>
      <c r="K1076" t="s">
        <v>87</v>
      </c>
      <c r="L1076" t="s">
        <v>88</v>
      </c>
      <c r="M1076" t="s">
        <v>89</v>
      </c>
      <c r="N1076">
        <v>2</v>
      </c>
      <c r="O1076" s="1">
        <v>44796.580752314818</v>
      </c>
      <c r="P1076" s="1">
        <v>44796.615358796298</v>
      </c>
      <c r="Q1076">
        <v>2148</v>
      </c>
      <c r="R1076">
        <v>842</v>
      </c>
      <c r="S1076" t="b">
        <v>0</v>
      </c>
      <c r="T1076" t="s">
        <v>90</v>
      </c>
      <c r="U1076" t="b">
        <v>0</v>
      </c>
      <c r="V1076" t="s">
        <v>1933</v>
      </c>
      <c r="W1076" s="1">
        <v>44796.606770833336</v>
      </c>
      <c r="X1076">
        <v>624</v>
      </c>
      <c r="Y1076">
        <v>52</v>
      </c>
      <c r="Z1076">
        <v>0</v>
      </c>
      <c r="AA1076">
        <v>52</v>
      </c>
      <c r="AB1076">
        <v>0</v>
      </c>
      <c r="AC1076">
        <v>30</v>
      </c>
      <c r="AD1076">
        <v>15</v>
      </c>
      <c r="AE1076">
        <v>0</v>
      </c>
      <c r="AF1076">
        <v>0</v>
      </c>
      <c r="AG1076">
        <v>0</v>
      </c>
      <c r="AH1076" t="s">
        <v>749</v>
      </c>
      <c r="AI1076" s="1">
        <v>44796.615358796298</v>
      </c>
      <c r="AJ1076">
        <v>218</v>
      </c>
      <c r="AK1076">
        <v>1</v>
      </c>
      <c r="AL1076">
        <v>0</v>
      </c>
      <c r="AM1076">
        <v>1</v>
      </c>
      <c r="AN1076">
        <v>0</v>
      </c>
      <c r="AO1076">
        <v>1</v>
      </c>
      <c r="AP1076">
        <v>14</v>
      </c>
      <c r="AQ1076">
        <v>0</v>
      </c>
      <c r="AR1076">
        <v>0</v>
      </c>
      <c r="AS1076">
        <v>0</v>
      </c>
      <c r="AT1076" t="s">
        <v>90</v>
      </c>
      <c r="AU1076" t="s">
        <v>90</v>
      </c>
      <c r="AV1076" t="s">
        <v>90</v>
      </c>
      <c r="AW1076" t="s">
        <v>90</v>
      </c>
      <c r="AX1076" t="s">
        <v>90</v>
      </c>
      <c r="AY1076" t="s">
        <v>90</v>
      </c>
      <c r="AZ1076" t="s">
        <v>90</v>
      </c>
      <c r="BA1076" t="s">
        <v>90</v>
      </c>
      <c r="BB1076" t="s">
        <v>90</v>
      </c>
      <c r="BC1076" t="s">
        <v>90</v>
      </c>
      <c r="BD1076" t="s">
        <v>90</v>
      </c>
      <c r="BE1076" t="s">
        <v>90</v>
      </c>
      <c r="BF1076" t="s">
        <v>2310</v>
      </c>
      <c r="BG1076">
        <v>49</v>
      </c>
      <c r="BH1076" t="s">
        <v>93</v>
      </c>
    </row>
    <row r="1077" spans="1:60">
      <c r="A1077" t="s">
        <v>2381</v>
      </c>
      <c r="B1077" t="s">
        <v>82</v>
      </c>
      <c r="C1077" t="s">
        <v>2382</v>
      </c>
      <c r="D1077" t="s">
        <v>84</v>
      </c>
      <c r="E1077" s="2">
        <f>HYPERLINK("capsilon://?command=openfolder&amp;siteaddress=FAM.docvelocity-na8.net&amp;folderid=FX808A5386-0981-86CA-32D3-C44E0CEE898F","FX22086286")</f>
        <v>0</v>
      </c>
      <c r="F1077" t="s">
        <v>19</v>
      </c>
      <c r="G1077" t="s">
        <v>19</v>
      </c>
      <c r="H1077" t="s">
        <v>85</v>
      </c>
      <c r="I1077" t="s">
        <v>2383</v>
      </c>
      <c r="J1077">
        <v>947</v>
      </c>
      <c r="K1077" t="s">
        <v>87</v>
      </c>
      <c r="L1077" t="s">
        <v>88</v>
      </c>
      <c r="M1077" t="s">
        <v>89</v>
      </c>
      <c r="N1077">
        <v>1</v>
      </c>
      <c r="O1077" s="1">
        <v>44796.595590277779</v>
      </c>
      <c r="P1077" s="1">
        <v>44796.633969907409</v>
      </c>
      <c r="Q1077">
        <v>1282</v>
      </c>
      <c r="R1077">
        <v>2034</v>
      </c>
      <c r="S1077" t="b">
        <v>0</v>
      </c>
      <c r="T1077" t="s">
        <v>90</v>
      </c>
      <c r="U1077" t="b">
        <v>0</v>
      </c>
      <c r="V1077" t="s">
        <v>131</v>
      </c>
      <c r="W1077" s="1">
        <v>44796.633969907409</v>
      </c>
      <c r="X1077">
        <v>1989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947</v>
      </c>
      <c r="AE1077">
        <v>933</v>
      </c>
      <c r="AF1077">
        <v>0</v>
      </c>
      <c r="AG1077">
        <v>15</v>
      </c>
      <c r="AH1077" t="s">
        <v>90</v>
      </c>
      <c r="AI1077" t="s">
        <v>90</v>
      </c>
      <c r="AJ1077" t="s">
        <v>90</v>
      </c>
      <c r="AK1077" t="s">
        <v>90</v>
      </c>
      <c r="AL1077" t="s">
        <v>90</v>
      </c>
      <c r="AM1077" t="s">
        <v>90</v>
      </c>
      <c r="AN1077" t="s">
        <v>90</v>
      </c>
      <c r="AO1077" t="s">
        <v>90</v>
      </c>
      <c r="AP1077" t="s">
        <v>90</v>
      </c>
      <c r="AQ1077" t="s">
        <v>90</v>
      </c>
      <c r="AR1077" t="s">
        <v>90</v>
      </c>
      <c r="AS1077" t="s">
        <v>90</v>
      </c>
      <c r="AT1077" t="s">
        <v>90</v>
      </c>
      <c r="AU1077" t="s">
        <v>90</v>
      </c>
      <c r="AV1077" t="s">
        <v>90</v>
      </c>
      <c r="AW1077" t="s">
        <v>90</v>
      </c>
      <c r="AX1077" t="s">
        <v>90</v>
      </c>
      <c r="AY1077" t="s">
        <v>90</v>
      </c>
      <c r="AZ1077" t="s">
        <v>90</v>
      </c>
      <c r="BA1077" t="s">
        <v>90</v>
      </c>
      <c r="BB1077" t="s">
        <v>90</v>
      </c>
      <c r="BC1077" t="s">
        <v>90</v>
      </c>
      <c r="BD1077" t="s">
        <v>90</v>
      </c>
      <c r="BE1077" t="s">
        <v>90</v>
      </c>
      <c r="BF1077" t="s">
        <v>2310</v>
      </c>
      <c r="BG1077">
        <v>55</v>
      </c>
      <c r="BH1077" t="s">
        <v>93</v>
      </c>
    </row>
    <row r="1078" spans="1:60">
      <c r="A1078" t="s">
        <v>2384</v>
      </c>
      <c r="B1078" t="s">
        <v>82</v>
      </c>
      <c r="C1078" t="s">
        <v>2357</v>
      </c>
      <c r="D1078" t="s">
        <v>84</v>
      </c>
      <c r="E1078" s="2">
        <f>HYPERLINK("capsilon://?command=openfolder&amp;siteaddress=FAM.docvelocity-na8.net&amp;folderid=FX4DAD9EC1-9E66-21F7-3A8A-CDC4CC4EEB35","FX22086087")</f>
        <v>0</v>
      </c>
      <c r="F1078" t="s">
        <v>19</v>
      </c>
      <c r="G1078" t="s">
        <v>19</v>
      </c>
      <c r="H1078" t="s">
        <v>85</v>
      </c>
      <c r="I1078" t="s">
        <v>2360</v>
      </c>
      <c r="J1078">
        <v>196</v>
      </c>
      <c r="K1078" t="s">
        <v>87</v>
      </c>
      <c r="L1078" t="s">
        <v>88</v>
      </c>
      <c r="M1078" t="s">
        <v>89</v>
      </c>
      <c r="N1078">
        <v>2</v>
      </c>
      <c r="O1078" s="1">
        <v>44796.608194444445</v>
      </c>
      <c r="P1078" s="1">
        <v>44796.634409722225</v>
      </c>
      <c r="Q1078">
        <v>615</v>
      </c>
      <c r="R1078">
        <v>1650</v>
      </c>
      <c r="S1078" t="b">
        <v>0</v>
      </c>
      <c r="T1078" t="s">
        <v>90</v>
      </c>
      <c r="U1078" t="b">
        <v>1</v>
      </c>
      <c r="V1078" t="s">
        <v>95</v>
      </c>
      <c r="W1078" s="1">
        <v>44796.623379629629</v>
      </c>
      <c r="X1078">
        <v>1082</v>
      </c>
      <c r="Y1078">
        <v>147</v>
      </c>
      <c r="Z1078">
        <v>0</v>
      </c>
      <c r="AA1078">
        <v>147</v>
      </c>
      <c r="AB1078">
        <v>0</v>
      </c>
      <c r="AC1078">
        <v>62</v>
      </c>
      <c r="AD1078">
        <v>49</v>
      </c>
      <c r="AE1078">
        <v>0</v>
      </c>
      <c r="AF1078">
        <v>0</v>
      </c>
      <c r="AG1078">
        <v>0</v>
      </c>
      <c r="AH1078" t="s">
        <v>749</v>
      </c>
      <c r="AI1078" s="1">
        <v>44796.634409722225</v>
      </c>
      <c r="AJ1078">
        <v>557</v>
      </c>
      <c r="AK1078">
        <v>1</v>
      </c>
      <c r="AL1078">
        <v>0</v>
      </c>
      <c r="AM1078">
        <v>1</v>
      </c>
      <c r="AN1078">
        <v>0</v>
      </c>
      <c r="AO1078">
        <v>1</v>
      </c>
      <c r="AP1078">
        <v>48</v>
      </c>
      <c r="AQ1078">
        <v>0</v>
      </c>
      <c r="AR1078">
        <v>0</v>
      </c>
      <c r="AS1078">
        <v>0</v>
      </c>
      <c r="AT1078" t="s">
        <v>90</v>
      </c>
      <c r="AU1078" t="s">
        <v>90</v>
      </c>
      <c r="AV1078" t="s">
        <v>90</v>
      </c>
      <c r="AW1078" t="s">
        <v>90</v>
      </c>
      <c r="AX1078" t="s">
        <v>90</v>
      </c>
      <c r="AY1078" t="s">
        <v>90</v>
      </c>
      <c r="AZ1078" t="s">
        <v>90</v>
      </c>
      <c r="BA1078" t="s">
        <v>90</v>
      </c>
      <c r="BB1078" t="s">
        <v>90</v>
      </c>
      <c r="BC1078" t="s">
        <v>90</v>
      </c>
      <c r="BD1078" t="s">
        <v>90</v>
      </c>
      <c r="BE1078" t="s">
        <v>90</v>
      </c>
      <c r="BF1078" t="s">
        <v>2310</v>
      </c>
      <c r="BG1078">
        <v>37</v>
      </c>
      <c r="BH1078" t="s">
        <v>93</v>
      </c>
    </row>
    <row r="1079" spans="1:60">
      <c r="A1079" t="s">
        <v>2385</v>
      </c>
      <c r="B1079" t="s">
        <v>82</v>
      </c>
      <c r="C1079" t="s">
        <v>2382</v>
      </c>
      <c r="D1079" t="s">
        <v>84</v>
      </c>
      <c r="E1079" s="2">
        <f>HYPERLINK("capsilon://?command=openfolder&amp;siteaddress=FAM.docvelocity-na8.net&amp;folderid=FX808A5386-0981-86CA-32D3-C44E0CEE898F","FX22086286")</f>
        <v>0</v>
      </c>
      <c r="F1079" t="s">
        <v>19</v>
      </c>
      <c r="G1079" t="s">
        <v>19</v>
      </c>
      <c r="H1079" t="s">
        <v>85</v>
      </c>
      <c r="I1079" t="s">
        <v>2383</v>
      </c>
      <c r="J1079">
        <v>1139</v>
      </c>
      <c r="K1079" t="s">
        <v>87</v>
      </c>
      <c r="L1079" t="s">
        <v>88</v>
      </c>
      <c r="M1079" t="s">
        <v>89</v>
      </c>
      <c r="N1079">
        <v>2</v>
      </c>
      <c r="O1079" s="1">
        <v>44796.637118055558</v>
      </c>
      <c r="P1079" s="1">
        <v>44796.728032407409</v>
      </c>
      <c r="Q1079">
        <v>3302</v>
      </c>
      <c r="R1079">
        <v>4553</v>
      </c>
      <c r="S1079" t="b">
        <v>0</v>
      </c>
      <c r="T1079" t="s">
        <v>90</v>
      </c>
      <c r="U1079" t="b">
        <v>1</v>
      </c>
      <c r="V1079" t="s">
        <v>91</v>
      </c>
      <c r="W1079" s="1">
        <v>44796.713333333333</v>
      </c>
      <c r="X1079">
        <v>2968</v>
      </c>
      <c r="Y1079">
        <v>446</v>
      </c>
      <c r="Z1079">
        <v>0</v>
      </c>
      <c r="AA1079">
        <v>446</v>
      </c>
      <c r="AB1079">
        <v>2040</v>
      </c>
      <c r="AC1079">
        <v>107</v>
      </c>
      <c r="AD1079">
        <v>693</v>
      </c>
      <c r="AE1079">
        <v>0</v>
      </c>
      <c r="AF1079">
        <v>0</v>
      </c>
      <c r="AG1079">
        <v>0</v>
      </c>
      <c r="AH1079" t="s">
        <v>749</v>
      </c>
      <c r="AI1079" s="1">
        <v>44796.728032407409</v>
      </c>
      <c r="AJ1079">
        <v>1084</v>
      </c>
      <c r="AK1079">
        <v>0</v>
      </c>
      <c r="AL1079">
        <v>0</v>
      </c>
      <c r="AM1079">
        <v>0</v>
      </c>
      <c r="AN1079">
        <v>510</v>
      </c>
      <c r="AO1079">
        <v>0</v>
      </c>
      <c r="AP1079">
        <v>693</v>
      </c>
      <c r="AQ1079">
        <v>0</v>
      </c>
      <c r="AR1079">
        <v>0</v>
      </c>
      <c r="AS1079">
        <v>0</v>
      </c>
      <c r="AT1079" t="s">
        <v>90</v>
      </c>
      <c r="AU1079" t="s">
        <v>90</v>
      </c>
      <c r="AV1079" t="s">
        <v>90</v>
      </c>
      <c r="AW1079" t="s">
        <v>90</v>
      </c>
      <c r="AX1079" t="s">
        <v>90</v>
      </c>
      <c r="AY1079" t="s">
        <v>90</v>
      </c>
      <c r="AZ1079" t="s">
        <v>90</v>
      </c>
      <c r="BA1079" t="s">
        <v>90</v>
      </c>
      <c r="BB1079" t="s">
        <v>90</v>
      </c>
      <c r="BC1079" t="s">
        <v>90</v>
      </c>
      <c r="BD1079" t="s">
        <v>90</v>
      </c>
      <c r="BE1079" t="s">
        <v>90</v>
      </c>
      <c r="BF1079" t="s">
        <v>2310</v>
      </c>
      <c r="BG1079">
        <v>130</v>
      </c>
      <c r="BH1079" t="s">
        <v>93</v>
      </c>
    </row>
    <row r="1080" spans="1:60">
      <c r="A1080" t="s">
        <v>2386</v>
      </c>
      <c r="B1080" t="s">
        <v>82</v>
      </c>
      <c r="C1080" t="s">
        <v>2083</v>
      </c>
      <c r="D1080" t="s">
        <v>84</v>
      </c>
      <c r="E1080" s="2">
        <f>HYPERLINK("capsilon://?command=openfolder&amp;siteaddress=FAM.docvelocity-na8.net&amp;folderid=FXA37A49D8-872F-7D04-840F-8E163E3B7B95","FX22085170")</f>
        <v>0</v>
      </c>
      <c r="F1080" t="s">
        <v>19</v>
      </c>
      <c r="G1080" t="s">
        <v>19</v>
      </c>
      <c r="H1080" t="s">
        <v>85</v>
      </c>
      <c r="I1080" t="s">
        <v>2387</v>
      </c>
      <c r="J1080">
        <v>41</v>
      </c>
      <c r="K1080" t="s">
        <v>87</v>
      </c>
      <c r="L1080" t="s">
        <v>88</v>
      </c>
      <c r="M1080" t="s">
        <v>89</v>
      </c>
      <c r="N1080">
        <v>2</v>
      </c>
      <c r="O1080" s="1">
        <v>44796.652881944443</v>
      </c>
      <c r="P1080" s="1">
        <v>44796.712384259263</v>
      </c>
      <c r="Q1080">
        <v>4788</v>
      </c>
      <c r="R1080">
        <v>353</v>
      </c>
      <c r="S1080" t="b">
        <v>0</v>
      </c>
      <c r="T1080" t="s">
        <v>90</v>
      </c>
      <c r="U1080" t="b">
        <v>0</v>
      </c>
      <c r="V1080" t="s">
        <v>571</v>
      </c>
      <c r="W1080" s="1">
        <v>44796.66988425926</v>
      </c>
      <c r="X1080">
        <v>116</v>
      </c>
      <c r="Y1080">
        <v>41</v>
      </c>
      <c r="Z1080">
        <v>0</v>
      </c>
      <c r="AA1080">
        <v>41</v>
      </c>
      <c r="AB1080">
        <v>0</v>
      </c>
      <c r="AC1080">
        <v>1</v>
      </c>
      <c r="AD1080">
        <v>0</v>
      </c>
      <c r="AE1080">
        <v>0</v>
      </c>
      <c r="AF1080">
        <v>0</v>
      </c>
      <c r="AG1080">
        <v>0</v>
      </c>
      <c r="AH1080" t="s">
        <v>173</v>
      </c>
      <c r="AI1080" s="1">
        <v>44796.712384259263</v>
      </c>
      <c r="AJ1080">
        <v>227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 t="s">
        <v>90</v>
      </c>
      <c r="AU1080" t="s">
        <v>90</v>
      </c>
      <c r="AV1080" t="s">
        <v>90</v>
      </c>
      <c r="AW1080" t="s">
        <v>90</v>
      </c>
      <c r="AX1080" t="s">
        <v>90</v>
      </c>
      <c r="AY1080" t="s">
        <v>90</v>
      </c>
      <c r="AZ1080" t="s">
        <v>90</v>
      </c>
      <c r="BA1080" t="s">
        <v>90</v>
      </c>
      <c r="BB1080" t="s">
        <v>90</v>
      </c>
      <c r="BC1080" t="s">
        <v>90</v>
      </c>
      <c r="BD1080" t="s">
        <v>90</v>
      </c>
      <c r="BE1080" t="s">
        <v>90</v>
      </c>
      <c r="BF1080" t="s">
        <v>2310</v>
      </c>
      <c r="BG1080">
        <v>85</v>
      </c>
      <c r="BH1080" t="s">
        <v>93</v>
      </c>
    </row>
    <row r="1081" spans="1:60">
      <c r="A1081" t="s">
        <v>2388</v>
      </c>
      <c r="B1081" t="s">
        <v>82</v>
      </c>
      <c r="C1081" t="s">
        <v>2083</v>
      </c>
      <c r="D1081" t="s">
        <v>84</v>
      </c>
      <c r="E1081" s="2">
        <f>HYPERLINK("capsilon://?command=openfolder&amp;siteaddress=FAM.docvelocity-na8.net&amp;folderid=FXA37A49D8-872F-7D04-840F-8E163E3B7B95","FX22085170")</f>
        <v>0</v>
      </c>
      <c r="F1081" t="s">
        <v>19</v>
      </c>
      <c r="G1081" t="s">
        <v>19</v>
      </c>
      <c r="H1081" t="s">
        <v>85</v>
      </c>
      <c r="I1081" t="s">
        <v>2389</v>
      </c>
      <c r="J1081">
        <v>41</v>
      </c>
      <c r="K1081" t="s">
        <v>87</v>
      </c>
      <c r="L1081" t="s">
        <v>88</v>
      </c>
      <c r="M1081" t="s">
        <v>89</v>
      </c>
      <c r="N1081">
        <v>2</v>
      </c>
      <c r="O1081" s="1">
        <v>44796.652997685182</v>
      </c>
      <c r="P1081" s="1">
        <v>44796.716979166667</v>
      </c>
      <c r="Q1081">
        <v>4925</v>
      </c>
      <c r="R1081">
        <v>603</v>
      </c>
      <c r="S1081" t="b">
        <v>0</v>
      </c>
      <c r="T1081" t="s">
        <v>90</v>
      </c>
      <c r="U1081" t="b">
        <v>0</v>
      </c>
      <c r="V1081" t="s">
        <v>1933</v>
      </c>
      <c r="W1081" s="1">
        <v>44796.67087962963</v>
      </c>
      <c r="X1081">
        <v>200</v>
      </c>
      <c r="Y1081">
        <v>38</v>
      </c>
      <c r="Z1081">
        <v>0</v>
      </c>
      <c r="AA1081">
        <v>38</v>
      </c>
      <c r="AB1081">
        <v>0</v>
      </c>
      <c r="AC1081">
        <v>6</v>
      </c>
      <c r="AD1081">
        <v>3</v>
      </c>
      <c r="AE1081">
        <v>0</v>
      </c>
      <c r="AF1081">
        <v>0</v>
      </c>
      <c r="AG1081">
        <v>0</v>
      </c>
      <c r="AH1081" t="s">
        <v>173</v>
      </c>
      <c r="AI1081" s="1">
        <v>44796.716979166667</v>
      </c>
      <c r="AJ1081">
        <v>396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3</v>
      </c>
      <c r="AQ1081">
        <v>0</v>
      </c>
      <c r="AR1081">
        <v>0</v>
      </c>
      <c r="AS1081">
        <v>0</v>
      </c>
      <c r="AT1081" t="s">
        <v>90</v>
      </c>
      <c r="AU1081" t="s">
        <v>90</v>
      </c>
      <c r="AV1081" t="s">
        <v>90</v>
      </c>
      <c r="AW1081" t="s">
        <v>90</v>
      </c>
      <c r="AX1081" t="s">
        <v>90</v>
      </c>
      <c r="AY1081" t="s">
        <v>90</v>
      </c>
      <c r="AZ1081" t="s">
        <v>90</v>
      </c>
      <c r="BA1081" t="s">
        <v>90</v>
      </c>
      <c r="BB1081" t="s">
        <v>90</v>
      </c>
      <c r="BC1081" t="s">
        <v>90</v>
      </c>
      <c r="BD1081" t="s">
        <v>90</v>
      </c>
      <c r="BE1081" t="s">
        <v>90</v>
      </c>
      <c r="BF1081" t="s">
        <v>2310</v>
      </c>
      <c r="BG1081">
        <v>92</v>
      </c>
      <c r="BH1081" t="s">
        <v>93</v>
      </c>
    </row>
    <row r="1082" spans="1:60">
      <c r="A1082" t="s">
        <v>2390</v>
      </c>
      <c r="B1082" t="s">
        <v>82</v>
      </c>
      <c r="C1082" t="s">
        <v>2083</v>
      </c>
      <c r="D1082" t="s">
        <v>84</v>
      </c>
      <c r="E1082" s="2">
        <f>HYPERLINK("capsilon://?command=openfolder&amp;siteaddress=FAM.docvelocity-na8.net&amp;folderid=FXA37A49D8-872F-7D04-840F-8E163E3B7B95","FX22085170")</f>
        <v>0</v>
      </c>
      <c r="F1082" t="s">
        <v>19</v>
      </c>
      <c r="G1082" t="s">
        <v>19</v>
      </c>
      <c r="H1082" t="s">
        <v>85</v>
      </c>
      <c r="I1082" t="s">
        <v>2391</v>
      </c>
      <c r="J1082">
        <v>41</v>
      </c>
      <c r="K1082" t="s">
        <v>87</v>
      </c>
      <c r="L1082" t="s">
        <v>88</v>
      </c>
      <c r="M1082" t="s">
        <v>89</v>
      </c>
      <c r="N1082">
        <v>2</v>
      </c>
      <c r="O1082" s="1">
        <v>44796.653321759259</v>
      </c>
      <c r="P1082" s="1">
        <v>44796.718981481485</v>
      </c>
      <c r="Q1082">
        <v>5349</v>
      </c>
      <c r="R1082">
        <v>324</v>
      </c>
      <c r="S1082" t="b">
        <v>0</v>
      </c>
      <c r="T1082" t="s">
        <v>90</v>
      </c>
      <c r="U1082" t="b">
        <v>0</v>
      </c>
      <c r="V1082" t="s">
        <v>571</v>
      </c>
      <c r="W1082" s="1">
        <v>44796.6715625</v>
      </c>
      <c r="X1082">
        <v>144</v>
      </c>
      <c r="Y1082">
        <v>38</v>
      </c>
      <c r="Z1082">
        <v>0</v>
      </c>
      <c r="AA1082">
        <v>38</v>
      </c>
      <c r="AB1082">
        <v>0</v>
      </c>
      <c r="AC1082">
        <v>4</v>
      </c>
      <c r="AD1082">
        <v>3</v>
      </c>
      <c r="AE1082">
        <v>0</v>
      </c>
      <c r="AF1082">
        <v>0</v>
      </c>
      <c r="AG1082">
        <v>0</v>
      </c>
      <c r="AH1082" t="s">
        <v>173</v>
      </c>
      <c r="AI1082" s="1">
        <v>44796.718981481485</v>
      </c>
      <c r="AJ1082">
        <v>172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3</v>
      </c>
      <c r="AQ1082">
        <v>0</v>
      </c>
      <c r="AR1082">
        <v>0</v>
      </c>
      <c r="AS1082">
        <v>0</v>
      </c>
      <c r="AT1082" t="s">
        <v>90</v>
      </c>
      <c r="AU1082" t="s">
        <v>90</v>
      </c>
      <c r="AV1082" t="s">
        <v>90</v>
      </c>
      <c r="AW1082" t="s">
        <v>90</v>
      </c>
      <c r="AX1082" t="s">
        <v>90</v>
      </c>
      <c r="AY1082" t="s">
        <v>90</v>
      </c>
      <c r="AZ1082" t="s">
        <v>90</v>
      </c>
      <c r="BA1082" t="s">
        <v>90</v>
      </c>
      <c r="BB1082" t="s">
        <v>90</v>
      </c>
      <c r="BC1082" t="s">
        <v>90</v>
      </c>
      <c r="BD1082" t="s">
        <v>90</v>
      </c>
      <c r="BE1082" t="s">
        <v>90</v>
      </c>
      <c r="BF1082" t="s">
        <v>2310</v>
      </c>
      <c r="BG1082">
        <v>94</v>
      </c>
      <c r="BH1082" t="s">
        <v>93</v>
      </c>
    </row>
    <row r="1083" spans="1:60">
      <c r="A1083" t="s">
        <v>2392</v>
      </c>
      <c r="B1083" t="s">
        <v>82</v>
      </c>
      <c r="C1083" t="s">
        <v>2393</v>
      </c>
      <c r="D1083" t="s">
        <v>84</v>
      </c>
      <c r="E1083" s="2">
        <f>HYPERLINK("capsilon://?command=openfolder&amp;siteaddress=FAM.docvelocity-na8.net&amp;folderid=FX9488016B-AAC3-6036-E459-C942033E27CE","FX22084621")</f>
        <v>0</v>
      </c>
      <c r="F1083" t="s">
        <v>19</v>
      </c>
      <c r="G1083" t="s">
        <v>19</v>
      </c>
      <c r="H1083" t="s">
        <v>85</v>
      </c>
      <c r="I1083" t="s">
        <v>2394</v>
      </c>
      <c r="J1083">
        <v>150</v>
      </c>
      <c r="K1083" t="s">
        <v>87</v>
      </c>
      <c r="L1083" t="s">
        <v>88</v>
      </c>
      <c r="M1083" t="s">
        <v>89</v>
      </c>
      <c r="N1083">
        <v>1</v>
      </c>
      <c r="O1083" s="1">
        <v>44796.662743055553</v>
      </c>
      <c r="P1083" s="1">
        <v>44796.66511574074</v>
      </c>
      <c r="Q1083">
        <v>46</v>
      </c>
      <c r="R1083">
        <v>159</v>
      </c>
      <c r="S1083" t="b">
        <v>0</v>
      </c>
      <c r="T1083" t="s">
        <v>90</v>
      </c>
      <c r="U1083" t="b">
        <v>0</v>
      </c>
      <c r="V1083" t="s">
        <v>131</v>
      </c>
      <c r="W1083" s="1">
        <v>44796.66511574074</v>
      </c>
      <c r="X1083">
        <v>159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150</v>
      </c>
      <c r="AE1083">
        <v>143</v>
      </c>
      <c r="AF1083">
        <v>0</v>
      </c>
      <c r="AG1083">
        <v>3</v>
      </c>
      <c r="AH1083" t="s">
        <v>90</v>
      </c>
      <c r="AI1083" t="s">
        <v>90</v>
      </c>
      <c r="AJ1083" t="s">
        <v>90</v>
      </c>
      <c r="AK1083" t="s">
        <v>90</v>
      </c>
      <c r="AL1083" t="s">
        <v>90</v>
      </c>
      <c r="AM1083" t="s">
        <v>90</v>
      </c>
      <c r="AN1083" t="s">
        <v>90</v>
      </c>
      <c r="AO1083" t="s">
        <v>90</v>
      </c>
      <c r="AP1083" t="s">
        <v>90</v>
      </c>
      <c r="AQ1083" t="s">
        <v>90</v>
      </c>
      <c r="AR1083" t="s">
        <v>90</v>
      </c>
      <c r="AS1083" t="s">
        <v>90</v>
      </c>
      <c r="AT1083" t="s">
        <v>90</v>
      </c>
      <c r="AU1083" t="s">
        <v>90</v>
      </c>
      <c r="AV1083" t="s">
        <v>90</v>
      </c>
      <c r="AW1083" t="s">
        <v>90</v>
      </c>
      <c r="AX1083" t="s">
        <v>90</v>
      </c>
      <c r="AY1083" t="s">
        <v>90</v>
      </c>
      <c r="AZ1083" t="s">
        <v>90</v>
      </c>
      <c r="BA1083" t="s">
        <v>90</v>
      </c>
      <c r="BB1083" t="s">
        <v>90</v>
      </c>
      <c r="BC1083" t="s">
        <v>90</v>
      </c>
      <c r="BD1083" t="s">
        <v>90</v>
      </c>
      <c r="BE1083" t="s">
        <v>90</v>
      </c>
      <c r="BF1083" t="s">
        <v>2310</v>
      </c>
      <c r="BG1083">
        <v>3</v>
      </c>
      <c r="BH1083" t="s">
        <v>93</v>
      </c>
    </row>
    <row r="1084" spans="1:60">
      <c r="A1084" t="s">
        <v>2395</v>
      </c>
      <c r="B1084" t="s">
        <v>82</v>
      </c>
      <c r="C1084" t="s">
        <v>2396</v>
      </c>
      <c r="D1084" t="s">
        <v>84</v>
      </c>
      <c r="E1084" s="2">
        <f>HYPERLINK("capsilon://?command=openfolder&amp;siteaddress=FAM.docvelocity-na8.net&amp;folderid=FX020396DB-CD28-B86B-9D74-484D07BCF39C","FX22084949")</f>
        <v>0</v>
      </c>
      <c r="F1084" t="s">
        <v>19</v>
      </c>
      <c r="G1084" t="s">
        <v>19</v>
      </c>
      <c r="H1084" t="s">
        <v>85</v>
      </c>
      <c r="I1084" t="s">
        <v>2397</v>
      </c>
      <c r="J1084">
        <v>161</v>
      </c>
      <c r="K1084" t="s">
        <v>87</v>
      </c>
      <c r="L1084" t="s">
        <v>88</v>
      </c>
      <c r="M1084" t="s">
        <v>89</v>
      </c>
      <c r="N1084">
        <v>1</v>
      </c>
      <c r="O1084" s="1">
        <v>44796.663275462961</v>
      </c>
      <c r="P1084" s="1">
        <v>44796.671006944445</v>
      </c>
      <c r="Q1084">
        <v>160</v>
      </c>
      <c r="R1084">
        <v>508</v>
      </c>
      <c r="S1084" t="b">
        <v>0</v>
      </c>
      <c r="T1084" t="s">
        <v>90</v>
      </c>
      <c r="U1084" t="b">
        <v>0</v>
      </c>
      <c r="V1084" t="s">
        <v>131</v>
      </c>
      <c r="W1084" s="1">
        <v>44796.671006944445</v>
      </c>
      <c r="X1084">
        <v>508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161</v>
      </c>
      <c r="AE1084">
        <v>140</v>
      </c>
      <c r="AF1084">
        <v>0</v>
      </c>
      <c r="AG1084">
        <v>8</v>
      </c>
      <c r="AH1084" t="s">
        <v>90</v>
      </c>
      <c r="AI1084" t="s">
        <v>90</v>
      </c>
      <c r="AJ1084" t="s">
        <v>90</v>
      </c>
      <c r="AK1084" t="s">
        <v>90</v>
      </c>
      <c r="AL1084" t="s">
        <v>90</v>
      </c>
      <c r="AM1084" t="s">
        <v>90</v>
      </c>
      <c r="AN1084" t="s">
        <v>90</v>
      </c>
      <c r="AO1084" t="s">
        <v>90</v>
      </c>
      <c r="AP1084" t="s">
        <v>90</v>
      </c>
      <c r="AQ1084" t="s">
        <v>90</v>
      </c>
      <c r="AR1084" t="s">
        <v>90</v>
      </c>
      <c r="AS1084" t="s">
        <v>90</v>
      </c>
      <c r="AT1084" t="s">
        <v>90</v>
      </c>
      <c r="AU1084" t="s">
        <v>90</v>
      </c>
      <c r="AV1084" t="s">
        <v>90</v>
      </c>
      <c r="AW1084" t="s">
        <v>90</v>
      </c>
      <c r="AX1084" t="s">
        <v>90</v>
      </c>
      <c r="AY1084" t="s">
        <v>90</v>
      </c>
      <c r="AZ1084" t="s">
        <v>90</v>
      </c>
      <c r="BA1084" t="s">
        <v>90</v>
      </c>
      <c r="BB1084" t="s">
        <v>90</v>
      </c>
      <c r="BC1084" t="s">
        <v>90</v>
      </c>
      <c r="BD1084" t="s">
        <v>90</v>
      </c>
      <c r="BE1084" t="s">
        <v>90</v>
      </c>
      <c r="BF1084" t="s">
        <v>2310</v>
      </c>
      <c r="BG1084">
        <v>11</v>
      </c>
      <c r="BH1084" t="s">
        <v>93</v>
      </c>
    </row>
    <row r="1085" spans="1:60">
      <c r="A1085" t="s">
        <v>2398</v>
      </c>
      <c r="B1085" t="s">
        <v>82</v>
      </c>
      <c r="C1085" t="s">
        <v>2399</v>
      </c>
      <c r="D1085" t="s">
        <v>84</v>
      </c>
      <c r="E1085" s="2">
        <f>HYPERLINK("capsilon://?command=openfolder&amp;siteaddress=FAM.docvelocity-na8.net&amp;folderid=FX43C6274A-FDD4-C677-8847-EA9E827F288B","FX22085668")</f>
        <v>0</v>
      </c>
      <c r="F1085" t="s">
        <v>19</v>
      </c>
      <c r="G1085" t="s">
        <v>19</v>
      </c>
      <c r="H1085" t="s">
        <v>85</v>
      </c>
      <c r="I1085" t="s">
        <v>2400</v>
      </c>
      <c r="J1085">
        <v>98</v>
      </c>
      <c r="K1085" t="s">
        <v>87</v>
      </c>
      <c r="L1085" t="s">
        <v>88</v>
      </c>
      <c r="M1085" t="s">
        <v>89</v>
      </c>
      <c r="N1085">
        <v>1</v>
      </c>
      <c r="O1085" s="1">
        <v>44796.66846064815</v>
      </c>
      <c r="P1085" s="1">
        <v>44796.673738425925</v>
      </c>
      <c r="Q1085">
        <v>210</v>
      </c>
      <c r="R1085">
        <v>246</v>
      </c>
      <c r="S1085" t="b">
        <v>0</v>
      </c>
      <c r="T1085" t="s">
        <v>90</v>
      </c>
      <c r="U1085" t="b">
        <v>0</v>
      </c>
      <c r="V1085" t="s">
        <v>1933</v>
      </c>
      <c r="W1085" s="1">
        <v>44796.673738425925</v>
      </c>
      <c r="X1085">
        <v>246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98</v>
      </c>
      <c r="AE1085">
        <v>98</v>
      </c>
      <c r="AF1085">
        <v>0</v>
      </c>
      <c r="AG1085">
        <v>6</v>
      </c>
      <c r="AH1085" t="s">
        <v>90</v>
      </c>
      <c r="AI1085" t="s">
        <v>90</v>
      </c>
      <c r="AJ1085" t="s">
        <v>90</v>
      </c>
      <c r="AK1085" t="s">
        <v>90</v>
      </c>
      <c r="AL1085" t="s">
        <v>90</v>
      </c>
      <c r="AM1085" t="s">
        <v>90</v>
      </c>
      <c r="AN1085" t="s">
        <v>90</v>
      </c>
      <c r="AO1085" t="s">
        <v>90</v>
      </c>
      <c r="AP1085" t="s">
        <v>90</v>
      </c>
      <c r="AQ1085" t="s">
        <v>90</v>
      </c>
      <c r="AR1085" t="s">
        <v>90</v>
      </c>
      <c r="AS1085" t="s">
        <v>90</v>
      </c>
      <c r="AT1085" t="s">
        <v>90</v>
      </c>
      <c r="AU1085" t="s">
        <v>90</v>
      </c>
      <c r="AV1085" t="s">
        <v>90</v>
      </c>
      <c r="AW1085" t="s">
        <v>90</v>
      </c>
      <c r="AX1085" t="s">
        <v>90</v>
      </c>
      <c r="AY1085" t="s">
        <v>90</v>
      </c>
      <c r="AZ1085" t="s">
        <v>90</v>
      </c>
      <c r="BA1085" t="s">
        <v>90</v>
      </c>
      <c r="BB1085" t="s">
        <v>90</v>
      </c>
      <c r="BC1085" t="s">
        <v>90</v>
      </c>
      <c r="BD1085" t="s">
        <v>90</v>
      </c>
      <c r="BE1085" t="s">
        <v>90</v>
      </c>
      <c r="BF1085" t="s">
        <v>2310</v>
      </c>
      <c r="BG1085">
        <v>7</v>
      </c>
      <c r="BH1085" t="s">
        <v>93</v>
      </c>
    </row>
    <row r="1086" spans="1:60">
      <c r="A1086" t="s">
        <v>2401</v>
      </c>
      <c r="B1086" t="s">
        <v>82</v>
      </c>
      <c r="C1086" t="s">
        <v>2393</v>
      </c>
      <c r="D1086" t="s">
        <v>84</v>
      </c>
      <c r="E1086" s="2">
        <f>HYPERLINK("capsilon://?command=openfolder&amp;siteaddress=FAM.docvelocity-na8.net&amp;folderid=FX9488016B-AAC3-6036-E459-C942033E27CE","FX22084621")</f>
        <v>0</v>
      </c>
      <c r="F1086" t="s">
        <v>19</v>
      </c>
      <c r="G1086" t="s">
        <v>19</v>
      </c>
      <c r="H1086" t="s">
        <v>85</v>
      </c>
      <c r="I1086" t="s">
        <v>2394</v>
      </c>
      <c r="J1086">
        <v>174</v>
      </c>
      <c r="K1086" t="s">
        <v>87</v>
      </c>
      <c r="L1086" t="s">
        <v>88</v>
      </c>
      <c r="M1086" t="s">
        <v>89</v>
      </c>
      <c r="N1086">
        <v>2</v>
      </c>
      <c r="O1086" s="1">
        <v>44796.669930555552</v>
      </c>
      <c r="P1086" s="1">
        <v>44796.69431712963</v>
      </c>
      <c r="Q1086">
        <v>303</v>
      </c>
      <c r="R1086">
        <v>1804</v>
      </c>
      <c r="S1086" t="b">
        <v>0</v>
      </c>
      <c r="T1086" t="s">
        <v>90</v>
      </c>
      <c r="U1086" t="b">
        <v>1</v>
      </c>
      <c r="V1086" t="s">
        <v>95</v>
      </c>
      <c r="W1086" s="1">
        <v>44796.680497685185</v>
      </c>
      <c r="X1086">
        <v>883</v>
      </c>
      <c r="Y1086">
        <v>150</v>
      </c>
      <c r="Z1086">
        <v>0</v>
      </c>
      <c r="AA1086">
        <v>150</v>
      </c>
      <c r="AB1086">
        <v>0</v>
      </c>
      <c r="AC1086">
        <v>33</v>
      </c>
      <c r="AD1086">
        <v>24</v>
      </c>
      <c r="AE1086">
        <v>0</v>
      </c>
      <c r="AF1086">
        <v>0</v>
      </c>
      <c r="AG1086">
        <v>0</v>
      </c>
      <c r="AH1086" t="s">
        <v>108</v>
      </c>
      <c r="AI1086" s="1">
        <v>44796.69431712963</v>
      </c>
      <c r="AJ1086">
        <v>907</v>
      </c>
      <c r="AK1086">
        <v>4</v>
      </c>
      <c r="AL1086">
        <v>0</v>
      </c>
      <c r="AM1086">
        <v>4</v>
      </c>
      <c r="AN1086">
        <v>0</v>
      </c>
      <c r="AO1086">
        <v>4</v>
      </c>
      <c r="AP1086">
        <v>20</v>
      </c>
      <c r="AQ1086">
        <v>0</v>
      </c>
      <c r="AR1086">
        <v>0</v>
      </c>
      <c r="AS1086">
        <v>0</v>
      </c>
      <c r="AT1086" t="s">
        <v>90</v>
      </c>
      <c r="AU1086" t="s">
        <v>90</v>
      </c>
      <c r="AV1086" t="s">
        <v>90</v>
      </c>
      <c r="AW1086" t="s">
        <v>90</v>
      </c>
      <c r="AX1086" t="s">
        <v>90</v>
      </c>
      <c r="AY1086" t="s">
        <v>90</v>
      </c>
      <c r="AZ1086" t="s">
        <v>90</v>
      </c>
      <c r="BA1086" t="s">
        <v>90</v>
      </c>
      <c r="BB1086" t="s">
        <v>90</v>
      </c>
      <c r="BC1086" t="s">
        <v>90</v>
      </c>
      <c r="BD1086" t="s">
        <v>90</v>
      </c>
      <c r="BE1086" t="s">
        <v>90</v>
      </c>
      <c r="BF1086" t="s">
        <v>2310</v>
      </c>
      <c r="BG1086">
        <v>35</v>
      </c>
      <c r="BH1086" t="s">
        <v>93</v>
      </c>
    </row>
    <row r="1087" spans="1:60">
      <c r="A1087" t="s">
        <v>2402</v>
      </c>
      <c r="B1087" t="s">
        <v>82</v>
      </c>
      <c r="C1087" t="s">
        <v>2403</v>
      </c>
      <c r="D1087" t="s">
        <v>84</v>
      </c>
      <c r="E1087" s="2">
        <f>HYPERLINK("capsilon://?command=openfolder&amp;siteaddress=FAM.docvelocity-na8.net&amp;folderid=FXDA95ED8B-13C9-5B24-3DE7-0DE6029DA668","FX22085427")</f>
        <v>0</v>
      </c>
      <c r="F1087" t="s">
        <v>19</v>
      </c>
      <c r="G1087" t="s">
        <v>19</v>
      </c>
      <c r="H1087" t="s">
        <v>85</v>
      </c>
      <c r="I1087" t="s">
        <v>2404</v>
      </c>
      <c r="J1087">
        <v>250</v>
      </c>
      <c r="K1087" t="s">
        <v>87</v>
      </c>
      <c r="L1087" t="s">
        <v>88</v>
      </c>
      <c r="M1087" t="s">
        <v>89</v>
      </c>
      <c r="N1087">
        <v>1</v>
      </c>
      <c r="O1087" s="1">
        <v>44796.670069444444</v>
      </c>
      <c r="P1087" s="1">
        <v>44796.67527777778</v>
      </c>
      <c r="Q1087">
        <v>82</v>
      </c>
      <c r="R1087">
        <v>368</v>
      </c>
      <c r="S1087" t="b">
        <v>0</v>
      </c>
      <c r="T1087" t="s">
        <v>90</v>
      </c>
      <c r="U1087" t="b">
        <v>0</v>
      </c>
      <c r="V1087" t="s">
        <v>131</v>
      </c>
      <c r="W1087" s="1">
        <v>44796.67527777778</v>
      </c>
      <c r="X1087">
        <v>368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250</v>
      </c>
      <c r="AE1087">
        <v>236</v>
      </c>
      <c r="AF1087">
        <v>0</v>
      </c>
      <c r="AG1087">
        <v>9</v>
      </c>
      <c r="AH1087" t="s">
        <v>90</v>
      </c>
      <c r="AI1087" t="s">
        <v>90</v>
      </c>
      <c r="AJ1087" t="s">
        <v>90</v>
      </c>
      <c r="AK1087" t="s">
        <v>90</v>
      </c>
      <c r="AL1087" t="s">
        <v>90</v>
      </c>
      <c r="AM1087" t="s">
        <v>90</v>
      </c>
      <c r="AN1087" t="s">
        <v>90</v>
      </c>
      <c r="AO1087" t="s">
        <v>90</v>
      </c>
      <c r="AP1087" t="s">
        <v>90</v>
      </c>
      <c r="AQ1087" t="s">
        <v>90</v>
      </c>
      <c r="AR1087" t="s">
        <v>90</v>
      </c>
      <c r="AS1087" t="s">
        <v>90</v>
      </c>
      <c r="AT1087" t="s">
        <v>90</v>
      </c>
      <c r="AU1087" t="s">
        <v>90</v>
      </c>
      <c r="AV1087" t="s">
        <v>90</v>
      </c>
      <c r="AW1087" t="s">
        <v>90</v>
      </c>
      <c r="AX1087" t="s">
        <v>90</v>
      </c>
      <c r="AY1087" t="s">
        <v>90</v>
      </c>
      <c r="AZ1087" t="s">
        <v>90</v>
      </c>
      <c r="BA1087" t="s">
        <v>90</v>
      </c>
      <c r="BB1087" t="s">
        <v>90</v>
      </c>
      <c r="BC1087" t="s">
        <v>90</v>
      </c>
      <c r="BD1087" t="s">
        <v>90</v>
      </c>
      <c r="BE1087" t="s">
        <v>90</v>
      </c>
      <c r="BF1087" t="s">
        <v>2310</v>
      </c>
      <c r="BG1087">
        <v>7</v>
      </c>
      <c r="BH1087" t="s">
        <v>93</v>
      </c>
    </row>
    <row r="1088" spans="1:60">
      <c r="A1088" t="s">
        <v>2405</v>
      </c>
      <c r="B1088" t="s">
        <v>82</v>
      </c>
      <c r="C1088" t="s">
        <v>2396</v>
      </c>
      <c r="D1088" t="s">
        <v>84</v>
      </c>
      <c r="E1088" s="2">
        <f>HYPERLINK("capsilon://?command=openfolder&amp;siteaddress=FAM.docvelocity-na8.net&amp;folderid=FX020396DB-CD28-B86B-9D74-484D07BCF39C","FX22084949")</f>
        <v>0</v>
      </c>
      <c r="F1088" t="s">
        <v>19</v>
      </c>
      <c r="G1088" t="s">
        <v>19</v>
      </c>
      <c r="H1088" t="s">
        <v>85</v>
      </c>
      <c r="I1088" t="s">
        <v>2397</v>
      </c>
      <c r="J1088">
        <v>273</v>
      </c>
      <c r="K1088" t="s">
        <v>87</v>
      </c>
      <c r="L1088" t="s">
        <v>88</v>
      </c>
      <c r="M1088" t="s">
        <v>89</v>
      </c>
      <c r="N1088">
        <v>2</v>
      </c>
      <c r="O1088" s="1">
        <v>44796.672662037039</v>
      </c>
      <c r="P1088" s="1">
        <v>44796.70752314815</v>
      </c>
      <c r="Q1088">
        <v>628</v>
      </c>
      <c r="R1088">
        <v>2384</v>
      </c>
      <c r="S1088" t="b">
        <v>0</v>
      </c>
      <c r="T1088" t="s">
        <v>90</v>
      </c>
      <c r="U1088" t="b">
        <v>1</v>
      </c>
      <c r="V1088" t="s">
        <v>571</v>
      </c>
      <c r="W1088" s="1">
        <v>44796.686990740738</v>
      </c>
      <c r="X1088">
        <v>1213</v>
      </c>
      <c r="Y1088">
        <v>179</v>
      </c>
      <c r="Z1088">
        <v>0</v>
      </c>
      <c r="AA1088">
        <v>179</v>
      </c>
      <c r="AB1088">
        <v>21</v>
      </c>
      <c r="AC1088">
        <v>38</v>
      </c>
      <c r="AD1088">
        <v>94</v>
      </c>
      <c r="AE1088">
        <v>0</v>
      </c>
      <c r="AF1088">
        <v>0</v>
      </c>
      <c r="AG1088">
        <v>0</v>
      </c>
      <c r="AH1088" t="s">
        <v>108</v>
      </c>
      <c r="AI1088" s="1">
        <v>44796.70752314815</v>
      </c>
      <c r="AJ1088">
        <v>1141</v>
      </c>
      <c r="AK1088">
        <v>1</v>
      </c>
      <c r="AL1088">
        <v>0</v>
      </c>
      <c r="AM1088">
        <v>1</v>
      </c>
      <c r="AN1088">
        <v>21</v>
      </c>
      <c r="AO1088">
        <v>1</v>
      </c>
      <c r="AP1088">
        <v>93</v>
      </c>
      <c r="AQ1088">
        <v>0</v>
      </c>
      <c r="AR1088">
        <v>0</v>
      </c>
      <c r="AS1088">
        <v>0</v>
      </c>
      <c r="AT1088" t="s">
        <v>90</v>
      </c>
      <c r="AU1088" t="s">
        <v>90</v>
      </c>
      <c r="AV1088" t="s">
        <v>90</v>
      </c>
      <c r="AW1088" t="s">
        <v>90</v>
      </c>
      <c r="AX1088" t="s">
        <v>90</v>
      </c>
      <c r="AY1088" t="s">
        <v>90</v>
      </c>
      <c r="AZ1088" t="s">
        <v>90</v>
      </c>
      <c r="BA1088" t="s">
        <v>90</v>
      </c>
      <c r="BB1088" t="s">
        <v>90</v>
      </c>
      <c r="BC1088" t="s">
        <v>90</v>
      </c>
      <c r="BD1088" t="s">
        <v>90</v>
      </c>
      <c r="BE1088" t="s">
        <v>90</v>
      </c>
      <c r="BF1088" t="s">
        <v>2310</v>
      </c>
      <c r="BG1088">
        <v>50</v>
      </c>
      <c r="BH1088" t="s">
        <v>93</v>
      </c>
    </row>
    <row r="1089" spans="1:60">
      <c r="A1089" t="s">
        <v>2406</v>
      </c>
      <c r="B1089" t="s">
        <v>82</v>
      </c>
      <c r="C1089" t="s">
        <v>2399</v>
      </c>
      <c r="D1089" t="s">
        <v>84</v>
      </c>
      <c r="E1089" s="2">
        <f>HYPERLINK("capsilon://?command=openfolder&amp;siteaddress=FAM.docvelocity-na8.net&amp;folderid=FX43C6274A-FDD4-C677-8847-EA9E827F288B","FX22085668")</f>
        <v>0</v>
      </c>
      <c r="F1089" t="s">
        <v>19</v>
      </c>
      <c r="G1089" t="s">
        <v>19</v>
      </c>
      <c r="H1089" t="s">
        <v>85</v>
      </c>
      <c r="I1089" t="s">
        <v>2400</v>
      </c>
      <c r="J1089">
        <v>200</v>
      </c>
      <c r="K1089" t="s">
        <v>87</v>
      </c>
      <c r="L1089" t="s">
        <v>88</v>
      </c>
      <c r="M1089" t="s">
        <v>89</v>
      </c>
      <c r="N1089">
        <v>2</v>
      </c>
      <c r="O1089" s="1">
        <v>44796.67496527778</v>
      </c>
      <c r="P1089" s="1">
        <v>44796.712060185186</v>
      </c>
      <c r="Q1089">
        <v>2219</v>
      </c>
      <c r="R1089">
        <v>986</v>
      </c>
      <c r="S1089" t="b">
        <v>0</v>
      </c>
      <c r="T1089" t="s">
        <v>90</v>
      </c>
      <c r="U1089" t="b">
        <v>1</v>
      </c>
      <c r="V1089" t="s">
        <v>1933</v>
      </c>
      <c r="W1089" s="1">
        <v>44796.681944444441</v>
      </c>
      <c r="X1089">
        <v>595</v>
      </c>
      <c r="Y1089">
        <v>82</v>
      </c>
      <c r="Z1089">
        <v>0</v>
      </c>
      <c r="AA1089">
        <v>82</v>
      </c>
      <c r="AB1089">
        <v>84</v>
      </c>
      <c r="AC1089">
        <v>19</v>
      </c>
      <c r="AD1089">
        <v>118</v>
      </c>
      <c r="AE1089">
        <v>0</v>
      </c>
      <c r="AF1089">
        <v>0</v>
      </c>
      <c r="AG1089">
        <v>0</v>
      </c>
      <c r="AH1089" t="s">
        <v>108</v>
      </c>
      <c r="AI1089" s="1">
        <v>44796.712060185186</v>
      </c>
      <c r="AJ1089">
        <v>391</v>
      </c>
      <c r="AK1089">
        <v>0</v>
      </c>
      <c r="AL1089">
        <v>0</v>
      </c>
      <c r="AM1089">
        <v>0</v>
      </c>
      <c r="AN1089">
        <v>84</v>
      </c>
      <c r="AO1089">
        <v>0</v>
      </c>
      <c r="AP1089">
        <v>118</v>
      </c>
      <c r="AQ1089">
        <v>0</v>
      </c>
      <c r="AR1089">
        <v>0</v>
      </c>
      <c r="AS1089">
        <v>0</v>
      </c>
      <c r="AT1089" t="s">
        <v>90</v>
      </c>
      <c r="AU1089" t="s">
        <v>90</v>
      </c>
      <c r="AV1089" t="s">
        <v>90</v>
      </c>
      <c r="AW1089" t="s">
        <v>90</v>
      </c>
      <c r="AX1089" t="s">
        <v>90</v>
      </c>
      <c r="AY1089" t="s">
        <v>90</v>
      </c>
      <c r="AZ1089" t="s">
        <v>90</v>
      </c>
      <c r="BA1089" t="s">
        <v>90</v>
      </c>
      <c r="BB1089" t="s">
        <v>90</v>
      </c>
      <c r="BC1089" t="s">
        <v>90</v>
      </c>
      <c r="BD1089" t="s">
        <v>90</v>
      </c>
      <c r="BE1089" t="s">
        <v>90</v>
      </c>
      <c r="BF1089" t="s">
        <v>2310</v>
      </c>
      <c r="BG1089">
        <v>53</v>
      </c>
      <c r="BH1089" t="s">
        <v>93</v>
      </c>
    </row>
    <row r="1090" spans="1:60">
      <c r="A1090" t="s">
        <v>2407</v>
      </c>
      <c r="B1090" t="s">
        <v>82</v>
      </c>
      <c r="C1090" t="s">
        <v>2403</v>
      </c>
      <c r="D1090" t="s">
        <v>84</v>
      </c>
      <c r="E1090" s="2">
        <f>HYPERLINK("capsilon://?command=openfolder&amp;siteaddress=FAM.docvelocity-na8.net&amp;folderid=FXDA95ED8B-13C9-5B24-3DE7-0DE6029DA668","FX22085427")</f>
        <v>0</v>
      </c>
      <c r="F1090" t="s">
        <v>19</v>
      </c>
      <c r="G1090" t="s">
        <v>19</v>
      </c>
      <c r="H1090" t="s">
        <v>85</v>
      </c>
      <c r="I1090" t="s">
        <v>2404</v>
      </c>
      <c r="J1090">
        <v>382</v>
      </c>
      <c r="K1090" t="s">
        <v>87</v>
      </c>
      <c r="L1090" t="s">
        <v>88</v>
      </c>
      <c r="M1090" t="s">
        <v>89</v>
      </c>
      <c r="N1090">
        <v>2</v>
      </c>
      <c r="O1090" s="1">
        <v>44796.676666666666</v>
      </c>
      <c r="P1090" s="1">
        <v>44796.729398148149</v>
      </c>
      <c r="Q1090">
        <v>1572</v>
      </c>
      <c r="R1090">
        <v>2984</v>
      </c>
      <c r="S1090" t="b">
        <v>0</v>
      </c>
      <c r="T1090" t="s">
        <v>90</v>
      </c>
      <c r="U1090" t="b">
        <v>1</v>
      </c>
      <c r="V1090" t="s">
        <v>95</v>
      </c>
      <c r="W1090" s="1">
        <v>44796.711273148147</v>
      </c>
      <c r="X1090">
        <v>1474</v>
      </c>
      <c r="Y1090">
        <v>329</v>
      </c>
      <c r="Z1090">
        <v>0</v>
      </c>
      <c r="AA1090">
        <v>329</v>
      </c>
      <c r="AB1090">
        <v>0</v>
      </c>
      <c r="AC1090">
        <v>46</v>
      </c>
      <c r="AD1090">
        <v>53</v>
      </c>
      <c r="AE1090">
        <v>0</v>
      </c>
      <c r="AF1090">
        <v>0</v>
      </c>
      <c r="AG1090">
        <v>0</v>
      </c>
      <c r="AH1090" t="s">
        <v>108</v>
      </c>
      <c r="AI1090" s="1">
        <v>44796.729398148149</v>
      </c>
      <c r="AJ1090">
        <v>1497</v>
      </c>
      <c r="AK1090">
        <v>2</v>
      </c>
      <c r="AL1090">
        <v>0</v>
      </c>
      <c r="AM1090">
        <v>2</v>
      </c>
      <c r="AN1090">
        <v>0</v>
      </c>
      <c r="AO1090">
        <v>2</v>
      </c>
      <c r="AP1090">
        <v>51</v>
      </c>
      <c r="AQ1090">
        <v>0</v>
      </c>
      <c r="AR1090">
        <v>0</v>
      </c>
      <c r="AS1090">
        <v>0</v>
      </c>
      <c r="AT1090" t="s">
        <v>90</v>
      </c>
      <c r="AU1090" t="s">
        <v>90</v>
      </c>
      <c r="AV1090" t="s">
        <v>90</v>
      </c>
      <c r="AW1090" t="s">
        <v>90</v>
      </c>
      <c r="AX1090" t="s">
        <v>90</v>
      </c>
      <c r="AY1090" t="s">
        <v>90</v>
      </c>
      <c r="AZ1090" t="s">
        <v>90</v>
      </c>
      <c r="BA1090" t="s">
        <v>90</v>
      </c>
      <c r="BB1090" t="s">
        <v>90</v>
      </c>
      <c r="BC1090" t="s">
        <v>90</v>
      </c>
      <c r="BD1090" t="s">
        <v>90</v>
      </c>
      <c r="BE1090" t="s">
        <v>90</v>
      </c>
      <c r="BF1090" t="s">
        <v>2310</v>
      </c>
      <c r="BG1090">
        <v>75</v>
      </c>
      <c r="BH1090" t="s">
        <v>93</v>
      </c>
    </row>
    <row r="1091" spans="1:60">
      <c r="A1091" t="s">
        <v>2408</v>
      </c>
      <c r="B1091" t="s">
        <v>82</v>
      </c>
      <c r="C1091" t="s">
        <v>2409</v>
      </c>
      <c r="D1091" t="s">
        <v>84</v>
      </c>
      <c r="E1091" s="2">
        <f>HYPERLINK("capsilon://?command=openfolder&amp;siteaddress=FAM.docvelocity-na8.net&amp;folderid=FX70C0BCFD-7A58-8728-0F19-755912DADFA5","FX22085888")</f>
        <v>0</v>
      </c>
      <c r="F1091" t="s">
        <v>19</v>
      </c>
      <c r="G1091" t="s">
        <v>19</v>
      </c>
      <c r="H1091" t="s">
        <v>85</v>
      </c>
      <c r="I1091" t="s">
        <v>2410</v>
      </c>
      <c r="J1091">
        <v>115</v>
      </c>
      <c r="K1091" t="s">
        <v>87</v>
      </c>
      <c r="L1091" t="s">
        <v>88</v>
      </c>
      <c r="M1091" t="s">
        <v>89</v>
      </c>
      <c r="N1091">
        <v>2</v>
      </c>
      <c r="O1091" s="1">
        <v>44796.680289351854</v>
      </c>
      <c r="P1091" s="1">
        <v>44796.72142361111</v>
      </c>
      <c r="Q1091">
        <v>3026</v>
      </c>
      <c r="R1091">
        <v>528</v>
      </c>
      <c r="S1091" t="b">
        <v>0</v>
      </c>
      <c r="T1091" t="s">
        <v>90</v>
      </c>
      <c r="U1091" t="b">
        <v>0</v>
      </c>
      <c r="V1091" t="s">
        <v>1933</v>
      </c>
      <c r="W1091" s="1">
        <v>44796.690289351849</v>
      </c>
      <c r="X1091">
        <v>301</v>
      </c>
      <c r="Y1091">
        <v>21</v>
      </c>
      <c r="Z1091">
        <v>0</v>
      </c>
      <c r="AA1091">
        <v>21</v>
      </c>
      <c r="AB1091">
        <v>80</v>
      </c>
      <c r="AC1091">
        <v>1</v>
      </c>
      <c r="AD1091">
        <v>94</v>
      </c>
      <c r="AE1091">
        <v>0</v>
      </c>
      <c r="AF1091">
        <v>0</v>
      </c>
      <c r="AG1091">
        <v>0</v>
      </c>
      <c r="AH1091" t="s">
        <v>173</v>
      </c>
      <c r="AI1091" s="1">
        <v>44796.72142361111</v>
      </c>
      <c r="AJ1091">
        <v>210</v>
      </c>
      <c r="AK1091">
        <v>0</v>
      </c>
      <c r="AL1091">
        <v>0</v>
      </c>
      <c r="AM1091">
        <v>0</v>
      </c>
      <c r="AN1091">
        <v>80</v>
      </c>
      <c r="AO1091">
        <v>0</v>
      </c>
      <c r="AP1091">
        <v>94</v>
      </c>
      <c r="AQ1091">
        <v>0</v>
      </c>
      <c r="AR1091">
        <v>0</v>
      </c>
      <c r="AS1091">
        <v>0</v>
      </c>
      <c r="AT1091" t="s">
        <v>90</v>
      </c>
      <c r="AU1091" t="s">
        <v>90</v>
      </c>
      <c r="AV1091" t="s">
        <v>90</v>
      </c>
      <c r="AW1091" t="s">
        <v>90</v>
      </c>
      <c r="AX1091" t="s">
        <v>90</v>
      </c>
      <c r="AY1091" t="s">
        <v>90</v>
      </c>
      <c r="AZ1091" t="s">
        <v>90</v>
      </c>
      <c r="BA1091" t="s">
        <v>90</v>
      </c>
      <c r="BB1091" t="s">
        <v>90</v>
      </c>
      <c r="BC1091" t="s">
        <v>90</v>
      </c>
      <c r="BD1091" t="s">
        <v>90</v>
      </c>
      <c r="BE1091" t="s">
        <v>90</v>
      </c>
      <c r="BF1091" t="s">
        <v>2310</v>
      </c>
      <c r="BG1091">
        <v>59</v>
      </c>
      <c r="BH1091" t="s">
        <v>93</v>
      </c>
    </row>
    <row r="1092" spans="1:60">
      <c r="A1092" t="s">
        <v>2411</v>
      </c>
      <c r="B1092" t="s">
        <v>82</v>
      </c>
      <c r="C1092" t="s">
        <v>2314</v>
      </c>
      <c r="D1092" t="s">
        <v>84</v>
      </c>
      <c r="E1092" s="2">
        <f>HYPERLINK("capsilon://?command=openfolder&amp;siteaddress=FAM.docvelocity-na8.net&amp;folderid=FXB197272D-CC53-0095-13E2-EBD78E53CEAA","FX22086063")</f>
        <v>0</v>
      </c>
      <c r="F1092" t="s">
        <v>19</v>
      </c>
      <c r="G1092" t="s">
        <v>19</v>
      </c>
      <c r="H1092" t="s">
        <v>85</v>
      </c>
      <c r="I1092" t="s">
        <v>2412</v>
      </c>
      <c r="J1092">
        <v>30</v>
      </c>
      <c r="K1092" t="s">
        <v>87</v>
      </c>
      <c r="L1092" t="s">
        <v>88</v>
      </c>
      <c r="M1092" t="s">
        <v>89</v>
      </c>
      <c r="N1092">
        <v>2</v>
      </c>
      <c r="O1092" s="1">
        <v>44796.684282407405</v>
      </c>
      <c r="P1092" s="1">
        <v>44796.723541666666</v>
      </c>
      <c r="Q1092">
        <v>3121</v>
      </c>
      <c r="R1092">
        <v>271</v>
      </c>
      <c r="S1092" t="b">
        <v>0</v>
      </c>
      <c r="T1092" t="s">
        <v>90</v>
      </c>
      <c r="U1092" t="b">
        <v>0</v>
      </c>
      <c r="V1092" t="s">
        <v>571</v>
      </c>
      <c r="W1092" s="1">
        <v>44796.688032407408</v>
      </c>
      <c r="X1092">
        <v>89</v>
      </c>
      <c r="Y1092">
        <v>10</v>
      </c>
      <c r="Z1092">
        <v>0</v>
      </c>
      <c r="AA1092">
        <v>10</v>
      </c>
      <c r="AB1092">
        <v>0</v>
      </c>
      <c r="AC1092">
        <v>1</v>
      </c>
      <c r="AD1092">
        <v>20</v>
      </c>
      <c r="AE1092">
        <v>0</v>
      </c>
      <c r="AF1092">
        <v>0</v>
      </c>
      <c r="AG1092">
        <v>0</v>
      </c>
      <c r="AH1092" t="s">
        <v>173</v>
      </c>
      <c r="AI1092" s="1">
        <v>44796.723541666666</v>
      </c>
      <c r="AJ1092">
        <v>182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20</v>
      </c>
      <c r="AQ1092">
        <v>0</v>
      </c>
      <c r="AR1092">
        <v>0</v>
      </c>
      <c r="AS1092">
        <v>0</v>
      </c>
      <c r="AT1092" t="s">
        <v>90</v>
      </c>
      <c r="AU1092" t="s">
        <v>90</v>
      </c>
      <c r="AV1092" t="s">
        <v>90</v>
      </c>
      <c r="AW1092" t="s">
        <v>90</v>
      </c>
      <c r="AX1092" t="s">
        <v>90</v>
      </c>
      <c r="AY1092" t="s">
        <v>90</v>
      </c>
      <c r="AZ1092" t="s">
        <v>90</v>
      </c>
      <c r="BA1092" t="s">
        <v>90</v>
      </c>
      <c r="BB1092" t="s">
        <v>90</v>
      </c>
      <c r="BC1092" t="s">
        <v>90</v>
      </c>
      <c r="BD1092" t="s">
        <v>90</v>
      </c>
      <c r="BE1092" t="s">
        <v>90</v>
      </c>
      <c r="BF1092" t="s">
        <v>2310</v>
      </c>
      <c r="BG1092">
        <v>56</v>
      </c>
      <c r="BH1092" t="s">
        <v>93</v>
      </c>
    </row>
    <row r="1093" spans="1:60">
      <c r="A1093" t="s">
        <v>2413</v>
      </c>
      <c r="B1093" t="s">
        <v>82</v>
      </c>
      <c r="C1093" t="s">
        <v>2414</v>
      </c>
      <c r="D1093" t="s">
        <v>84</v>
      </c>
      <c r="E1093" s="2">
        <f>HYPERLINK("capsilon://?command=openfolder&amp;siteaddress=FAM.docvelocity-na8.net&amp;folderid=FX56BA0193-CBAA-5FF0-A4D5-EB4E781179DB","FX22085273")</f>
        <v>0</v>
      </c>
      <c r="F1093" t="s">
        <v>19</v>
      </c>
      <c r="G1093" t="s">
        <v>19</v>
      </c>
      <c r="H1093" t="s">
        <v>85</v>
      </c>
      <c r="I1093" t="s">
        <v>2415</v>
      </c>
      <c r="J1093">
        <v>229</v>
      </c>
      <c r="K1093" t="s">
        <v>87</v>
      </c>
      <c r="L1093" t="s">
        <v>88</v>
      </c>
      <c r="M1093" t="s">
        <v>89</v>
      </c>
      <c r="N1093">
        <v>1</v>
      </c>
      <c r="O1093" s="1">
        <v>44796.691979166666</v>
      </c>
      <c r="P1093" s="1">
        <v>44796.731898148151</v>
      </c>
      <c r="Q1093">
        <v>2428</v>
      </c>
      <c r="R1093">
        <v>1021</v>
      </c>
      <c r="S1093" t="b">
        <v>0</v>
      </c>
      <c r="T1093" t="s">
        <v>90</v>
      </c>
      <c r="U1093" t="b">
        <v>0</v>
      </c>
      <c r="V1093" t="s">
        <v>567</v>
      </c>
      <c r="W1093" s="1">
        <v>44796.731898148151</v>
      </c>
      <c r="X1093">
        <v>838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229</v>
      </c>
      <c r="AE1093">
        <v>222</v>
      </c>
      <c r="AF1093">
        <v>0</v>
      </c>
      <c r="AG1093">
        <v>5</v>
      </c>
      <c r="AH1093" t="s">
        <v>90</v>
      </c>
      <c r="AI1093" t="s">
        <v>90</v>
      </c>
      <c r="AJ1093" t="s">
        <v>90</v>
      </c>
      <c r="AK1093" t="s">
        <v>90</v>
      </c>
      <c r="AL1093" t="s">
        <v>90</v>
      </c>
      <c r="AM1093" t="s">
        <v>90</v>
      </c>
      <c r="AN1093" t="s">
        <v>90</v>
      </c>
      <c r="AO1093" t="s">
        <v>90</v>
      </c>
      <c r="AP1093" t="s">
        <v>90</v>
      </c>
      <c r="AQ1093" t="s">
        <v>90</v>
      </c>
      <c r="AR1093" t="s">
        <v>90</v>
      </c>
      <c r="AS1093" t="s">
        <v>90</v>
      </c>
      <c r="AT1093" t="s">
        <v>90</v>
      </c>
      <c r="AU1093" t="s">
        <v>90</v>
      </c>
      <c r="AV1093" t="s">
        <v>90</v>
      </c>
      <c r="AW1093" t="s">
        <v>90</v>
      </c>
      <c r="AX1093" t="s">
        <v>90</v>
      </c>
      <c r="AY1093" t="s">
        <v>90</v>
      </c>
      <c r="AZ1093" t="s">
        <v>90</v>
      </c>
      <c r="BA1093" t="s">
        <v>90</v>
      </c>
      <c r="BB1093" t="s">
        <v>90</v>
      </c>
      <c r="BC1093" t="s">
        <v>90</v>
      </c>
      <c r="BD1093" t="s">
        <v>90</v>
      </c>
      <c r="BE1093" t="s">
        <v>90</v>
      </c>
      <c r="BF1093" t="s">
        <v>2310</v>
      </c>
      <c r="BG1093">
        <v>57</v>
      </c>
      <c r="BH1093" t="s">
        <v>93</v>
      </c>
    </row>
    <row r="1094" spans="1:60">
      <c r="A1094" t="s">
        <v>2416</v>
      </c>
      <c r="B1094" t="s">
        <v>82</v>
      </c>
      <c r="C1094" t="s">
        <v>2144</v>
      </c>
      <c r="D1094" t="s">
        <v>84</v>
      </c>
      <c r="E1094" s="2">
        <f>HYPERLINK("capsilon://?command=openfolder&amp;siteaddress=FAM.docvelocity-na8.net&amp;folderid=FX1F2F9132-1891-1406-8416-C85C9398D96E","FX22084560")</f>
        <v>0</v>
      </c>
      <c r="F1094" t="s">
        <v>19</v>
      </c>
      <c r="G1094" t="s">
        <v>19</v>
      </c>
      <c r="H1094" t="s">
        <v>85</v>
      </c>
      <c r="I1094" t="s">
        <v>2417</v>
      </c>
      <c r="J1094">
        <v>95</v>
      </c>
      <c r="K1094" t="s">
        <v>87</v>
      </c>
      <c r="L1094" t="s">
        <v>88</v>
      </c>
      <c r="M1094" t="s">
        <v>89</v>
      </c>
      <c r="N1094">
        <v>2</v>
      </c>
      <c r="O1094" s="1">
        <v>44796.694884259261</v>
      </c>
      <c r="P1094" s="1">
        <v>44796.802407407406</v>
      </c>
      <c r="Q1094">
        <v>7845</v>
      </c>
      <c r="R1094">
        <v>1445</v>
      </c>
      <c r="S1094" t="b">
        <v>0</v>
      </c>
      <c r="T1094" t="s">
        <v>90</v>
      </c>
      <c r="U1094" t="b">
        <v>0</v>
      </c>
      <c r="V1094" t="s">
        <v>571</v>
      </c>
      <c r="W1094" s="1">
        <v>44796.709641203706</v>
      </c>
      <c r="X1094">
        <v>412</v>
      </c>
      <c r="Y1094">
        <v>54</v>
      </c>
      <c r="Z1094">
        <v>0</v>
      </c>
      <c r="AA1094">
        <v>54</v>
      </c>
      <c r="AB1094">
        <v>0</v>
      </c>
      <c r="AC1094">
        <v>13</v>
      </c>
      <c r="AD1094">
        <v>41</v>
      </c>
      <c r="AE1094">
        <v>0</v>
      </c>
      <c r="AF1094">
        <v>0</v>
      </c>
      <c r="AG1094">
        <v>0</v>
      </c>
      <c r="AH1094" t="s">
        <v>108</v>
      </c>
      <c r="AI1094" s="1">
        <v>44796.802407407406</v>
      </c>
      <c r="AJ1094">
        <v>486</v>
      </c>
      <c r="AK1094">
        <v>10</v>
      </c>
      <c r="AL1094">
        <v>0</v>
      </c>
      <c r="AM1094">
        <v>10</v>
      </c>
      <c r="AN1094">
        <v>0</v>
      </c>
      <c r="AO1094">
        <v>10</v>
      </c>
      <c r="AP1094">
        <v>31</v>
      </c>
      <c r="AQ1094">
        <v>0</v>
      </c>
      <c r="AR1094">
        <v>0</v>
      </c>
      <c r="AS1094">
        <v>0</v>
      </c>
      <c r="AT1094" t="s">
        <v>90</v>
      </c>
      <c r="AU1094" t="s">
        <v>90</v>
      </c>
      <c r="AV1094" t="s">
        <v>90</v>
      </c>
      <c r="AW1094" t="s">
        <v>90</v>
      </c>
      <c r="AX1094" t="s">
        <v>90</v>
      </c>
      <c r="AY1094" t="s">
        <v>90</v>
      </c>
      <c r="AZ1094" t="s">
        <v>90</v>
      </c>
      <c r="BA1094" t="s">
        <v>90</v>
      </c>
      <c r="BB1094" t="s">
        <v>90</v>
      </c>
      <c r="BC1094" t="s">
        <v>90</v>
      </c>
      <c r="BD1094" t="s">
        <v>90</v>
      </c>
      <c r="BE1094" t="s">
        <v>90</v>
      </c>
      <c r="BF1094" t="s">
        <v>2310</v>
      </c>
      <c r="BG1094">
        <v>154</v>
      </c>
      <c r="BH1094" t="s">
        <v>93</v>
      </c>
    </row>
    <row r="1095" spans="1:60">
      <c r="A1095" t="s">
        <v>2418</v>
      </c>
      <c r="B1095" t="s">
        <v>82</v>
      </c>
      <c r="C1095" t="s">
        <v>2144</v>
      </c>
      <c r="D1095" t="s">
        <v>84</v>
      </c>
      <c r="E1095" s="2">
        <f>HYPERLINK("capsilon://?command=openfolder&amp;siteaddress=FAM.docvelocity-na8.net&amp;folderid=FX1F2F9132-1891-1406-8416-C85C9398D96E","FX22084560")</f>
        <v>0</v>
      </c>
      <c r="F1095" t="s">
        <v>19</v>
      </c>
      <c r="G1095" t="s">
        <v>19</v>
      </c>
      <c r="H1095" t="s">
        <v>85</v>
      </c>
      <c r="I1095" t="s">
        <v>2419</v>
      </c>
      <c r="J1095">
        <v>38</v>
      </c>
      <c r="K1095" t="s">
        <v>87</v>
      </c>
      <c r="L1095" t="s">
        <v>88</v>
      </c>
      <c r="M1095" t="s">
        <v>89</v>
      </c>
      <c r="N1095">
        <v>2</v>
      </c>
      <c r="O1095" s="1">
        <v>44796.6950462963</v>
      </c>
      <c r="P1095" s="1">
        <v>44796.727777777778</v>
      </c>
      <c r="Q1095">
        <v>2375</v>
      </c>
      <c r="R1095">
        <v>453</v>
      </c>
      <c r="S1095" t="b">
        <v>0</v>
      </c>
      <c r="T1095" t="s">
        <v>90</v>
      </c>
      <c r="U1095" t="b">
        <v>0</v>
      </c>
      <c r="V1095" t="s">
        <v>571</v>
      </c>
      <c r="W1095" s="1">
        <v>44796.713148148148</v>
      </c>
      <c r="X1095">
        <v>302</v>
      </c>
      <c r="Y1095">
        <v>41</v>
      </c>
      <c r="Z1095">
        <v>0</v>
      </c>
      <c r="AA1095">
        <v>41</v>
      </c>
      <c r="AB1095">
        <v>0</v>
      </c>
      <c r="AC1095">
        <v>15</v>
      </c>
      <c r="AD1095">
        <v>-3</v>
      </c>
      <c r="AE1095">
        <v>0</v>
      </c>
      <c r="AF1095">
        <v>0</v>
      </c>
      <c r="AG1095">
        <v>0</v>
      </c>
      <c r="AH1095" t="s">
        <v>173</v>
      </c>
      <c r="AI1095" s="1">
        <v>44796.727777777778</v>
      </c>
      <c r="AJ1095">
        <v>66</v>
      </c>
      <c r="AK1095">
        <v>0</v>
      </c>
      <c r="AL1095">
        <v>0</v>
      </c>
      <c r="AM1095">
        <v>0</v>
      </c>
      <c r="AN1095">
        <v>41</v>
      </c>
      <c r="AO1095">
        <v>0</v>
      </c>
      <c r="AP1095">
        <v>-3</v>
      </c>
      <c r="AQ1095">
        <v>0</v>
      </c>
      <c r="AR1095">
        <v>0</v>
      </c>
      <c r="AS1095">
        <v>0</v>
      </c>
      <c r="AT1095" t="s">
        <v>90</v>
      </c>
      <c r="AU1095" t="s">
        <v>90</v>
      </c>
      <c r="AV1095" t="s">
        <v>90</v>
      </c>
      <c r="AW1095" t="s">
        <v>90</v>
      </c>
      <c r="AX1095" t="s">
        <v>90</v>
      </c>
      <c r="AY1095" t="s">
        <v>90</v>
      </c>
      <c r="AZ1095" t="s">
        <v>90</v>
      </c>
      <c r="BA1095" t="s">
        <v>90</v>
      </c>
      <c r="BB1095" t="s">
        <v>90</v>
      </c>
      <c r="BC1095" t="s">
        <v>90</v>
      </c>
      <c r="BD1095" t="s">
        <v>90</v>
      </c>
      <c r="BE1095" t="s">
        <v>90</v>
      </c>
      <c r="BF1095" t="s">
        <v>2310</v>
      </c>
      <c r="BG1095">
        <v>47</v>
      </c>
      <c r="BH1095" t="s">
        <v>93</v>
      </c>
    </row>
    <row r="1096" spans="1:60">
      <c r="A1096" t="s">
        <v>2420</v>
      </c>
      <c r="B1096" t="s">
        <v>82</v>
      </c>
      <c r="C1096" t="s">
        <v>2144</v>
      </c>
      <c r="D1096" t="s">
        <v>84</v>
      </c>
      <c r="E1096" s="2">
        <f>HYPERLINK("capsilon://?command=openfolder&amp;siteaddress=FAM.docvelocity-na8.net&amp;folderid=FX1F2F9132-1891-1406-8416-C85C9398D96E","FX22084560")</f>
        <v>0</v>
      </c>
      <c r="F1096" t="s">
        <v>19</v>
      </c>
      <c r="G1096" t="s">
        <v>19</v>
      </c>
      <c r="H1096" t="s">
        <v>85</v>
      </c>
      <c r="I1096" t="s">
        <v>2421</v>
      </c>
      <c r="J1096">
        <v>43</v>
      </c>
      <c r="K1096" t="s">
        <v>87</v>
      </c>
      <c r="L1096" t="s">
        <v>88</v>
      </c>
      <c r="M1096" t="s">
        <v>89</v>
      </c>
      <c r="N1096">
        <v>2</v>
      </c>
      <c r="O1096" s="1">
        <v>44796.695520833331</v>
      </c>
      <c r="P1096" s="1">
        <v>44796.728506944448</v>
      </c>
      <c r="Q1096">
        <v>2263</v>
      </c>
      <c r="R1096">
        <v>587</v>
      </c>
      <c r="S1096" t="b">
        <v>0</v>
      </c>
      <c r="T1096" t="s">
        <v>90</v>
      </c>
      <c r="U1096" t="b">
        <v>0</v>
      </c>
      <c r="V1096" t="s">
        <v>95</v>
      </c>
      <c r="W1096" s="1">
        <v>44796.717581018522</v>
      </c>
      <c r="X1096">
        <v>525</v>
      </c>
      <c r="Y1096">
        <v>0</v>
      </c>
      <c r="Z1096">
        <v>0</v>
      </c>
      <c r="AA1096">
        <v>0</v>
      </c>
      <c r="AB1096">
        <v>43</v>
      </c>
      <c r="AC1096">
        <v>0</v>
      </c>
      <c r="AD1096">
        <v>43</v>
      </c>
      <c r="AE1096">
        <v>0</v>
      </c>
      <c r="AF1096">
        <v>0</v>
      </c>
      <c r="AG1096">
        <v>0</v>
      </c>
      <c r="AH1096" t="s">
        <v>173</v>
      </c>
      <c r="AI1096" s="1">
        <v>44796.728506944448</v>
      </c>
      <c r="AJ1096">
        <v>62</v>
      </c>
      <c r="AK1096">
        <v>0</v>
      </c>
      <c r="AL1096">
        <v>0</v>
      </c>
      <c r="AM1096">
        <v>0</v>
      </c>
      <c r="AN1096">
        <v>43</v>
      </c>
      <c r="AO1096">
        <v>0</v>
      </c>
      <c r="AP1096">
        <v>43</v>
      </c>
      <c r="AQ1096">
        <v>0</v>
      </c>
      <c r="AR1096">
        <v>0</v>
      </c>
      <c r="AS1096">
        <v>0</v>
      </c>
      <c r="AT1096" t="s">
        <v>90</v>
      </c>
      <c r="AU1096" t="s">
        <v>90</v>
      </c>
      <c r="AV1096" t="s">
        <v>90</v>
      </c>
      <c r="AW1096" t="s">
        <v>90</v>
      </c>
      <c r="AX1096" t="s">
        <v>90</v>
      </c>
      <c r="AY1096" t="s">
        <v>90</v>
      </c>
      <c r="AZ1096" t="s">
        <v>90</v>
      </c>
      <c r="BA1096" t="s">
        <v>90</v>
      </c>
      <c r="BB1096" t="s">
        <v>90</v>
      </c>
      <c r="BC1096" t="s">
        <v>90</v>
      </c>
      <c r="BD1096" t="s">
        <v>90</v>
      </c>
      <c r="BE1096" t="s">
        <v>90</v>
      </c>
      <c r="BF1096" t="s">
        <v>2310</v>
      </c>
      <c r="BG1096">
        <v>47</v>
      </c>
      <c r="BH1096" t="s">
        <v>93</v>
      </c>
    </row>
    <row r="1097" spans="1:60">
      <c r="A1097" t="s">
        <v>2422</v>
      </c>
      <c r="B1097" t="s">
        <v>82</v>
      </c>
      <c r="C1097" t="s">
        <v>2423</v>
      </c>
      <c r="D1097" t="s">
        <v>84</v>
      </c>
      <c r="E1097" s="2">
        <f>HYPERLINK("capsilon://?command=openfolder&amp;siteaddress=FAM.docvelocity-na8.net&amp;folderid=FX4EBD778D-D038-70AA-C4AD-03ECAC99B276","FX22086324")</f>
        <v>0</v>
      </c>
      <c r="F1097" t="s">
        <v>19</v>
      </c>
      <c r="G1097" t="s">
        <v>19</v>
      </c>
      <c r="H1097" t="s">
        <v>85</v>
      </c>
      <c r="I1097" t="s">
        <v>2424</v>
      </c>
      <c r="J1097">
        <v>147</v>
      </c>
      <c r="K1097" t="s">
        <v>87</v>
      </c>
      <c r="L1097" t="s">
        <v>88</v>
      </c>
      <c r="M1097" t="s">
        <v>89</v>
      </c>
      <c r="N1097">
        <v>1</v>
      </c>
      <c r="O1097" s="1">
        <v>44796.699259259258</v>
      </c>
      <c r="P1097" s="1">
        <v>44796.723761574074</v>
      </c>
      <c r="Q1097">
        <v>1474</v>
      </c>
      <c r="R1097">
        <v>643</v>
      </c>
      <c r="S1097" t="b">
        <v>0</v>
      </c>
      <c r="T1097" t="s">
        <v>90</v>
      </c>
      <c r="U1097" t="b">
        <v>0</v>
      </c>
      <c r="V1097" t="s">
        <v>131</v>
      </c>
      <c r="W1097" s="1">
        <v>44796.723761574074</v>
      </c>
      <c r="X1097">
        <v>607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147</v>
      </c>
      <c r="AE1097">
        <v>137</v>
      </c>
      <c r="AF1097">
        <v>0</v>
      </c>
      <c r="AG1097">
        <v>11</v>
      </c>
      <c r="AH1097" t="s">
        <v>90</v>
      </c>
      <c r="AI1097" t="s">
        <v>90</v>
      </c>
      <c r="AJ1097" t="s">
        <v>90</v>
      </c>
      <c r="AK1097" t="s">
        <v>90</v>
      </c>
      <c r="AL1097" t="s">
        <v>90</v>
      </c>
      <c r="AM1097" t="s">
        <v>90</v>
      </c>
      <c r="AN1097" t="s">
        <v>90</v>
      </c>
      <c r="AO1097" t="s">
        <v>90</v>
      </c>
      <c r="AP1097" t="s">
        <v>90</v>
      </c>
      <c r="AQ1097" t="s">
        <v>90</v>
      </c>
      <c r="AR1097" t="s">
        <v>90</v>
      </c>
      <c r="AS1097" t="s">
        <v>90</v>
      </c>
      <c r="AT1097" t="s">
        <v>90</v>
      </c>
      <c r="AU1097" t="s">
        <v>90</v>
      </c>
      <c r="AV1097" t="s">
        <v>90</v>
      </c>
      <c r="AW1097" t="s">
        <v>90</v>
      </c>
      <c r="AX1097" t="s">
        <v>90</v>
      </c>
      <c r="AY1097" t="s">
        <v>90</v>
      </c>
      <c r="AZ1097" t="s">
        <v>90</v>
      </c>
      <c r="BA1097" t="s">
        <v>90</v>
      </c>
      <c r="BB1097" t="s">
        <v>90</v>
      </c>
      <c r="BC1097" t="s">
        <v>90</v>
      </c>
      <c r="BD1097" t="s">
        <v>90</v>
      </c>
      <c r="BE1097" t="s">
        <v>90</v>
      </c>
      <c r="BF1097" t="s">
        <v>2310</v>
      </c>
      <c r="BG1097">
        <v>35</v>
      </c>
      <c r="BH1097" t="s">
        <v>93</v>
      </c>
    </row>
    <row r="1098" spans="1:60">
      <c r="A1098" t="s">
        <v>2425</v>
      </c>
      <c r="B1098" t="s">
        <v>82</v>
      </c>
      <c r="C1098" t="s">
        <v>2426</v>
      </c>
      <c r="D1098" t="s">
        <v>84</v>
      </c>
      <c r="E1098" s="2">
        <f>HYPERLINK("capsilon://?command=openfolder&amp;siteaddress=FAM.docvelocity-na8.net&amp;folderid=FX129F93BF-3485-3610-CB37-166626FA7B3E","FX22086064")</f>
        <v>0</v>
      </c>
      <c r="F1098" t="s">
        <v>19</v>
      </c>
      <c r="G1098" t="s">
        <v>19</v>
      </c>
      <c r="H1098" t="s">
        <v>85</v>
      </c>
      <c r="I1098" t="s">
        <v>2427</v>
      </c>
      <c r="J1098">
        <v>213</v>
      </c>
      <c r="K1098" t="s">
        <v>87</v>
      </c>
      <c r="L1098" t="s">
        <v>88</v>
      </c>
      <c r="M1098" t="s">
        <v>89</v>
      </c>
      <c r="N1098">
        <v>1</v>
      </c>
      <c r="O1098" s="1">
        <v>44796.715416666666</v>
      </c>
      <c r="P1098" s="1">
        <v>44796.728078703702</v>
      </c>
      <c r="Q1098">
        <v>649</v>
      </c>
      <c r="R1098">
        <v>445</v>
      </c>
      <c r="S1098" t="b">
        <v>0</v>
      </c>
      <c r="T1098" t="s">
        <v>90</v>
      </c>
      <c r="U1098" t="b">
        <v>0</v>
      </c>
      <c r="V1098" t="s">
        <v>131</v>
      </c>
      <c r="W1098" s="1">
        <v>44796.728078703702</v>
      </c>
      <c r="X1098">
        <v>372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213</v>
      </c>
      <c r="AE1098">
        <v>205</v>
      </c>
      <c r="AF1098">
        <v>0</v>
      </c>
      <c r="AG1098">
        <v>6</v>
      </c>
      <c r="AH1098" t="s">
        <v>90</v>
      </c>
      <c r="AI1098" t="s">
        <v>90</v>
      </c>
      <c r="AJ1098" t="s">
        <v>90</v>
      </c>
      <c r="AK1098" t="s">
        <v>90</v>
      </c>
      <c r="AL1098" t="s">
        <v>90</v>
      </c>
      <c r="AM1098" t="s">
        <v>90</v>
      </c>
      <c r="AN1098" t="s">
        <v>90</v>
      </c>
      <c r="AO1098" t="s">
        <v>90</v>
      </c>
      <c r="AP1098" t="s">
        <v>90</v>
      </c>
      <c r="AQ1098" t="s">
        <v>90</v>
      </c>
      <c r="AR1098" t="s">
        <v>90</v>
      </c>
      <c r="AS1098" t="s">
        <v>90</v>
      </c>
      <c r="AT1098" t="s">
        <v>90</v>
      </c>
      <c r="AU1098" t="s">
        <v>90</v>
      </c>
      <c r="AV1098" t="s">
        <v>90</v>
      </c>
      <c r="AW1098" t="s">
        <v>90</v>
      </c>
      <c r="AX1098" t="s">
        <v>90</v>
      </c>
      <c r="AY1098" t="s">
        <v>90</v>
      </c>
      <c r="AZ1098" t="s">
        <v>90</v>
      </c>
      <c r="BA1098" t="s">
        <v>90</v>
      </c>
      <c r="BB1098" t="s">
        <v>90</v>
      </c>
      <c r="BC1098" t="s">
        <v>90</v>
      </c>
      <c r="BD1098" t="s">
        <v>90</v>
      </c>
      <c r="BE1098" t="s">
        <v>90</v>
      </c>
      <c r="BF1098" t="s">
        <v>2310</v>
      </c>
      <c r="BG1098">
        <v>18</v>
      </c>
      <c r="BH1098" t="s">
        <v>93</v>
      </c>
    </row>
    <row r="1099" spans="1:60">
      <c r="A1099" t="s">
        <v>2428</v>
      </c>
      <c r="B1099" t="s">
        <v>82</v>
      </c>
      <c r="C1099" t="s">
        <v>2423</v>
      </c>
      <c r="D1099" t="s">
        <v>84</v>
      </c>
      <c r="E1099" s="2">
        <f>HYPERLINK("capsilon://?command=openfolder&amp;siteaddress=FAM.docvelocity-na8.net&amp;folderid=FX4EBD778D-D038-70AA-C4AD-03ECAC99B276","FX22086324")</f>
        <v>0</v>
      </c>
      <c r="F1099" t="s">
        <v>19</v>
      </c>
      <c r="G1099" t="s">
        <v>19</v>
      </c>
      <c r="H1099" t="s">
        <v>85</v>
      </c>
      <c r="I1099" t="s">
        <v>2424</v>
      </c>
      <c r="J1099">
        <v>384</v>
      </c>
      <c r="K1099" t="s">
        <v>87</v>
      </c>
      <c r="L1099" t="s">
        <v>88</v>
      </c>
      <c r="M1099" t="s">
        <v>89</v>
      </c>
      <c r="N1099">
        <v>2</v>
      </c>
      <c r="O1099" s="1">
        <v>44796.725254629629</v>
      </c>
      <c r="P1099" s="1">
        <v>44796.785717592589</v>
      </c>
      <c r="Q1099">
        <v>2539</v>
      </c>
      <c r="R1099">
        <v>2685</v>
      </c>
      <c r="S1099" t="b">
        <v>0</v>
      </c>
      <c r="T1099" t="s">
        <v>90</v>
      </c>
      <c r="U1099" t="b">
        <v>1</v>
      </c>
      <c r="V1099" t="s">
        <v>91</v>
      </c>
      <c r="W1099" s="1">
        <v>44796.74622685185</v>
      </c>
      <c r="X1099">
        <v>1678</v>
      </c>
      <c r="Y1099">
        <v>329</v>
      </c>
      <c r="Z1099">
        <v>0</v>
      </c>
      <c r="AA1099">
        <v>329</v>
      </c>
      <c r="AB1099">
        <v>0</v>
      </c>
      <c r="AC1099">
        <v>86</v>
      </c>
      <c r="AD1099">
        <v>55</v>
      </c>
      <c r="AE1099">
        <v>0</v>
      </c>
      <c r="AF1099">
        <v>0</v>
      </c>
      <c r="AG1099">
        <v>0</v>
      </c>
      <c r="AH1099" t="s">
        <v>108</v>
      </c>
      <c r="AI1099" s="1">
        <v>44796.785717592589</v>
      </c>
      <c r="AJ1099">
        <v>978</v>
      </c>
      <c r="AK1099">
        <v>2</v>
      </c>
      <c r="AL1099">
        <v>0</v>
      </c>
      <c r="AM1099">
        <v>2</v>
      </c>
      <c r="AN1099">
        <v>0</v>
      </c>
      <c r="AO1099">
        <v>2</v>
      </c>
      <c r="AP1099">
        <v>53</v>
      </c>
      <c r="AQ1099">
        <v>0</v>
      </c>
      <c r="AR1099">
        <v>0</v>
      </c>
      <c r="AS1099">
        <v>0</v>
      </c>
      <c r="AT1099" t="s">
        <v>90</v>
      </c>
      <c r="AU1099" t="s">
        <v>90</v>
      </c>
      <c r="AV1099" t="s">
        <v>90</v>
      </c>
      <c r="AW1099" t="s">
        <v>90</v>
      </c>
      <c r="AX1099" t="s">
        <v>90</v>
      </c>
      <c r="AY1099" t="s">
        <v>90</v>
      </c>
      <c r="AZ1099" t="s">
        <v>90</v>
      </c>
      <c r="BA1099" t="s">
        <v>90</v>
      </c>
      <c r="BB1099" t="s">
        <v>90</v>
      </c>
      <c r="BC1099" t="s">
        <v>90</v>
      </c>
      <c r="BD1099" t="s">
        <v>90</v>
      </c>
      <c r="BE1099" t="s">
        <v>90</v>
      </c>
      <c r="BF1099" t="s">
        <v>2310</v>
      </c>
      <c r="BG1099">
        <v>87</v>
      </c>
      <c r="BH1099" t="s">
        <v>93</v>
      </c>
    </row>
    <row r="1100" spans="1:60">
      <c r="A1100" t="s">
        <v>2429</v>
      </c>
      <c r="B1100" t="s">
        <v>82</v>
      </c>
      <c r="C1100" t="s">
        <v>2430</v>
      </c>
      <c r="D1100" t="s">
        <v>84</v>
      </c>
      <c r="E1100" s="2">
        <f>HYPERLINK("capsilon://?command=openfolder&amp;siteaddress=FAM.docvelocity-na8.net&amp;folderid=FXB60B270E-6227-C500-3531-5F97BB68C8FA","FX22086282")</f>
        <v>0</v>
      </c>
      <c r="F1100" t="s">
        <v>19</v>
      </c>
      <c r="G1100" t="s">
        <v>19</v>
      </c>
      <c r="H1100" t="s">
        <v>85</v>
      </c>
      <c r="I1100" t="s">
        <v>2431</v>
      </c>
      <c r="J1100">
        <v>168</v>
      </c>
      <c r="K1100" t="s">
        <v>87</v>
      </c>
      <c r="L1100" t="s">
        <v>88</v>
      </c>
      <c r="M1100" t="s">
        <v>89</v>
      </c>
      <c r="N1100">
        <v>1</v>
      </c>
      <c r="O1100" s="1">
        <v>44796.727361111109</v>
      </c>
      <c r="P1100" s="1">
        <v>44796.73233796296</v>
      </c>
      <c r="Q1100">
        <v>67</v>
      </c>
      <c r="R1100">
        <v>363</v>
      </c>
      <c r="S1100" t="b">
        <v>0</v>
      </c>
      <c r="T1100" t="s">
        <v>90</v>
      </c>
      <c r="U1100" t="b">
        <v>0</v>
      </c>
      <c r="V1100" t="s">
        <v>131</v>
      </c>
      <c r="W1100" s="1">
        <v>44796.73233796296</v>
      </c>
      <c r="X1100">
        <v>332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168</v>
      </c>
      <c r="AE1100">
        <v>159</v>
      </c>
      <c r="AF1100">
        <v>0</v>
      </c>
      <c r="AG1100">
        <v>5</v>
      </c>
      <c r="AH1100" t="s">
        <v>90</v>
      </c>
      <c r="AI1100" t="s">
        <v>90</v>
      </c>
      <c r="AJ1100" t="s">
        <v>90</v>
      </c>
      <c r="AK1100" t="s">
        <v>90</v>
      </c>
      <c r="AL1100" t="s">
        <v>90</v>
      </c>
      <c r="AM1100" t="s">
        <v>90</v>
      </c>
      <c r="AN1100" t="s">
        <v>90</v>
      </c>
      <c r="AO1100" t="s">
        <v>90</v>
      </c>
      <c r="AP1100" t="s">
        <v>90</v>
      </c>
      <c r="AQ1100" t="s">
        <v>90</v>
      </c>
      <c r="AR1100" t="s">
        <v>90</v>
      </c>
      <c r="AS1100" t="s">
        <v>90</v>
      </c>
      <c r="AT1100" t="s">
        <v>90</v>
      </c>
      <c r="AU1100" t="s">
        <v>90</v>
      </c>
      <c r="AV1100" t="s">
        <v>90</v>
      </c>
      <c r="AW1100" t="s">
        <v>90</v>
      </c>
      <c r="AX1100" t="s">
        <v>90</v>
      </c>
      <c r="AY1100" t="s">
        <v>90</v>
      </c>
      <c r="AZ1100" t="s">
        <v>90</v>
      </c>
      <c r="BA1100" t="s">
        <v>90</v>
      </c>
      <c r="BB1100" t="s">
        <v>90</v>
      </c>
      <c r="BC1100" t="s">
        <v>90</v>
      </c>
      <c r="BD1100" t="s">
        <v>90</v>
      </c>
      <c r="BE1100" t="s">
        <v>90</v>
      </c>
      <c r="BF1100" t="s">
        <v>2310</v>
      </c>
      <c r="BG1100">
        <v>7</v>
      </c>
      <c r="BH1100" t="s">
        <v>93</v>
      </c>
    </row>
    <row r="1101" spans="1:60">
      <c r="A1101" t="s">
        <v>2432</v>
      </c>
      <c r="B1101" t="s">
        <v>82</v>
      </c>
      <c r="C1101" t="s">
        <v>2426</v>
      </c>
      <c r="D1101" t="s">
        <v>84</v>
      </c>
      <c r="E1101" s="2">
        <f>HYPERLINK("capsilon://?command=openfolder&amp;siteaddress=FAM.docvelocity-na8.net&amp;folderid=FX129F93BF-3485-3610-CB37-166626FA7B3E","FX22086064")</f>
        <v>0</v>
      </c>
      <c r="F1101" t="s">
        <v>19</v>
      </c>
      <c r="G1101" t="s">
        <v>19</v>
      </c>
      <c r="H1101" t="s">
        <v>85</v>
      </c>
      <c r="I1101" t="s">
        <v>2427</v>
      </c>
      <c r="J1101">
        <v>312</v>
      </c>
      <c r="K1101" t="s">
        <v>87</v>
      </c>
      <c r="L1101" t="s">
        <v>88</v>
      </c>
      <c r="M1101" t="s">
        <v>89</v>
      </c>
      <c r="N1101">
        <v>2</v>
      </c>
      <c r="O1101" s="1">
        <v>44796.729722222219</v>
      </c>
      <c r="P1101" s="1">
        <v>44796.775914351849</v>
      </c>
      <c r="Q1101">
        <v>1384</v>
      </c>
      <c r="R1101">
        <v>2607</v>
      </c>
      <c r="S1101" t="b">
        <v>0</v>
      </c>
      <c r="T1101" t="s">
        <v>90</v>
      </c>
      <c r="U1101" t="b">
        <v>1</v>
      </c>
      <c r="V1101" t="s">
        <v>1933</v>
      </c>
      <c r="W1101" s="1">
        <v>44796.755937499998</v>
      </c>
      <c r="X1101">
        <v>1105</v>
      </c>
      <c r="Y1101">
        <v>298</v>
      </c>
      <c r="Z1101">
        <v>0</v>
      </c>
      <c r="AA1101">
        <v>298</v>
      </c>
      <c r="AB1101">
        <v>0</v>
      </c>
      <c r="AC1101">
        <v>10</v>
      </c>
      <c r="AD1101">
        <v>14</v>
      </c>
      <c r="AE1101">
        <v>0</v>
      </c>
      <c r="AF1101">
        <v>0</v>
      </c>
      <c r="AG1101">
        <v>0</v>
      </c>
      <c r="AH1101" t="s">
        <v>173</v>
      </c>
      <c r="AI1101" s="1">
        <v>44796.775914351849</v>
      </c>
      <c r="AJ1101">
        <v>1399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14</v>
      </c>
      <c r="AQ1101">
        <v>0</v>
      </c>
      <c r="AR1101">
        <v>0</v>
      </c>
      <c r="AS1101">
        <v>0</v>
      </c>
      <c r="AT1101" t="s">
        <v>90</v>
      </c>
      <c r="AU1101" t="s">
        <v>90</v>
      </c>
      <c r="AV1101" t="s">
        <v>90</v>
      </c>
      <c r="AW1101" t="s">
        <v>90</v>
      </c>
      <c r="AX1101" t="s">
        <v>90</v>
      </c>
      <c r="AY1101" t="s">
        <v>90</v>
      </c>
      <c r="AZ1101" t="s">
        <v>90</v>
      </c>
      <c r="BA1101" t="s">
        <v>90</v>
      </c>
      <c r="BB1101" t="s">
        <v>90</v>
      </c>
      <c r="BC1101" t="s">
        <v>90</v>
      </c>
      <c r="BD1101" t="s">
        <v>90</v>
      </c>
      <c r="BE1101" t="s">
        <v>90</v>
      </c>
      <c r="BF1101" t="s">
        <v>2310</v>
      </c>
      <c r="BG1101">
        <v>66</v>
      </c>
      <c r="BH1101" t="s">
        <v>93</v>
      </c>
    </row>
    <row r="1102" spans="1:60">
      <c r="A1102" t="s">
        <v>2433</v>
      </c>
      <c r="B1102" t="s">
        <v>82</v>
      </c>
      <c r="C1102" t="s">
        <v>2434</v>
      </c>
      <c r="D1102" t="s">
        <v>84</v>
      </c>
      <c r="E1102" s="2">
        <f>HYPERLINK("capsilon://?command=openfolder&amp;siteaddress=FAM.docvelocity-na8.net&amp;folderid=FXE1CE7DFC-1862-FCCD-35BC-2CB010A31837","FX22086404")</f>
        <v>0</v>
      </c>
      <c r="F1102" t="s">
        <v>19</v>
      </c>
      <c r="G1102" t="s">
        <v>19</v>
      </c>
      <c r="H1102" t="s">
        <v>85</v>
      </c>
      <c r="I1102" t="s">
        <v>2435</v>
      </c>
      <c r="J1102">
        <v>219</v>
      </c>
      <c r="K1102" t="s">
        <v>87</v>
      </c>
      <c r="L1102" t="s">
        <v>88</v>
      </c>
      <c r="M1102" t="s">
        <v>89</v>
      </c>
      <c r="N1102">
        <v>2</v>
      </c>
      <c r="O1102" s="1">
        <v>44796.731400462966</v>
      </c>
      <c r="P1102" s="1">
        <v>44796.800613425927</v>
      </c>
      <c r="Q1102">
        <v>4401</v>
      </c>
      <c r="R1102">
        <v>1579</v>
      </c>
      <c r="S1102" t="b">
        <v>0</v>
      </c>
      <c r="T1102" t="s">
        <v>90</v>
      </c>
      <c r="U1102" t="b">
        <v>0</v>
      </c>
      <c r="V1102" t="s">
        <v>1933</v>
      </c>
      <c r="W1102" s="1">
        <v>44796.767048611109</v>
      </c>
      <c r="X1102">
        <v>959</v>
      </c>
      <c r="Y1102">
        <v>134</v>
      </c>
      <c r="Z1102">
        <v>0</v>
      </c>
      <c r="AA1102">
        <v>134</v>
      </c>
      <c r="AB1102">
        <v>16</v>
      </c>
      <c r="AC1102">
        <v>23</v>
      </c>
      <c r="AD1102">
        <v>85</v>
      </c>
      <c r="AE1102">
        <v>0</v>
      </c>
      <c r="AF1102">
        <v>0</v>
      </c>
      <c r="AG1102">
        <v>0</v>
      </c>
      <c r="AH1102" t="s">
        <v>173</v>
      </c>
      <c r="AI1102" s="1">
        <v>44796.800613425927</v>
      </c>
      <c r="AJ1102">
        <v>494</v>
      </c>
      <c r="AK1102">
        <v>0</v>
      </c>
      <c r="AL1102">
        <v>0</v>
      </c>
      <c r="AM1102">
        <v>0</v>
      </c>
      <c r="AN1102">
        <v>16</v>
      </c>
      <c r="AO1102">
        <v>0</v>
      </c>
      <c r="AP1102">
        <v>85</v>
      </c>
      <c r="AQ1102">
        <v>0</v>
      </c>
      <c r="AR1102">
        <v>0</v>
      </c>
      <c r="AS1102">
        <v>0</v>
      </c>
      <c r="AT1102" t="s">
        <v>90</v>
      </c>
      <c r="AU1102" t="s">
        <v>90</v>
      </c>
      <c r="AV1102" t="s">
        <v>90</v>
      </c>
      <c r="AW1102" t="s">
        <v>90</v>
      </c>
      <c r="AX1102" t="s">
        <v>90</v>
      </c>
      <c r="AY1102" t="s">
        <v>90</v>
      </c>
      <c r="AZ1102" t="s">
        <v>90</v>
      </c>
      <c r="BA1102" t="s">
        <v>90</v>
      </c>
      <c r="BB1102" t="s">
        <v>90</v>
      </c>
      <c r="BC1102" t="s">
        <v>90</v>
      </c>
      <c r="BD1102" t="s">
        <v>90</v>
      </c>
      <c r="BE1102" t="s">
        <v>90</v>
      </c>
      <c r="BF1102" t="s">
        <v>2310</v>
      </c>
      <c r="BG1102">
        <v>99</v>
      </c>
      <c r="BH1102" t="s">
        <v>93</v>
      </c>
    </row>
    <row r="1103" spans="1:60">
      <c r="A1103" t="s">
        <v>2436</v>
      </c>
      <c r="B1103" t="s">
        <v>82</v>
      </c>
      <c r="C1103" t="s">
        <v>2414</v>
      </c>
      <c r="D1103" t="s">
        <v>84</v>
      </c>
      <c r="E1103" s="2">
        <f>HYPERLINK("capsilon://?command=openfolder&amp;siteaddress=FAM.docvelocity-na8.net&amp;folderid=FX56BA0193-CBAA-5FF0-A4D5-EB4E781179DB","FX22085273")</f>
        <v>0</v>
      </c>
      <c r="F1103" t="s">
        <v>19</v>
      </c>
      <c r="G1103" t="s">
        <v>19</v>
      </c>
      <c r="H1103" t="s">
        <v>85</v>
      </c>
      <c r="I1103" t="s">
        <v>2415</v>
      </c>
      <c r="J1103">
        <v>305</v>
      </c>
      <c r="K1103" t="s">
        <v>87</v>
      </c>
      <c r="L1103" t="s">
        <v>88</v>
      </c>
      <c r="M1103" t="s">
        <v>89</v>
      </c>
      <c r="N1103">
        <v>2</v>
      </c>
      <c r="O1103" s="1">
        <v>44796.733495370368</v>
      </c>
      <c r="P1103" s="1">
        <v>44796.79488425926</v>
      </c>
      <c r="Q1103">
        <v>2917</v>
      </c>
      <c r="R1103">
        <v>2387</v>
      </c>
      <c r="S1103" t="b">
        <v>0</v>
      </c>
      <c r="T1103" t="s">
        <v>90</v>
      </c>
      <c r="U1103" t="b">
        <v>1</v>
      </c>
      <c r="V1103" t="s">
        <v>571</v>
      </c>
      <c r="W1103" s="1">
        <v>44796.751597222225</v>
      </c>
      <c r="X1103">
        <v>749</v>
      </c>
      <c r="Y1103">
        <v>240</v>
      </c>
      <c r="Z1103">
        <v>0</v>
      </c>
      <c r="AA1103">
        <v>240</v>
      </c>
      <c r="AB1103">
        <v>0</v>
      </c>
      <c r="AC1103">
        <v>30</v>
      </c>
      <c r="AD1103">
        <v>65</v>
      </c>
      <c r="AE1103">
        <v>0</v>
      </c>
      <c r="AF1103">
        <v>0</v>
      </c>
      <c r="AG1103">
        <v>0</v>
      </c>
      <c r="AH1103" t="s">
        <v>173</v>
      </c>
      <c r="AI1103" s="1">
        <v>44796.79488425926</v>
      </c>
      <c r="AJ1103">
        <v>1638</v>
      </c>
      <c r="AK1103">
        <v>3</v>
      </c>
      <c r="AL1103">
        <v>0</v>
      </c>
      <c r="AM1103">
        <v>3</v>
      </c>
      <c r="AN1103">
        <v>0</v>
      </c>
      <c r="AO1103">
        <v>3</v>
      </c>
      <c r="AP1103">
        <v>62</v>
      </c>
      <c r="AQ1103">
        <v>0</v>
      </c>
      <c r="AR1103">
        <v>0</v>
      </c>
      <c r="AS1103">
        <v>0</v>
      </c>
      <c r="AT1103" t="s">
        <v>90</v>
      </c>
      <c r="AU1103" t="s">
        <v>90</v>
      </c>
      <c r="AV1103" t="s">
        <v>90</v>
      </c>
      <c r="AW1103" t="s">
        <v>90</v>
      </c>
      <c r="AX1103" t="s">
        <v>90</v>
      </c>
      <c r="AY1103" t="s">
        <v>90</v>
      </c>
      <c r="AZ1103" t="s">
        <v>90</v>
      </c>
      <c r="BA1103" t="s">
        <v>90</v>
      </c>
      <c r="BB1103" t="s">
        <v>90</v>
      </c>
      <c r="BC1103" t="s">
        <v>90</v>
      </c>
      <c r="BD1103" t="s">
        <v>90</v>
      </c>
      <c r="BE1103" t="s">
        <v>90</v>
      </c>
      <c r="BF1103" t="s">
        <v>2310</v>
      </c>
      <c r="BG1103">
        <v>88</v>
      </c>
      <c r="BH1103" t="s">
        <v>93</v>
      </c>
    </row>
    <row r="1104" spans="1:60">
      <c r="A1104" t="s">
        <v>2437</v>
      </c>
      <c r="B1104" t="s">
        <v>82</v>
      </c>
      <c r="C1104" t="s">
        <v>2430</v>
      </c>
      <c r="D1104" t="s">
        <v>84</v>
      </c>
      <c r="E1104" s="2">
        <f>HYPERLINK("capsilon://?command=openfolder&amp;siteaddress=FAM.docvelocity-na8.net&amp;folderid=FXB60B270E-6227-C500-3531-5F97BB68C8FA","FX22086282")</f>
        <v>0</v>
      </c>
      <c r="F1104" t="s">
        <v>19</v>
      </c>
      <c r="G1104" t="s">
        <v>19</v>
      </c>
      <c r="H1104" t="s">
        <v>85</v>
      </c>
      <c r="I1104" t="s">
        <v>2431</v>
      </c>
      <c r="J1104">
        <v>246</v>
      </c>
      <c r="K1104" t="s">
        <v>87</v>
      </c>
      <c r="L1104" t="s">
        <v>88</v>
      </c>
      <c r="M1104" t="s">
        <v>89</v>
      </c>
      <c r="N1104">
        <v>2</v>
      </c>
      <c r="O1104" s="1">
        <v>44796.733634259261</v>
      </c>
      <c r="P1104" s="1">
        <v>44796.793715277781</v>
      </c>
      <c r="Q1104">
        <v>3535</v>
      </c>
      <c r="R1104">
        <v>1656</v>
      </c>
      <c r="S1104" t="b">
        <v>0</v>
      </c>
      <c r="T1104" t="s">
        <v>90</v>
      </c>
      <c r="U1104" t="b">
        <v>1</v>
      </c>
      <c r="V1104" t="s">
        <v>571</v>
      </c>
      <c r="W1104" s="1">
        <v>44796.762696759259</v>
      </c>
      <c r="X1104">
        <v>958</v>
      </c>
      <c r="Y1104">
        <v>165</v>
      </c>
      <c r="Z1104">
        <v>0</v>
      </c>
      <c r="AA1104">
        <v>165</v>
      </c>
      <c r="AB1104">
        <v>0</v>
      </c>
      <c r="AC1104">
        <v>51</v>
      </c>
      <c r="AD1104">
        <v>81</v>
      </c>
      <c r="AE1104">
        <v>0</v>
      </c>
      <c r="AF1104">
        <v>0</v>
      </c>
      <c r="AG1104">
        <v>0</v>
      </c>
      <c r="AH1104" t="s">
        <v>108</v>
      </c>
      <c r="AI1104" s="1">
        <v>44796.793715277781</v>
      </c>
      <c r="AJ1104">
        <v>690</v>
      </c>
      <c r="AK1104">
        <v>2</v>
      </c>
      <c r="AL1104">
        <v>0</v>
      </c>
      <c r="AM1104">
        <v>2</v>
      </c>
      <c r="AN1104">
        <v>0</v>
      </c>
      <c r="AO1104">
        <v>2</v>
      </c>
      <c r="AP1104">
        <v>79</v>
      </c>
      <c r="AQ1104">
        <v>0</v>
      </c>
      <c r="AR1104">
        <v>0</v>
      </c>
      <c r="AS1104">
        <v>0</v>
      </c>
      <c r="AT1104" t="s">
        <v>90</v>
      </c>
      <c r="AU1104" t="s">
        <v>90</v>
      </c>
      <c r="AV1104" t="s">
        <v>90</v>
      </c>
      <c r="AW1104" t="s">
        <v>90</v>
      </c>
      <c r="AX1104" t="s">
        <v>90</v>
      </c>
      <c r="AY1104" t="s">
        <v>90</v>
      </c>
      <c r="AZ1104" t="s">
        <v>90</v>
      </c>
      <c r="BA1104" t="s">
        <v>90</v>
      </c>
      <c r="BB1104" t="s">
        <v>90</v>
      </c>
      <c r="BC1104" t="s">
        <v>90</v>
      </c>
      <c r="BD1104" t="s">
        <v>90</v>
      </c>
      <c r="BE1104" t="s">
        <v>90</v>
      </c>
      <c r="BF1104" t="s">
        <v>2310</v>
      </c>
      <c r="BG1104">
        <v>86</v>
      </c>
      <c r="BH1104" t="s">
        <v>93</v>
      </c>
    </row>
    <row r="1105" spans="1:60">
      <c r="A1105" t="s">
        <v>2438</v>
      </c>
      <c r="B1105" t="s">
        <v>82</v>
      </c>
      <c r="C1105" t="s">
        <v>2439</v>
      </c>
      <c r="D1105" t="s">
        <v>84</v>
      </c>
      <c r="E1105" s="2">
        <f>HYPERLINK("capsilon://?command=openfolder&amp;siteaddress=FAM.docvelocity-na8.net&amp;folderid=FX87DC649E-3140-836A-2610-206A859587EE","FX22084677")</f>
        <v>0</v>
      </c>
      <c r="F1105" t="s">
        <v>19</v>
      </c>
      <c r="G1105" t="s">
        <v>19</v>
      </c>
      <c r="H1105" t="s">
        <v>85</v>
      </c>
      <c r="I1105" t="s">
        <v>2440</v>
      </c>
      <c r="J1105">
        <v>925</v>
      </c>
      <c r="K1105" t="s">
        <v>87</v>
      </c>
      <c r="L1105" t="s">
        <v>88</v>
      </c>
      <c r="M1105" t="s">
        <v>89</v>
      </c>
      <c r="N1105">
        <v>1</v>
      </c>
      <c r="O1105" s="1">
        <v>44796.759247685186</v>
      </c>
      <c r="P1105" s="1">
        <v>44796.786504629628</v>
      </c>
      <c r="Q1105">
        <v>729</v>
      </c>
      <c r="R1105">
        <v>1626</v>
      </c>
      <c r="S1105" t="b">
        <v>0</v>
      </c>
      <c r="T1105" t="s">
        <v>90</v>
      </c>
      <c r="U1105" t="b">
        <v>0</v>
      </c>
      <c r="V1105" t="s">
        <v>567</v>
      </c>
      <c r="W1105" s="1">
        <v>44796.786504629628</v>
      </c>
      <c r="X1105">
        <v>374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925</v>
      </c>
      <c r="AE1105">
        <v>911</v>
      </c>
      <c r="AF1105">
        <v>0</v>
      </c>
      <c r="AG1105">
        <v>4</v>
      </c>
      <c r="AH1105" t="s">
        <v>90</v>
      </c>
      <c r="AI1105" t="s">
        <v>90</v>
      </c>
      <c r="AJ1105" t="s">
        <v>90</v>
      </c>
      <c r="AK1105" t="s">
        <v>90</v>
      </c>
      <c r="AL1105" t="s">
        <v>90</v>
      </c>
      <c r="AM1105" t="s">
        <v>90</v>
      </c>
      <c r="AN1105" t="s">
        <v>90</v>
      </c>
      <c r="AO1105" t="s">
        <v>90</v>
      </c>
      <c r="AP1105" t="s">
        <v>90</v>
      </c>
      <c r="AQ1105" t="s">
        <v>90</v>
      </c>
      <c r="AR1105" t="s">
        <v>90</v>
      </c>
      <c r="AS1105" t="s">
        <v>90</v>
      </c>
      <c r="AT1105" t="s">
        <v>90</v>
      </c>
      <c r="AU1105" t="s">
        <v>90</v>
      </c>
      <c r="AV1105" t="s">
        <v>90</v>
      </c>
      <c r="AW1105" t="s">
        <v>90</v>
      </c>
      <c r="AX1105" t="s">
        <v>90</v>
      </c>
      <c r="AY1105" t="s">
        <v>90</v>
      </c>
      <c r="AZ1105" t="s">
        <v>90</v>
      </c>
      <c r="BA1105" t="s">
        <v>90</v>
      </c>
      <c r="BB1105" t="s">
        <v>90</v>
      </c>
      <c r="BC1105" t="s">
        <v>90</v>
      </c>
      <c r="BD1105" t="s">
        <v>90</v>
      </c>
      <c r="BE1105" t="s">
        <v>90</v>
      </c>
      <c r="BF1105" t="s">
        <v>2310</v>
      </c>
      <c r="BG1105">
        <v>39</v>
      </c>
      <c r="BH1105" t="s">
        <v>93</v>
      </c>
    </row>
    <row r="1106" spans="1:60">
      <c r="A1106" t="s">
        <v>2441</v>
      </c>
      <c r="B1106" t="s">
        <v>82</v>
      </c>
      <c r="C1106" t="s">
        <v>2442</v>
      </c>
      <c r="D1106" t="s">
        <v>84</v>
      </c>
      <c r="E1106" s="2">
        <f>HYPERLINK("capsilon://?command=openfolder&amp;siteaddress=FAM.docvelocity-na8.net&amp;folderid=FX56B04C1A-EAC3-10F6-4CEC-41A009A690CC","FX22085584")</f>
        <v>0</v>
      </c>
      <c r="F1106" t="s">
        <v>19</v>
      </c>
      <c r="G1106" t="s">
        <v>19</v>
      </c>
      <c r="H1106" t="s">
        <v>85</v>
      </c>
      <c r="I1106" t="s">
        <v>2443</v>
      </c>
      <c r="J1106">
        <v>66</v>
      </c>
      <c r="K1106" t="s">
        <v>87</v>
      </c>
      <c r="L1106" t="s">
        <v>88</v>
      </c>
      <c r="M1106" t="s">
        <v>89</v>
      </c>
      <c r="N1106">
        <v>1</v>
      </c>
      <c r="O1106" s="1">
        <v>44796.771678240744</v>
      </c>
      <c r="P1106" s="1">
        <v>44796.774872685186</v>
      </c>
      <c r="Q1106">
        <v>58</v>
      </c>
      <c r="R1106">
        <v>218</v>
      </c>
      <c r="S1106" t="b">
        <v>0</v>
      </c>
      <c r="T1106" t="s">
        <v>90</v>
      </c>
      <c r="U1106" t="b">
        <v>0</v>
      </c>
      <c r="V1106" t="s">
        <v>91</v>
      </c>
      <c r="W1106" s="1">
        <v>44796.774872685186</v>
      </c>
      <c r="X1106">
        <v>218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66</v>
      </c>
      <c r="AE1106">
        <v>59</v>
      </c>
      <c r="AF1106">
        <v>0</v>
      </c>
      <c r="AG1106">
        <v>3</v>
      </c>
      <c r="AH1106" t="s">
        <v>90</v>
      </c>
      <c r="AI1106" t="s">
        <v>90</v>
      </c>
      <c r="AJ1106" t="s">
        <v>90</v>
      </c>
      <c r="AK1106" t="s">
        <v>90</v>
      </c>
      <c r="AL1106" t="s">
        <v>90</v>
      </c>
      <c r="AM1106" t="s">
        <v>90</v>
      </c>
      <c r="AN1106" t="s">
        <v>90</v>
      </c>
      <c r="AO1106" t="s">
        <v>90</v>
      </c>
      <c r="AP1106" t="s">
        <v>90</v>
      </c>
      <c r="AQ1106" t="s">
        <v>90</v>
      </c>
      <c r="AR1106" t="s">
        <v>90</v>
      </c>
      <c r="AS1106" t="s">
        <v>90</v>
      </c>
      <c r="AT1106" t="s">
        <v>90</v>
      </c>
      <c r="AU1106" t="s">
        <v>90</v>
      </c>
      <c r="AV1106" t="s">
        <v>90</v>
      </c>
      <c r="AW1106" t="s">
        <v>90</v>
      </c>
      <c r="AX1106" t="s">
        <v>90</v>
      </c>
      <c r="AY1106" t="s">
        <v>90</v>
      </c>
      <c r="AZ1106" t="s">
        <v>90</v>
      </c>
      <c r="BA1106" t="s">
        <v>90</v>
      </c>
      <c r="BB1106" t="s">
        <v>90</v>
      </c>
      <c r="BC1106" t="s">
        <v>90</v>
      </c>
      <c r="BD1106" t="s">
        <v>90</v>
      </c>
      <c r="BE1106" t="s">
        <v>90</v>
      </c>
      <c r="BF1106" t="s">
        <v>2310</v>
      </c>
      <c r="BG1106">
        <v>4</v>
      </c>
      <c r="BH1106" t="s">
        <v>93</v>
      </c>
    </row>
    <row r="1107" spans="1:60">
      <c r="A1107" t="s">
        <v>2444</v>
      </c>
      <c r="B1107" t="s">
        <v>82</v>
      </c>
      <c r="C1107" t="s">
        <v>2442</v>
      </c>
      <c r="D1107" t="s">
        <v>84</v>
      </c>
      <c r="E1107" s="2">
        <f>HYPERLINK("capsilon://?command=openfolder&amp;siteaddress=FAM.docvelocity-na8.net&amp;folderid=FX56B04C1A-EAC3-10F6-4CEC-41A009A690CC","FX22085584")</f>
        <v>0</v>
      </c>
      <c r="F1107" t="s">
        <v>19</v>
      </c>
      <c r="G1107" t="s">
        <v>19</v>
      </c>
      <c r="H1107" t="s">
        <v>85</v>
      </c>
      <c r="I1107" t="s">
        <v>2443</v>
      </c>
      <c r="J1107">
        <v>94</v>
      </c>
      <c r="K1107" t="s">
        <v>87</v>
      </c>
      <c r="L1107" t="s">
        <v>88</v>
      </c>
      <c r="M1107" t="s">
        <v>89</v>
      </c>
      <c r="N1107">
        <v>2</v>
      </c>
      <c r="O1107" s="1">
        <v>44796.776331018518</v>
      </c>
      <c r="P1107" s="1">
        <v>44796.796770833331</v>
      </c>
      <c r="Q1107">
        <v>1088</v>
      </c>
      <c r="R1107">
        <v>678</v>
      </c>
      <c r="S1107" t="b">
        <v>0</v>
      </c>
      <c r="T1107" t="s">
        <v>90</v>
      </c>
      <c r="U1107" t="b">
        <v>1</v>
      </c>
      <c r="V1107" t="s">
        <v>1933</v>
      </c>
      <c r="W1107" s="1">
        <v>44796.785844907405</v>
      </c>
      <c r="X1107">
        <v>415</v>
      </c>
      <c r="Y1107">
        <v>80</v>
      </c>
      <c r="Z1107">
        <v>0</v>
      </c>
      <c r="AA1107">
        <v>80</v>
      </c>
      <c r="AB1107">
        <v>0</v>
      </c>
      <c r="AC1107">
        <v>4</v>
      </c>
      <c r="AD1107">
        <v>14</v>
      </c>
      <c r="AE1107">
        <v>0</v>
      </c>
      <c r="AF1107">
        <v>0</v>
      </c>
      <c r="AG1107">
        <v>0</v>
      </c>
      <c r="AH1107" t="s">
        <v>108</v>
      </c>
      <c r="AI1107" s="1">
        <v>44796.796770833331</v>
      </c>
      <c r="AJ1107">
        <v>263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14</v>
      </c>
      <c r="AQ1107">
        <v>0</v>
      </c>
      <c r="AR1107">
        <v>0</v>
      </c>
      <c r="AS1107">
        <v>0</v>
      </c>
      <c r="AT1107" t="s">
        <v>90</v>
      </c>
      <c r="AU1107" t="s">
        <v>90</v>
      </c>
      <c r="AV1107" t="s">
        <v>90</v>
      </c>
      <c r="AW1107" t="s">
        <v>90</v>
      </c>
      <c r="AX1107" t="s">
        <v>90</v>
      </c>
      <c r="AY1107" t="s">
        <v>90</v>
      </c>
      <c r="AZ1107" t="s">
        <v>90</v>
      </c>
      <c r="BA1107" t="s">
        <v>90</v>
      </c>
      <c r="BB1107" t="s">
        <v>90</v>
      </c>
      <c r="BC1107" t="s">
        <v>90</v>
      </c>
      <c r="BD1107" t="s">
        <v>90</v>
      </c>
      <c r="BE1107" t="s">
        <v>90</v>
      </c>
      <c r="BF1107" t="s">
        <v>2310</v>
      </c>
      <c r="BG1107">
        <v>29</v>
      </c>
      <c r="BH1107" t="s">
        <v>93</v>
      </c>
    </row>
    <row r="1108" spans="1:60">
      <c r="A1108" t="s">
        <v>2445</v>
      </c>
      <c r="B1108" t="s">
        <v>82</v>
      </c>
      <c r="C1108" t="s">
        <v>2446</v>
      </c>
      <c r="D1108" t="s">
        <v>84</v>
      </c>
      <c r="E1108" s="2">
        <f>HYPERLINK("capsilon://?command=openfolder&amp;siteaddress=FAM.docvelocity-na8.net&amp;folderid=FX7CD94C1B-A410-24AB-7814-38B5458B71DE","FX22085885")</f>
        <v>0</v>
      </c>
      <c r="F1108" t="s">
        <v>19</v>
      </c>
      <c r="G1108" t="s">
        <v>19</v>
      </c>
      <c r="H1108" t="s">
        <v>85</v>
      </c>
      <c r="I1108" t="s">
        <v>2447</v>
      </c>
      <c r="J1108">
        <v>324</v>
      </c>
      <c r="K1108" t="s">
        <v>87</v>
      </c>
      <c r="L1108" t="s">
        <v>88</v>
      </c>
      <c r="M1108" t="s">
        <v>89</v>
      </c>
      <c r="N1108">
        <v>1</v>
      </c>
      <c r="O1108" s="1">
        <v>44796.781770833331</v>
      </c>
      <c r="P1108" s="1">
        <v>44796.789259259262</v>
      </c>
      <c r="Q1108">
        <v>371</v>
      </c>
      <c r="R1108">
        <v>276</v>
      </c>
      <c r="S1108" t="b">
        <v>0</v>
      </c>
      <c r="T1108" t="s">
        <v>90</v>
      </c>
      <c r="U1108" t="b">
        <v>0</v>
      </c>
      <c r="V1108" t="s">
        <v>567</v>
      </c>
      <c r="W1108" s="1">
        <v>44796.789259259262</v>
      </c>
      <c r="X1108">
        <v>237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324</v>
      </c>
      <c r="AE1108">
        <v>310</v>
      </c>
      <c r="AF1108">
        <v>0</v>
      </c>
      <c r="AG1108">
        <v>9</v>
      </c>
      <c r="AH1108" t="s">
        <v>90</v>
      </c>
      <c r="AI1108" t="s">
        <v>90</v>
      </c>
      <c r="AJ1108" t="s">
        <v>90</v>
      </c>
      <c r="AK1108" t="s">
        <v>90</v>
      </c>
      <c r="AL1108" t="s">
        <v>90</v>
      </c>
      <c r="AM1108" t="s">
        <v>90</v>
      </c>
      <c r="AN1108" t="s">
        <v>90</v>
      </c>
      <c r="AO1108" t="s">
        <v>90</v>
      </c>
      <c r="AP1108" t="s">
        <v>90</v>
      </c>
      <c r="AQ1108" t="s">
        <v>90</v>
      </c>
      <c r="AR1108" t="s">
        <v>90</v>
      </c>
      <c r="AS1108" t="s">
        <v>90</v>
      </c>
      <c r="AT1108" t="s">
        <v>90</v>
      </c>
      <c r="AU1108" t="s">
        <v>90</v>
      </c>
      <c r="AV1108" t="s">
        <v>90</v>
      </c>
      <c r="AW1108" t="s">
        <v>90</v>
      </c>
      <c r="AX1108" t="s">
        <v>90</v>
      </c>
      <c r="AY1108" t="s">
        <v>90</v>
      </c>
      <c r="AZ1108" t="s">
        <v>90</v>
      </c>
      <c r="BA1108" t="s">
        <v>90</v>
      </c>
      <c r="BB1108" t="s">
        <v>90</v>
      </c>
      <c r="BC1108" t="s">
        <v>90</v>
      </c>
      <c r="BD1108" t="s">
        <v>90</v>
      </c>
      <c r="BE1108" t="s">
        <v>90</v>
      </c>
      <c r="BF1108" t="s">
        <v>2310</v>
      </c>
      <c r="BG1108">
        <v>10</v>
      </c>
      <c r="BH1108" t="s">
        <v>93</v>
      </c>
    </row>
    <row r="1109" spans="1:60">
      <c r="A1109" t="s">
        <v>2448</v>
      </c>
      <c r="B1109" t="s">
        <v>82</v>
      </c>
      <c r="C1109" t="s">
        <v>2439</v>
      </c>
      <c r="D1109" t="s">
        <v>84</v>
      </c>
      <c r="E1109" s="2">
        <f>HYPERLINK("capsilon://?command=openfolder&amp;siteaddress=FAM.docvelocity-na8.net&amp;folderid=FX87DC649E-3140-836A-2610-206A859587EE","FX22084677")</f>
        <v>0</v>
      </c>
      <c r="F1109" t="s">
        <v>19</v>
      </c>
      <c r="G1109" t="s">
        <v>19</v>
      </c>
      <c r="H1109" t="s">
        <v>85</v>
      </c>
      <c r="I1109" t="s">
        <v>2440</v>
      </c>
      <c r="J1109">
        <v>161</v>
      </c>
      <c r="K1109" t="s">
        <v>87</v>
      </c>
      <c r="L1109" t="s">
        <v>88</v>
      </c>
      <c r="M1109" t="s">
        <v>89</v>
      </c>
      <c r="N1109">
        <v>2</v>
      </c>
      <c r="O1109" s="1">
        <v>44796.787962962961</v>
      </c>
      <c r="P1109" s="1">
        <v>44796.855856481481</v>
      </c>
      <c r="Q1109">
        <v>3390</v>
      </c>
      <c r="R1109">
        <v>2476</v>
      </c>
      <c r="S1109" t="b">
        <v>0</v>
      </c>
      <c r="T1109" t="s">
        <v>90</v>
      </c>
      <c r="U1109" t="b">
        <v>1</v>
      </c>
      <c r="V1109" t="s">
        <v>135</v>
      </c>
      <c r="W1109" s="1">
        <v>44796.851631944446</v>
      </c>
      <c r="X1109">
        <v>2046</v>
      </c>
      <c r="Y1109">
        <v>137</v>
      </c>
      <c r="Z1109">
        <v>0</v>
      </c>
      <c r="AA1109">
        <v>137</v>
      </c>
      <c r="AB1109">
        <v>0</v>
      </c>
      <c r="AC1109">
        <v>33</v>
      </c>
      <c r="AD1109">
        <v>24</v>
      </c>
      <c r="AE1109">
        <v>0</v>
      </c>
      <c r="AF1109">
        <v>0</v>
      </c>
      <c r="AG1109">
        <v>0</v>
      </c>
      <c r="AH1109" t="s">
        <v>173</v>
      </c>
      <c r="AI1109" s="1">
        <v>44796.855856481481</v>
      </c>
      <c r="AJ1109">
        <v>347</v>
      </c>
      <c r="AK1109">
        <v>3</v>
      </c>
      <c r="AL1109">
        <v>0</v>
      </c>
      <c r="AM1109">
        <v>3</v>
      </c>
      <c r="AN1109">
        <v>0</v>
      </c>
      <c r="AO1109">
        <v>1</v>
      </c>
      <c r="AP1109">
        <v>21</v>
      </c>
      <c r="AQ1109">
        <v>0</v>
      </c>
      <c r="AR1109">
        <v>0</v>
      </c>
      <c r="AS1109">
        <v>0</v>
      </c>
      <c r="AT1109" t="s">
        <v>90</v>
      </c>
      <c r="AU1109" t="s">
        <v>90</v>
      </c>
      <c r="AV1109" t="s">
        <v>90</v>
      </c>
      <c r="AW1109" t="s">
        <v>90</v>
      </c>
      <c r="AX1109" t="s">
        <v>90</v>
      </c>
      <c r="AY1109" t="s">
        <v>90</v>
      </c>
      <c r="AZ1109" t="s">
        <v>90</v>
      </c>
      <c r="BA1109" t="s">
        <v>90</v>
      </c>
      <c r="BB1109" t="s">
        <v>90</v>
      </c>
      <c r="BC1109" t="s">
        <v>90</v>
      </c>
      <c r="BD1109" t="s">
        <v>90</v>
      </c>
      <c r="BE1109" t="s">
        <v>90</v>
      </c>
      <c r="BF1109" t="s">
        <v>2310</v>
      </c>
      <c r="BG1109">
        <v>97</v>
      </c>
      <c r="BH1109" t="s">
        <v>93</v>
      </c>
    </row>
    <row r="1110" spans="1:60">
      <c r="A1110" t="s">
        <v>2449</v>
      </c>
      <c r="B1110" t="s">
        <v>82</v>
      </c>
      <c r="C1110" t="s">
        <v>2446</v>
      </c>
      <c r="D1110" t="s">
        <v>84</v>
      </c>
      <c r="E1110" s="2">
        <f>HYPERLINK("capsilon://?command=openfolder&amp;siteaddress=FAM.docvelocity-na8.net&amp;folderid=FX7CD94C1B-A410-24AB-7814-38B5458B71DE","FX22085885")</f>
        <v>0</v>
      </c>
      <c r="F1110" t="s">
        <v>19</v>
      </c>
      <c r="G1110" t="s">
        <v>19</v>
      </c>
      <c r="H1110" t="s">
        <v>85</v>
      </c>
      <c r="I1110" t="s">
        <v>2447</v>
      </c>
      <c r="J1110">
        <v>456</v>
      </c>
      <c r="K1110" t="s">
        <v>87</v>
      </c>
      <c r="L1110" t="s">
        <v>88</v>
      </c>
      <c r="M1110" t="s">
        <v>89</v>
      </c>
      <c r="N1110">
        <v>2</v>
      </c>
      <c r="O1110" s="1">
        <v>44796.790729166663</v>
      </c>
      <c r="P1110" s="1">
        <v>44796.896006944444</v>
      </c>
      <c r="Q1110">
        <v>6993</v>
      </c>
      <c r="R1110">
        <v>2103</v>
      </c>
      <c r="S1110" t="b">
        <v>0</v>
      </c>
      <c r="T1110" t="s">
        <v>90</v>
      </c>
      <c r="U1110" t="b">
        <v>1</v>
      </c>
      <c r="V1110" t="s">
        <v>135</v>
      </c>
      <c r="W1110" s="1">
        <v>44796.868668981479</v>
      </c>
      <c r="X1110">
        <v>1471</v>
      </c>
      <c r="Y1110">
        <v>400</v>
      </c>
      <c r="Z1110">
        <v>0</v>
      </c>
      <c r="AA1110">
        <v>400</v>
      </c>
      <c r="AB1110">
        <v>21</v>
      </c>
      <c r="AC1110">
        <v>12</v>
      </c>
      <c r="AD1110">
        <v>56</v>
      </c>
      <c r="AE1110">
        <v>0</v>
      </c>
      <c r="AF1110">
        <v>0</v>
      </c>
      <c r="AG1110">
        <v>0</v>
      </c>
      <c r="AH1110" t="s">
        <v>173</v>
      </c>
      <c r="AI1110" s="1">
        <v>44796.896006944444</v>
      </c>
      <c r="AJ1110">
        <v>376</v>
      </c>
      <c r="AK1110">
        <v>2</v>
      </c>
      <c r="AL1110">
        <v>0</v>
      </c>
      <c r="AM1110">
        <v>2</v>
      </c>
      <c r="AN1110">
        <v>21</v>
      </c>
      <c r="AO1110">
        <v>1</v>
      </c>
      <c r="AP1110">
        <v>54</v>
      </c>
      <c r="AQ1110">
        <v>0</v>
      </c>
      <c r="AR1110">
        <v>0</v>
      </c>
      <c r="AS1110">
        <v>0</v>
      </c>
      <c r="AT1110" t="s">
        <v>90</v>
      </c>
      <c r="AU1110" t="s">
        <v>90</v>
      </c>
      <c r="AV1110" t="s">
        <v>90</v>
      </c>
      <c r="AW1110" t="s">
        <v>90</v>
      </c>
      <c r="AX1110" t="s">
        <v>90</v>
      </c>
      <c r="AY1110" t="s">
        <v>90</v>
      </c>
      <c r="AZ1110" t="s">
        <v>90</v>
      </c>
      <c r="BA1110" t="s">
        <v>90</v>
      </c>
      <c r="BB1110" t="s">
        <v>90</v>
      </c>
      <c r="BC1110" t="s">
        <v>90</v>
      </c>
      <c r="BD1110" t="s">
        <v>90</v>
      </c>
      <c r="BE1110" t="s">
        <v>90</v>
      </c>
      <c r="BF1110" t="s">
        <v>2310</v>
      </c>
      <c r="BG1110">
        <v>151</v>
      </c>
      <c r="BH1110" t="s">
        <v>93</v>
      </c>
    </row>
    <row r="1111" spans="1:60">
      <c r="A1111" t="s">
        <v>2450</v>
      </c>
      <c r="B1111" t="s">
        <v>82</v>
      </c>
      <c r="C1111" t="s">
        <v>2451</v>
      </c>
      <c r="D1111" t="s">
        <v>84</v>
      </c>
      <c r="E1111" s="2">
        <f>HYPERLINK("capsilon://?command=openfolder&amp;siteaddress=FAM.docvelocity-na8.net&amp;folderid=FX4A71DA4C-5314-31EA-E0E8-4356C7A48559","FX22086360")</f>
        <v>0</v>
      </c>
      <c r="F1111" t="s">
        <v>19</v>
      </c>
      <c r="G1111" t="s">
        <v>19</v>
      </c>
      <c r="H1111" t="s">
        <v>85</v>
      </c>
      <c r="I1111" t="s">
        <v>2452</v>
      </c>
      <c r="J1111">
        <v>409</v>
      </c>
      <c r="K1111" t="s">
        <v>87</v>
      </c>
      <c r="L1111" t="s">
        <v>88</v>
      </c>
      <c r="M1111" t="s">
        <v>89</v>
      </c>
      <c r="N1111">
        <v>1</v>
      </c>
      <c r="O1111" s="1">
        <v>44796.799768518518</v>
      </c>
      <c r="P1111" s="1">
        <v>44796.862696759257</v>
      </c>
      <c r="Q1111">
        <v>5173</v>
      </c>
      <c r="R1111">
        <v>264</v>
      </c>
      <c r="S1111" t="b">
        <v>0</v>
      </c>
      <c r="T1111" t="s">
        <v>90</v>
      </c>
      <c r="U1111" t="b">
        <v>0</v>
      </c>
      <c r="V1111" t="s">
        <v>162</v>
      </c>
      <c r="W1111" s="1">
        <v>44796.862696759257</v>
      </c>
      <c r="X1111">
        <v>252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409</v>
      </c>
      <c r="AE1111">
        <v>387</v>
      </c>
      <c r="AF1111">
        <v>0</v>
      </c>
      <c r="AG1111">
        <v>8</v>
      </c>
      <c r="AH1111" t="s">
        <v>90</v>
      </c>
      <c r="AI1111" t="s">
        <v>90</v>
      </c>
      <c r="AJ1111" t="s">
        <v>90</v>
      </c>
      <c r="AK1111" t="s">
        <v>90</v>
      </c>
      <c r="AL1111" t="s">
        <v>90</v>
      </c>
      <c r="AM1111" t="s">
        <v>90</v>
      </c>
      <c r="AN1111" t="s">
        <v>90</v>
      </c>
      <c r="AO1111" t="s">
        <v>90</v>
      </c>
      <c r="AP1111" t="s">
        <v>90</v>
      </c>
      <c r="AQ1111" t="s">
        <v>90</v>
      </c>
      <c r="AR1111" t="s">
        <v>90</v>
      </c>
      <c r="AS1111" t="s">
        <v>90</v>
      </c>
      <c r="AT1111" t="s">
        <v>90</v>
      </c>
      <c r="AU1111" t="s">
        <v>90</v>
      </c>
      <c r="AV1111" t="s">
        <v>90</v>
      </c>
      <c r="AW1111" t="s">
        <v>90</v>
      </c>
      <c r="AX1111" t="s">
        <v>90</v>
      </c>
      <c r="AY1111" t="s">
        <v>90</v>
      </c>
      <c r="AZ1111" t="s">
        <v>90</v>
      </c>
      <c r="BA1111" t="s">
        <v>90</v>
      </c>
      <c r="BB1111" t="s">
        <v>90</v>
      </c>
      <c r="BC1111" t="s">
        <v>90</v>
      </c>
      <c r="BD1111" t="s">
        <v>90</v>
      </c>
      <c r="BE1111" t="s">
        <v>90</v>
      </c>
      <c r="BF1111" t="s">
        <v>2310</v>
      </c>
      <c r="BG1111">
        <v>90</v>
      </c>
      <c r="BH1111" t="s">
        <v>93</v>
      </c>
    </row>
    <row r="1112" spans="1:60">
      <c r="A1112" t="s">
        <v>2453</v>
      </c>
      <c r="B1112" t="s">
        <v>82</v>
      </c>
      <c r="C1112" t="s">
        <v>2454</v>
      </c>
      <c r="D1112" t="s">
        <v>84</v>
      </c>
      <c r="E1112" s="2">
        <f>HYPERLINK("capsilon://?command=openfolder&amp;siteaddress=FAM.docvelocity-na8.net&amp;folderid=FX8E121996-25A6-D0F7-7329-39EA28936005","FX22086418")</f>
        <v>0</v>
      </c>
      <c r="F1112" t="s">
        <v>19</v>
      </c>
      <c r="G1112" t="s">
        <v>19</v>
      </c>
      <c r="H1112" t="s">
        <v>85</v>
      </c>
      <c r="I1112" t="s">
        <v>2455</v>
      </c>
      <c r="J1112">
        <v>475</v>
      </c>
      <c r="K1112" t="s">
        <v>87</v>
      </c>
      <c r="L1112" t="s">
        <v>88</v>
      </c>
      <c r="M1112" t="s">
        <v>89</v>
      </c>
      <c r="N1112">
        <v>1</v>
      </c>
      <c r="O1112" s="1">
        <v>44796.841192129628</v>
      </c>
      <c r="P1112" s="1">
        <v>44796.870567129627</v>
      </c>
      <c r="Q1112">
        <v>1859</v>
      </c>
      <c r="R1112">
        <v>679</v>
      </c>
      <c r="S1112" t="b">
        <v>0</v>
      </c>
      <c r="T1112" t="s">
        <v>90</v>
      </c>
      <c r="U1112" t="b">
        <v>0</v>
      </c>
      <c r="V1112" t="s">
        <v>162</v>
      </c>
      <c r="W1112" s="1">
        <v>44796.870567129627</v>
      </c>
      <c r="X1112">
        <v>679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475</v>
      </c>
      <c r="AE1112">
        <v>447</v>
      </c>
      <c r="AF1112">
        <v>0</v>
      </c>
      <c r="AG1112">
        <v>16</v>
      </c>
      <c r="AH1112" t="s">
        <v>90</v>
      </c>
      <c r="AI1112" t="s">
        <v>90</v>
      </c>
      <c r="AJ1112" t="s">
        <v>90</v>
      </c>
      <c r="AK1112" t="s">
        <v>90</v>
      </c>
      <c r="AL1112" t="s">
        <v>90</v>
      </c>
      <c r="AM1112" t="s">
        <v>90</v>
      </c>
      <c r="AN1112" t="s">
        <v>90</v>
      </c>
      <c r="AO1112" t="s">
        <v>90</v>
      </c>
      <c r="AP1112" t="s">
        <v>90</v>
      </c>
      <c r="AQ1112" t="s">
        <v>90</v>
      </c>
      <c r="AR1112" t="s">
        <v>90</v>
      </c>
      <c r="AS1112" t="s">
        <v>90</v>
      </c>
      <c r="AT1112" t="s">
        <v>90</v>
      </c>
      <c r="AU1112" t="s">
        <v>90</v>
      </c>
      <c r="AV1112" t="s">
        <v>90</v>
      </c>
      <c r="AW1112" t="s">
        <v>90</v>
      </c>
      <c r="AX1112" t="s">
        <v>90</v>
      </c>
      <c r="AY1112" t="s">
        <v>90</v>
      </c>
      <c r="AZ1112" t="s">
        <v>90</v>
      </c>
      <c r="BA1112" t="s">
        <v>90</v>
      </c>
      <c r="BB1112" t="s">
        <v>90</v>
      </c>
      <c r="BC1112" t="s">
        <v>90</v>
      </c>
      <c r="BD1112" t="s">
        <v>90</v>
      </c>
      <c r="BE1112" t="s">
        <v>90</v>
      </c>
      <c r="BF1112" t="s">
        <v>2310</v>
      </c>
      <c r="BG1112">
        <v>42</v>
      </c>
      <c r="BH1112" t="s">
        <v>93</v>
      </c>
    </row>
    <row r="1113" spans="1:60">
      <c r="A1113" t="s">
        <v>2456</v>
      </c>
      <c r="B1113" t="s">
        <v>82</v>
      </c>
      <c r="C1113" t="s">
        <v>1894</v>
      </c>
      <c r="D1113" t="s">
        <v>84</v>
      </c>
      <c r="E1113" s="2">
        <f>HYPERLINK("capsilon://?command=openfolder&amp;siteaddress=FAM.docvelocity-na8.net&amp;folderid=FXBDCEB142-6072-A25B-6F3D-1FEDCB6AFF23","FX22084960")</f>
        <v>0</v>
      </c>
      <c r="F1113" t="s">
        <v>19</v>
      </c>
      <c r="G1113" t="s">
        <v>19</v>
      </c>
      <c r="H1113" t="s">
        <v>85</v>
      </c>
      <c r="I1113" t="s">
        <v>2457</v>
      </c>
      <c r="J1113">
        <v>30</v>
      </c>
      <c r="K1113" t="s">
        <v>87</v>
      </c>
      <c r="L1113" t="s">
        <v>88</v>
      </c>
      <c r="M1113" t="s">
        <v>89</v>
      </c>
      <c r="N1113">
        <v>2</v>
      </c>
      <c r="O1113" s="1">
        <v>44796.843865740739</v>
      </c>
      <c r="P1113" s="1">
        <v>44796.913206018522</v>
      </c>
      <c r="Q1113">
        <v>5763</v>
      </c>
      <c r="R1113">
        <v>228</v>
      </c>
      <c r="S1113" t="b">
        <v>0</v>
      </c>
      <c r="T1113" t="s">
        <v>90</v>
      </c>
      <c r="U1113" t="b">
        <v>0</v>
      </c>
      <c r="V1113" t="s">
        <v>135</v>
      </c>
      <c r="W1113" s="1">
        <v>44796.870185185187</v>
      </c>
      <c r="X1113">
        <v>131</v>
      </c>
      <c r="Y1113">
        <v>10</v>
      </c>
      <c r="Z1113">
        <v>0</v>
      </c>
      <c r="AA1113">
        <v>10</v>
      </c>
      <c r="AB1113">
        <v>0</v>
      </c>
      <c r="AC1113">
        <v>0</v>
      </c>
      <c r="AD1113">
        <v>20</v>
      </c>
      <c r="AE1113">
        <v>0</v>
      </c>
      <c r="AF1113">
        <v>0</v>
      </c>
      <c r="AG1113">
        <v>0</v>
      </c>
      <c r="AH1113" t="s">
        <v>132</v>
      </c>
      <c r="AI1113" s="1">
        <v>44796.913206018522</v>
      </c>
      <c r="AJ1113">
        <v>97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20</v>
      </c>
      <c r="AQ1113">
        <v>0</v>
      </c>
      <c r="AR1113">
        <v>0</v>
      </c>
      <c r="AS1113">
        <v>0</v>
      </c>
      <c r="AT1113" t="s">
        <v>90</v>
      </c>
      <c r="AU1113" t="s">
        <v>90</v>
      </c>
      <c r="AV1113" t="s">
        <v>90</v>
      </c>
      <c r="AW1113" t="s">
        <v>90</v>
      </c>
      <c r="AX1113" t="s">
        <v>90</v>
      </c>
      <c r="AY1113" t="s">
        <v>90</v>
      </c>
      <c r="AZ1113" t="s">
        <v>90</v>
      </c>
      <c r="BA1113" t="s">
        <v>90</v>
      </c>
      <c r="BB1113" t="s">
        <v>90</v>
      </c>
      <c r="BC1113" t="s">
        <v>90</v>
      </c>
      <c r="BD1113" t="s">
        <v>90</v>
      </c>
      <c r="BE1113" t="s">
        <v>90</v>
      </c>
      <c r="BF1113" t="s">
        <v>2310</v>
      </c>
      <c r="BG1113">
        <v>99</v>
      </c>
      <c r="BH1113" t="s">
        <v>93</v>
      </c>
    </row>
    <row r="1114" spans="1:60">
      <c r="A1114" t="s">
        <v>2458</v>
      </c>
      <c r="B1114" t="s">
        <v>82</v>
      </c>
      <c r="C1114" t="s">
        <v>2459</v>
      </c>
      <c r="D1114" t="s">
        <v>84</v>
      </c>
      <c r="E1114" s="2">
        <f>HYPERLINK("capsilon://?command=openfolder&amp;siteaddress=FAM.docvelocity-na8.net&amp;folderid=FX9AC9B0BD-1DAF-C350-D401-F5DB338B2D52","FX22085301")</f>
        <v>0</v>
      </c>
      <c r="F1114" t="s">
        <v>19</v>
      </c>
      <c r="G1114" t="s">
        <v>19</v>
      </c>
      <c r="H1114" t="s">
        <v>85</v>
      </c>
      <c r="I1114" t="s">
        <v>2460</v>
      </c>
      <c r="J1114">
        <v>553</v>
      </c>
      <c r="K1114" t="s">
        <v>87</v>
      </c>
      <c r="L1114" t="s">
        <v>88</v>
      </c>
      <c r="M1114" t="s">
        <v>89</v>
      </c>
      <c r="N1114">
        <v>1</v>
      </c>
      <c r="O1114" s="1">
        <v>44796.851354166669</v>
      </c>
      <c r="P1114" s="1">
        <v>44796.8747337963</v>
      </c>
      <c r="Q1114">
        <v>1642</v>
      </c>
      <c r="R1114">
        <v>378</v>
      </c>
      <c r="S1114" t="b">
        <v>0</v>
      </c>
      <c r="T1114" t="s">
        <v>90</v>
      </c>
      <c r="U1114" t="b">
        <v>0</v>
      </c>
      <c r="V1114" t="s">
        <v>135</v>
      </c>
      <c r="W1114" s="1">
        <v>44796.8747337963</v>
      </c>
      <c r="X1114">
        <v>260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553</v>
      </c>
      <c r="AE1114">
        <v>486</v>
      </c>
      <c r="AF1114">
        <v>0</v>
      </c>
      <c r="AG1114">
        <v>12</v>
      </c>
      <c r="AH1114" t="s">
        <v>90</v>
      </c>
      <c r="AI1114" t="s">
        <v>90</v>
      </c>
      <c r="AJ1114" t="s">
        <v>90</v>
      </c>
      <c r="AK1114" t="s">
        <v>90</v>
      </c>
      <c r="AL1114" t="s">
        <v>90</v>
      </c>
      <c r="AM1114" t="s">
        <v>90</v>
      </c>
      <c r="AN1114" t="s">
        <v>90</v>
      </c>
      <c r="AO1114" t="s">
        <v>90</v>
      </c>
      <c r="AP1114" t="s">
        <v>90</v>
      </c>
      <c r="AQ1114" t="s">
        <v>90</v>
      </c>
      <c r="AR1114" t="s">
        <v>90</v>
      </c>
      <c r="AS1114" t="s">
        <v>90</v>
      </c>
      <c r="AT1114" t="s">
        <v>90</v>
      </c>
      <c r="AU1114" t="s">
        <v>90</v>
      </c>
      <c r="AV1114" t="s">
        <v>90</v>
      </c>
      <c r="AW1114" t="s">
        <v>90</v>
      </c>
      <c r="AX1114" t="s">
        <v>90</v>
      </c>
      <c r="AY1114" t="s">
        <v>90</v>
      </c>
      <c r="AZ1114" t="s">
        <v>90</v>
      </c>
      <c r="BA1114" t="s">
        <v>90</v>
      </c>
      <c r="BB1114" t="s">
        <v>90</v>
      </c>
      <c r="BC1114" t="s">
        <v>90</v>
      </c>
      <c r="BD1114" t="s">
        <v>90</v>
      </c>
      <c r="BE1114" t="s">
        <v>90</v>
      </c>
      <c r="BF1114" t="s">
        <v>2310</v>
      </c>
      <c r="BG1114">
        <v>33</v>
      </c>
      <c r="BH1114" t="s">
        <v>93</v>
      </c>
    </row>
    <row r="1115" spans="1:60">
      <c r="A1115" t="s">
        <v>2461</v>
      </c>
      <c r="B1115" t="s">
        <v>82</v>
      </c>
      <c r="C1115" t="s">
        <v>2451</v>
      </c>
      <c r="D1115" t="s">
        <v>84</v>
      </c>
      <c r="E1115" s="2">
        <f>HYPERLINK("capsilon://?command=openfolder&amp;siteaddress=FAM.docvelocity-na8.net&amp;folderid=FX4A71DA4C-5314-31EA-E0E8-4356C7A48559","FX22086360")</f>
        <v>0</v>
      </c>
      <c r="F1115" t="s">
        <v>19</v>
      </c>
      <c r="G1115" t="s">
        <v>19</v>
      </c>
      <c r="H1115" t="s">
        <v>85</v>
      </c>
      <c r="I1115" t="s">
        <v>2452</v>
      </c>
      <c r="J1115">
        <v>533</v>
      </c>
      <c r="K1115" t="s">
        <v>87</v>
      </c>
      <c r="L1115" t="s">
        <v>88</v>
      </c>
      <c r="M1115" t="s">
        <v>89</v>
      </c>
      <c r="N1115">
        <v>2</v>
      </c>
      <c r="O1115" s="1">
        <v>44796.864537037036</v>
      </c>
      <c r="P1115" s="1">
        <v>44796.935972222222</v>
      </c>
      <c r="Q1115">
        <v>1688</v>
      </c>
      <c r="R1115">
        <v>4484</v>
      </c>
      <c r="S1115" t="b">
        <v>0</v>
      </c>
      <c r="T1115" t="s">
        <v>90</v>
      </c>
      <c r="U1115" t="b">
        <v>1</v>
      </c>
      <c r="V1115" t="s">
        <v>2462</v>
      </c>
      <c r="W1115" s="1">
        <v>44796.88753472222</v>
      </c>
      <c r="X1115">
        <v>1764</v>
      </c>
      <c r="Y1115">
        <v>339</v>
      </c>
      <c r="Z1115">
        <v>0</v>
      </c>
      <c r="AA1115">
        <v>339</v>
      </c>
      <c r="AB1115">
        <v>165</v>
      </c>
      <c r="AC1115">
        <v>18</v>
      </c>
      <c r="AD1115">
        <v>194</v>
      </c>
      <c r="AE1115">
        <v>0</v>
      </c>
      <c r="AF1115">
        <v>0</v>
      </c>
      <c r="AG1115">
        <v>0</v>
      </c>
      <c r="AH1115" t="s">
        <v>126</v>
      </c>
      <c r="AI1115" s="1">
        <v>44796.935972222222</v>
      </c>
      <c r="AJ1115">
        <v>773</v>
      </c>
      <c r="AK1115">
        <v>1</v>
      </c>
      <c r="AL1115">
        <v>0</v>
      </c>
      <c r="AM1115">
        <v>1</v>
      </c>
      <c r="AN1115">
        <v>165</v>
      </c>
      <c r="AO1115">
        <v>0</v>
      </c>
      <c r="AP1115">
        <v>193</v>
      </c>
      <c r="AQ1115">
        <v>0</v>
      </c>
      <c r="AR1115">
        <v>0</v>
      </c>
      <c r="AS1115">
        <v>0</v>
      </c>
      <c r="AT1115" t="s">
        <v>90</v>
      </c>
      <c r="AU1115" t="s">
        <v>90</v>
      </c>
      <c r="AV1115" t="s">
        <v>90</v>
      </c>
      <c r="AW1115" t="s">
        <v>90</v>
      </c>
      <c r="AX1115" t="s">
        <v>90</v>
      </c>
      <c r="AY1115" t="s">
        <v>90</v>
      </c>
      <c r="AZ1115" t="s">
        <v>90</v>
      </c>
      <c r="BA1115" t="s">
        <v>90</v>
      </c>
      <c r="BB1115" t="s">
        <v>90</v>
      </c>
      <c r="BC1115" t="s">
        <v>90</v>
      </c>
      <c r="BD1115" t="s">
        <v>90</v>
      </c>
      <c r="BE1115" t="s">
        <v>90</v>
      </c>
      <c r="BF1115" t="s">
        <v>2310</v>
      </c>
      <c r="BG1115">
        <v>102</v>
      </c>
      <c r="BH1115" t="s">
        <v>93</v>
      </c>
    </row>
    <row r="1116" spans="1:60">
      <c r="A1116" t="s">
        <v>2463</v>
      </c>
      <c r="B1116" t="s">
        <v>82</v>
      </c>
      <c r="C1116" t="s">
        <v>2464</v>
      </c>
      <c r="D1116" t="s">
        <v>84</v>
      </c>
      <c r="E1116" s="2">
        <f>HYPERLINK("capsilon://?command=openfolder&amp;siteaddress=FAM.docvelocity-na8.net&amp;folderid=FX8BA61EF2-57FF-73DB-F7D1-62ECED324C95","FX22086465")</f>
        <v>0</v>
      </c>
      <c r="F1116" t="s">
        <v>19</v>
      </c>
      <c r="G1116" t="s">
        <v>19</v>
      </c>
      <c r="H1116" t="s">
        <v>85</v>
      </c>
      <c r="I1116" t="s">
        <v>2465</v>
      </c>
      <c r="J1116">
        <v>462</v>
      </c>
      <c r="K1116" t="s">
        <v>87</v>
      </c>
      <c r="L1116" t="s">
        <v>88</v>
      </c>
      <c r="M1116" t="s">
        <v>89</v>
      </c>
      <c r="N1116">
        <v>1</v>
      </c>
      <c r="O1116" s="1">
        <v>44796.867106481484</v>
      </c>
      <c r="P1116" s="1">
        <v>44797.088865740741</v>
      </c>
      <c r="Q1116">
        <v>16467</v>
      </c>
      <c r="R1116">
        <v>2693</v>
      </c>
      <c r="S1116" t="b">
        <v>0</v>
      </c>
      <c r="T1116" t="s">
        <v>90</v>
      </c>
      <c r="U1116" t="b">
        <v>0</v>
      </c>
      <c r="V1116" t="s">
        <v>182</v>
      </c>
      <c r="W1116" s="1">
        <v>44797.088865740741</v>
      </c>
      <c r="X1116">
        <v>2327</v>
      </c>
      <c r="Y1116">
        <v>182</v>
      </c>
      <c r="Z1116">
        <v>0</v>
      </c>
      <c r="AA1116">
        <v>182</v>
      </c>
      <c r="AB1116">
        <v>0</v>
      </c>
      <c r="AC1116">
        <v>35</v>
      </c>
      <c r="AD1116">
        <v>280</v>
      </c>
      <c r="AE1116">
        <v>443</v>
      </c>
      <c r="AF1116">
        <v>0</v>
      </c>
      <c r="AG1116">
        <v>7</v>
      </c>
      <c r="AH1116" t="s">
        <v>90</v>
      </c>
      <c r="AI1116" t="s">
        <v>90</v>
      </c>
      <c r="AJ1116" t="s">
        <v>90</v>
      </c>
      <c r="AK1116" t="s">
        <v>90</v>
      </c>
      <c r="AL1116" t="s">
        <v>90</v>
      </c>
      <c r="AM1116" t="s">
        <v>90</v>
      </c>
      <c r="AN1116" t="s">
        <v>90</v>
      </c>
      <c r="AO1116" t="s">
        <v>90</v>
      </c>
      <c r="AP1116" t="s">
        <v>90</v>
      </c>
      <c r="AQ1116" t="s">
        <v>90</v>
      </c>
      <c r="AR1116" t="s">
        <v>90</v>
      </c>
      <c r="AS1116" t="s">
        <v>90</v>
      </c>
      <c r="AT1116" t="s">
        <v>90</v>
      </c>
      <c r="AU1116" t="s">
        <v>90</v>
      </c>
      <c r="AV1116" t="s">
        <v>90</v>
      </c>
      <c r="AW1116" t="s">
        <v>90</v>
      </c>
      <c r="AX1116" t="s">
        <v>90</v>
      </c>
      <c r="AY1116" t="s">
        <v>90</v>
      </c>
      <c r="AZ1116" t="s">
        <v>90</v>
      </c>
      <c r="BA1116" t="s">
        <v>90</v>
      </c>
      <c r="BB1116" t="s">
        <v>90</v>
      </c>
      <c r="BC1116" t="s">
        <v>90</v>
      </c>
      <c r="BD1116" t="s">
        <v>90</v>
      </c>
      <c r="BE1116" t="s">
        <v>90</v>
      </c>
      <c r="BF1116" t="s">
        <v>2310</v>
      </c>
      <c r="BG1116">
        <v>319</v>
      </c>
      <c r="BH1116" t="s">
        <v>93</v>
      </c>
    </row>
    <row r="1117" spans="1:60">
      <c r="A1117" t="s">
        <v>2466</v>
      </c>
      <c r="B1117" t="s">
        <v>82</v>
      </c>
      <c r="C1117" t="s">
        <v>2454</v>
      </c>
      <c r="D1117" t="s">
        <v>84</v>
      </c>
      <c r="E1117" s="2">
        <f>HYPERLINK("capsilon://?command=openfolder&amp;siteaddress=FAM.docvelocity-na8.net&amp;folderid=FX8E121996-25A6-D0F7-7329-39EA28936005","FX22086418")</f>
        <v>0</v>
      </c>
      <c r="F1117" t="s">
        <v>19</v>
      </c>
      <c r="G1117" t="s">
        <v>19</v>
      </c>
      <c r="H1117" t="s">
        <v>85</v>
      </c>
      <c r="I1117" t="s">
        <v>2455</v>
      </c>
      <c r="J1117">
        <v>732</v>
      </c>
      <c r="K1117" t="s">
        <v>87</v>
      </c>
      <c r="L1117" t="s">
        <v>88</v>
      </c>
      <c r="M1117" t="s">
        <v>89</v>
      </c>
      <c r="N1117">
        <v>2</v>
      </c>
      <c r="O1117" s="1">
        <v>44796.872881944444</v>
      </c>
      <c r="P1117" s="1">
        <v>44797.064050925925</v>
      </c>
      <c r="Q1117">
        <v>9914</v>
      </c>
      <c r="R1117">
        <v>6603</v>
      </c>
      <c r="S1117" t="b">
        <v>0</v>
      </c>
      <c r="T1117" t="s">
        <v>90</v>
      </c>
      <c r="U1117" t="b">
        <v>1</v>
      </c>
      <c r="V1117" t="s">
        <v>182</v>
      </c>
      <c r="W1117" s="1">
        <v>44797.029942129629</v>
      </c>
      <c r="X1117">
        <v>5536</v>
      </c>
      <c r="Y1117">
        <v>907</v>
      </c>
      <c r="Z1117">
        <v>0</v>
      </c>
      <c r="AA1117">
        <v>907</v>
      </c>
      <c r="AB1117">
        <v>66</v>
      </c>
      <c r="AC1117">
        <v>95</v>
      </c>
      <c r="AD1117">
        <v>-175</v>
      </c>
      <c r="AE1117">
        <v>0</v>
      </c>
      <c r="AF1117">
        <v>0</v>
      </c>
      <c r="AG1117">
        <v>0</v>
      </c>
      <c r="AH1117" t="s">
        <v>126</v>
      </c>
      <c r="AI1117" s="1">
        <v>44797.064050925925</v>
      </c>
      <c r="AJ1117">
        <v>1032</v>
      </c>
      <c r="AK1117">
        <v>2</v>
      </c>
      <c r="AL1117">
        <v>0</v>
      </c>
      <c r="AM1117">
        <v>2</v>
      </c>
      <c r="AN1117">
        <v>21</v>
      </c>
      <c r="AO1117">
        <v>1</v>
      </c>
      <c r="AP1117">
        <v>-177</v>
      </c>
      <c r="AQ1117">
        <v>0</v>
      </c>
      <c r="AR1117">
        <v>0</v>
      </c>
      <c r="AS1117">
        <v>0</v>
      </c>
      <c r="AT1117" t="s">
        <v>90</v>
      </c>
      <c r="AU1117" t="s">
        <v>90</v>
      </c>
      <c r="AV1117" t="s">
        <v>90</v>
      </c>
      <c r="AW1117" t="s">
        <v>90</v>
      </c>
      <c r="AX1117" t="s">
        <v>90</v>
      </c>
      <c r="AY1117" t="s">
        <v>90</v>
      </c>
      <c r="AZ1117" t="s">
        <v>90</v>
      </c>
      <c r="BA1117" t="s">
        <v>90</v>
      </c>
      <c r="BB1117" t="s">
        <v>90</v>
      </c>
      <c r="BC1117" t="s">
        <v>90</v>
      </c>
      <c r="BD1117" t="s">
        <v>90</v>
      </c>
      <c r="BE1117" t="s">
        <v>90</v>
      </c>
      <c r="BF1117" t="s">
        <v>2310</v>
      </c>
      <c r="BG1117">
        <v>275</v>
      </c>
      <c r="BH1117" t="s">
        <v>93</v>
      </c>
    </row>
    <row r="1118" spans="1:60">
      <c r="A1118" t="s">
        <v>2467</v>
      </c>
      <c r="B1118" t="s">
        <v>82</v>
      </c>
      <c r="C1118" t="s">
        <v>2459</v>
      </c>
      <c r="D1118" t="s">
        <v>84</v>
      </c>
      <c r="E1118" s="2">
        <f>HYPERLINK("capsilon://?command=openfolder&amp;siteaddress=FAM.docvelocity-na8.net&amp;folderid=FX9AC9B0BD-1DAF-C350-D401-F5DB338B2D52","FX22085301")</f>
        <v>0</v>
      </c>
      <c r="F1118" t="s">
        <v>19</v>
      </c>
      <c r="G1118" t="s">
        <v>19</v>
      </c>
      <c r="H1118" t="s">
        <v>85</v>
      </c>
      <c r="I1118" t="s">
        <v>2460</v>
      </c>
      <c r="J1118">
        <v>657</v>
      </c>
      <c r="K1118" t="s">
        <v>87</v>
      </c>
      <c r="L1118" t="s">
        <v>88</v>
      </c>
      <c r="M1118" t="s">
        <v>89</v>
      </c>
      <c r="N1118">
        <v>2</v>
      </c>
      <c r="O1118" s="1">
        <v>44796.876261574071</v>
      </c>
      <c r="P1118" s="1">
        <v>44796.941354166665</v>
      </c>
      <c r="Q1118">
        <v>634</v>
      </c>
      <c r="R1118">
        <v>4990</v>
      </c>
      <c r="S1118" t="b">
        <v>0</v>
      </c>
      <c r="T1118" t="s">
        <v>90</v>
      </c>
      <c r="U1118" t="b">
        <v>1</v>
      </c>
      <c r="V1118" t="s">
        <v>135</v>
      </c>
      <c r="W1118" s="1">
        <v>44796.904537037037</v>
      </c>
      <c r="X1118">
        <v>2417</v>
      </c>
      <c r="Y1118">
        <v>541</v>
      </c>
      <c r="Z1118">
        <v>0</v>
      </c>
      <c r="AA1118">
        <v>541</v>
      </c>
      <c r="AB1118">
        <v>0</v>
      </c>
      <c r="AC1118">
        <v>138</v>
      </c>
      <c r="AD1118">
        <v>116</v>
      </c>
      <c r="AE1118">
        <v>0</v>
      </c>
      <c r="AF1118">
        <v>0</v>
      </c>
      <c r="AG1118">
        <v>0</v>
      </c>
      <c r="AH1118" t="s">
        <v>173</v>
      </c>
      <c r="AI1118" s="1">
        <v>44796.941354166665</v>
      </c>
      <c r="AJ1118">
        <v>2573</v>
      </c>
      <c r="AK1118">
        <v>3</v>
      </c>
      <c r="AL1118">
        <v>0</v>
      </c>
      <c r="AM1118">
        <v>3</v>
      </c>
      <c r="AN1118">
        <v>10</v>
      </c>
      <c r="AO1118">
        <v>2</v>
      </c>
      <c r="AP1118">
        <v>113</v>
      </c>
      <c r="AQ1118">
        <v>0</v>
      </c>
      <c r="AR1118">
        <v>0</v>
      </c>
      <c r="AS1118">
        <v>0</v>
      </c>
      <c r="AT1118" t="s">
        <v>90</v>
      </c>
      <c r="AU1118" t="s">
        <v>90</v>
      </c>
      <c r="AV1118" t="s">
        <v>90</v>
      </c>
      <c r="AW1118" t="s">
        <v>90</v>
      </c>
      <c r="AX1118" t="s">
        <v>90</v>
      </c>
      <c r="AY1118" t="s">
        <v>90</v>
      </c>
      <c r="AZ1118" t="s">
        <v>90</v>
      </c>
      <c r="BA1118" t="s">
        <v>90</v>
      </c>
      <c r="BB1118" t="s">
        <v>90</v>
      </c>
      <c r="BC1118" t="s">
        <v>90</v>
      </c>
      <c r="BD1118" t="s">
        <v>90</v>
      </c>
      <c r="BE1118" t="s">
        <v>90</v>
      </c>
      <c r="BF1118" t="s">
        <v>2310</v>
      </c>
      <c r="BG1118">
        <v>93</v>
      </c>
      <c r="BH1118" t="s">
        <v>93</v>
      </c>
    </row>
    <row r="1119" spans="1:60">
      <c r="A1119" t="s">
        <v>2468</v>
      </c>
      <c r="B1119" t="s">
        <v>82</v>
      </c>
      <c r="C1119" t="s">
        <v>2469</v>
      </c>
      <c r="D1119" t="s">
        <v>84</v>
      </c>
      <c r="E1119" s="2">
        <f>HYPERLINK("capsilon://?command=openfolder&amp;siteaddress=FAM.docvelocity-na8.net&amp;folderid=FXB4836B41-2A79-98CF-052A-8AAD66CCBFA2","FX22086481")</f>
        <v>0</v>
      </c>
      <c r="F1119" t="s">
        <v>19</v>
      </c>
      <c r="G1119" t="s">
        <v>19</v>
      </c>
      <c r="H1119" t="s">
        <v>85</v>
      </c>
      <c r="I1119" t="s">
        <v>2470</v>
      </c>
      <c r="J1119">
        <v>28</v>
      </c>
      <c r="K1119" t="s">
        <v>87</v>
      </c>
      <c r="L1119" t="s">
        <v>88</v>
      </c>
      <c r="M1119" t="s">
        <v>89</v>
      </c>
      <c r="N1119">
        <v>2</v>
      </c>
      <c r="O1119" s="1">
        <v>44796.894745370373</v>
      </c>
      <c r="P1119" s="1">
        <v>44796.913900462961</v>
      </c>
      <c r="Q1119">
        <v>1428</v>
      </c>
      <c r="R1119">
        <v>227</v>
      </c>
      <c r="S1119" t="b">
        <v>0</v>
      </c>
      <c r="T1119" t="s">
        <v>90</v>
      </c>
      <c r="U1119" t="b">
        <v>0</v>
      </c>
      <c r="V1119" t="s">
        <v>135</v>
      </c>
      <c r="W1119" s="1">
        <v>44796.907106481478</v>
      </c>
      <c r="X1119">
        <v>168</v>
      </c>
      <c r="Y1119">
        <v>21</v>
      </c>
      <c r="Z1119">
        <v>0</v>
      </c>
      <c r="AA1119">
        <v>21</v>
      </c>
      <c r="AB1119">
        <v>0</v>
      </c>
      <c r="AC1119">
        <v>0</v>
      </c>
      <c r="AD1119">
        <v>7</v>
      </c>
      <c r="AE1119">
        <v>0</v>
      </c>
      <c r="AF1119">
        <v>0</v>
      </c>
      <c r="AG1119">
        <v>0</v>
      </c>
      <c r="AH1119" t="s">
        <v>132</v>
      </c>
      <c r="AI1119" s="1">
        <v>44796.913900462961</v>
      </c>
      <c r="AJ1119">
        <v>59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7</v>
      </c>
      <c r="AQ1119">
        <v>0</v>
      </c>
      <c r="AR1119">
        <v>0</v>
      </c>
      <c r="AS1119">
        <v>0</v>
      </c>
      <c r="AT1119" t="s">
        <v>90</v>
      </c>
      <c r="AU1119" t="s">
        <v>90</v>
      </c>
      <c r="AV1119" t="s">
        <v>90</v>
      </c>
      <c r="AW1119" t="s">
        <v>90</v>
      </c>
      <c r="AX1119" t="s">
        <v>90</v>
      </c>
      <c r="AY1119" t="s">
        <v>90</v>
      </c>
      <c r="AZ1119" t="s">
        <v>90</v>
      </c>
      <c r="BA1119" t="s">
        <v>90</v>
      </c>
      <c r="BB1119" t="s">
        <v>90</v>
      </c>
      <c r="BC1119" t="s">
        <v>90</v>
      </c>
      <c r="BD1119" t="s">
        <v>90</v>
      </c>
      <c r="BE1119" t="s">
        <v>90</v>
      </c>
      <c r="BF1119" t="s">
        <v>2310</v>
      </c>
      <c r="BG1119">
        <v>27</v>
      </c>
      <c r="BH1119" t="s">
        <v>93</v>
      </c>
    </row>
    <row r="1120" spans="1:60">
      <c r="A1120" t="s">
        <v>2471</v>
      </c>
      <c r="B1120" t="s">
        <v>82</v>
      </c>
      <c r="C1120" t="s">
        <v>2472</v>
      </c>
      <c r="D1120" t="s">
        <v>84</v>
      </c>
      <c r="E1120" s="2">
        <f>HYPERLINK("capsilon://?command=openfolder&amp;siteaddress=FAM.docvelocity-na8.net&amp;folderid=FX03A2BEBB-650C-FD0F-DC98-D5EC59B3FAB9","FX22086541")</f>
        <v>0</v>
      </c>
      <c r="F1120" t="s">
        <v>19</v>
      </c>
      <c r="G1120" t="s">
        <v>19</v>
      </c>
      <c r="H1120" t="s">
        <v>85</v>
      </c>
      <c r="I1120" t="s">
        <v>2473</v>
      </c>
      <c r="J1120">
        <v>321</v>
      </c>
      <c r="K1120" t="s">
        <v>87</v>
      </c>
      <c r="L1120" t="s">
        <v>88</v>
      </c>
      <c r="M1120" t="s">
        <v>89</v>
      </c>
      <c r="N1120">
        <v>1</v>
      </c>
      <c r="O1120" s="1">
        <v>44796.953680555554</v>
      </c>
      <c r="P1120" s="1">
        <v>44797.091111111113</v>
      </c>
      <c r="Q1120">
        <v>11643</v>
      </c>
      <c r="R1120">
        <v>231</v>
      </c>
      <c r="S1120" t="b">
        <v>0</v>
      </c>
      <c r="T1120" t="s">
        <v>90</v>
      </c>
      <c r="U1120" t="b">
        <v>0</v>
      </c>
      <c r="V1120" t="s">
        <v>182</v>
      </c>
      <c r="W1120" s="1">
        <v>44797.091111111113</v>
      </c>
      <c r="X1120">
        <v>193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321</v>
      </c>
      <c r="AE1120">
        <v>299</v>
      </c>
      <c r="AF1120">
        <v>0</v>
      </c>
      <c r="AG1120">
        <v>6</v>
      </c>
      <c r="AH1120" t="s">
        <v>90</v>
      </c>
      <c r="AI1120" t="s">
        <v>90</v>
      </c>
      <c r="AJ1120" t="s">
        <v>90</v>
      </c>
      <c r="AK1120" t="s">
        <v>90</v>
      </c>
      <c r="AL1120" t="s">
        <v>90</v>
      </c>
      <c r="AM1120" t="s">
        <v>90</v>
      </c>
      <c r="AN1120" t="s">
        <v>90</v>
      </c>
      <c r="AO1120" t="s">
        <v>90</v>
      </c>
      <c r="AP1120" t="s">
        <v>90</v>
      </c>
      <c r="AQ1120" t="s">
        <v>90</v>
      </c>
      <c r="AR1120" t="s">
        <v>90</v>
      </c>
      <c r="AS1120" t="s">
        <v>90</v>
      </c>
      <c r="AT1120" t="s">
        <v>90</v>
      </c>
      <c r="AU1120" t="s">
        <v>90</v>
      </c>
      <c r="AV1120" t="s">
        <v>90</v>
      </c>
      <c r="AW1120" t="s">
        <v>90</v>
      </c>
      <c r="AX1120" t="s">
        <v>90</v>
      </c>
      <c r="AY1120" t="s">
        <v>90</v>
      </c>
      <c r="AZ1120" t="s">
        <v>90</v>
      </c>
      <c r="BA1120" t="s">
        <v>90</v>
      </c>
      <c r="BB1120" t="s">
        <v>90</v>
      </c>
      <c r="BC1120" t="s">
        <v>90</v>
      </c>
      <c r="BD1120" t="s">
        <v>90</v>
      </c>
      <c r="BE1120" t="s">
        <v>90</v>
      </c>
      <c r="BF1120" t="s">
        <v>2310</v>
      </c>
      <c r="BG1120">
        <v>197</v>
      </c>
      <c r="BH1120" t="s">
        <v>93</v>
      </c>
    </row>
    <row r="1121" spans="1:60">
      <c r="A1121" t="s">
        <v>2474</v>
      </c>
      <c r="B1121" t="s">
        <v>82</v>
      </c>
      <c r="C1121" t="s">
        <v>2464</v>
      </c>
      <c r="D1121" t="s">
        <v>84</v>
      </c>
      <c r="E1121" s="2">
        <f>HYPERLINK("capsilon://?command=openfolder&amp;siteaddress=FAM.docvelocity-na8.net&amp;folderid=FX8BA61EF2-57FF-73DB-F7D1-62ECED324C95","FX22086465")</f>
        <v>0</v>
      </c>
      <c r="F1121" t="s">
        <v>19</v>
      </c>
      <c r="G1121" t="s">
        <v>19</v>
      </c>
      <c r="H1121" t="s">
        <v>85</v>
      </c>
      <c r="I1121" t="s">
        <v>2465</v>
      </c>
      <c r="J1121">
        <v>486</v>
      </c>
      <c r="K1121" t="s">
        <v>87</v>
      </c>
      <c r="L1121" t="s">
        <v>88</v>
      </c>
      <c r="M1121" t="s">
        <v>89</v>
      </c>
      <c r="N1121">
        <v>2</v>
      </c>
      <c r="O1121" s="1">
        <v>44797.090925925928</v>
      </c>
      <c r="P1121" s="1">
        <v>44797.135972222219</v>
      </c>
      <c r="Q1121">
        <v>132</v>
      </c>
      <c r="R1121">
        <v>3760</v>
      </c>
      <c r="S1121" t="b">
        <v>0</v>
      </c>
      <c r="T1121" t="s">
        <v>90</v>
      </c>
      <c r="U1121" t="b">
        <v>1</v>
      </c>
      <c r="V1121" t="s">
        <v>182</v>
      </c>
      <c r="W1121" s="1">
        <v>44797.110706018517</v>
      </c>
      <c r="X1121">
        <v>1692</v>
      </c>
      <c r="Y1121">
        <v>433</v>
      </c>
      <c r="Z1121">
        <v>0</v>
      </c>
      <c r="AA1121">
        <v>433</v>
      </c>
      <c r="AB1121">
        <v>0</v>
      </c>
      <c r="AC1121">
        <v>40</v>
      </c>
      <c r="AD1121">
        <v>53</v>
      </c>
      <c r="AE1121">
        <v>0</v>
      </c>
      <c r="AF1121">
        <v>0</v>
      </c>
      <c r="AG1121">
        <v>0</v>
      </c>
      <c r="AH1121" t="s">
        <v>132</v>
      </c>
      <c r="AI1121" s="1">
        <v>44797.135972222219</v>
      </c>
      <c r="AJ1121">
        <v>2068</v>
      </c>
      <c r="AK1121">
        <v>6</v>
      </c>
      <c r="AL1121">
        <v>0</v>
      </c>
      <c r="AM1121">
        <v>6</v>
      </c>
      <c r="AN1121">
        <v>0</v>
      </c>
      <c r="AO1121">
        <v>6</v>
      </c>
      <c r="AP1121">
        <v>47</v>
      </c>
      <c r="AQ1121">
        <v>0</v>
      </c>
      <c r="AR1121">
        <v>0</v>
      </c>
      <c r="AS1121">
        <v>0</v>
      </c>
      <c r="AT1121" t="s">
        <v>90</v>
      </c>
      <c r="AU1121" t="s">
        <v>90</v>
      </c>
      <c r="AV1121" t="s">
        <v>90</v>
      </c>
      <c r="AW1121" t="s">
        <v>90</v>
      </c>
      <c r="AX1121" t="s">
        <v>90</v>
      </c>
      <c r="AY1121" t="s">
        <v>90</v>
      </c>
      <c r="AZ1121" t="s">
        <v>90</v>
      </c>
      <c r="BA1121" t="s">
        <v>90</v>
      </c>
      <c r="BB1121" t="s">
        <v>90</v>
      </c>
      <c r="BC1121" t="s">
        <v>90</v>
      </c>
      <c r="BD1121" t="s">
        <v>90</v>
      </c>
      <c r="BE1121" t="s">
        <v>90</v>
      </c>
      <c r="BF1121" t="s">
        <v>2475</v>
      </c>
      <c r="BG1121">
        <v>64</v>
      </c>
      <c r="BH1121" t="s">
        <v>93</v>
      </c>
    </row>
    <row r="1122" spans="1:60">
      <c r="A1122" t="s">
        <v>2476</v>
      </c>
      <c r="B1122" t="s">
        <v>82</v>
      </c>
      <c r="C1122" t="s">
        <v>2472</v>
      </c>
      <c r="D1122" t="s">
        <v>84</v>
      </c>
      <c r="E1122" s="2">
        <f>HYPERLINK("capsilon://?command=openfolder&amp;siteaddress=FAM.docvelocity-na8.net&amp;folderid=FX03A2BEBB-650C-FD0F-DC98-D5EC59B3FAB9","FX22086541")</f>
        <v>0</v>
      </c>
      <c r="F1122" t="s">
        <v>19</v>
      </c>
      <c r="G1122" t="s">
        <v>19</v>
      </c>
      <c r="H1122" t="s">
        <v>85</v>
      </c>
      <c r="I1122" t="s">
        <v>2473</v>
      </c>
      <c r="J1122">
        <v>397</v>
      </c>
      <c r="K1122" t="s">
        <v>87</v>
      </c>
      <c r="L1122" t="s">
        <v>88</v>
      </c>
      <c r="M1122" t="s">
        <v>89</v>
      </c>
      <c r="N1122">
        <v>2</v>
      </c>
      <c r="O1122" s="1">
        <v>44797.092465277776</v>
      </c>
      <c r="P1122" s="1">
        <v>44797.135868055557</v>
      </c>
      <c r="Q1122">
        <v>198</v>
      </c>
      <c r="R1122">
        <v>3552</v>
      </c>
      <c r="S1122" t="b">
        <v>0</v>
      </c>
      <c r="T1122" t="s">
        <v>90</v>
      </c>
      <c r="U1122" t="b">
        <v>1</v>
      </c>
      <c r="V1122" t="s">
        <v>162</v>
      </c>
      <c r="W1122" s="1">
        <v>44797.125289351854</v>
      </c>
      <c r="X1122">
        <v>2609</v>
      </c>
      <c r="Y1122">
        <v>270</v>
      </c>
      <c r="Z1122">
        <v>0</v>
      </c>
      <c r="AA1122">
        <v>270</v>
      </c>
      <c r="AB1122">
        <v>98</v>
      </c>
      <c r="AC1122">
        <v>22</v>
      </c>
      <c r="AD1122">
        <v>127</v>
      </c>
      <c r="AE1122">
        <v>0</v>
      </c>
      <c r="AF1122">
        <v>0</v>
      </c>
      <c r="AG1122">
        <v>0</v>
      </c>
      <c r="AH1122" t="s">
        <v>449</v>
      </c>
      <c r="AI1122" s="1">
        <v>44797.135868055557</v>
      </c>
      <c r="AJ1122">
        <v>870</v>
      </c>
      <c r="AK1122">
        <v>3</v>
      </c>
      <c r="AL1122">
        <v>0</v>
      </c>
      <c r="AM1122">
        <v>3</v>
      </c>
      <c r="AN1122">
        <v>88</v>
      </c>
      <c r="AO1122">
        <v>1</v>
      </c>
      <c r="AP1122">
        <v>124</v>
      </c>
      <c r="AQ1122">
        <v>0</v>
      </c>
      <c r="AR1122">
        <v>0</v>
      </c>
      <c r="AS1122">
        <v>0</v>
      </c>
      <c r="AT1122" t="s">
        <v>90</v>
      </c>
      <c r="AU1122" t="s">
        <v>90</v>
      </c>
      <c r="AV1122" t="s">
        <v>90</v>
      </c>
      <c r="AW1122" t="s">
        <v>90</v>
      </c>
      <c r="AX1122" t="s">
        <v>90</v>
      </c>
      <c r="AY1122" t="s">
        <v>90</v>
      </c>
      <c r="AZ1122" t="s">
        <v>90</v>
      </c>
      <c r="BA1122" t="s">
        <v>90</v>
      </c>
      <c r="BB1122" t="s">
        <v>90</v>
      </c>
      <c r="BC1122" t="s">
        <v>90</v>
      </c>
      <c r="BD1122" t="s">
        <v>90</v>
      </c>
      <c r="BE1122" t="s">
        <v>90</v>
      </c>
      <c r="BF1122" t="s">
        <v>2475</v>
      </c>
      <c r="BG1122">
        <v>62</v>
      </c>
      <c r="BH1122" t="s">
        <v>93</v>
      </c>
    </row>
    <row r="1123" spans="1:60">
      <c r="A1123" t="s">
        <v>2477</v>
      </c>
      <c r="B1123" t="s">
        <v>82</v>
      </c>
      <c r="C1123" t="s">
        <v>403</v>
      </c>
      <c r="D1123" t="s">
        <v>84</v>
      </c>
      <c r="E1123" s="2">
        <f>HYPERLINK("capsilon://?command=openfolder&amp;siteaddress=FAM.docvelocity-na8.net&amp;folderid=FX0BA4265A-B9EC-82A6-EEAC-B889CDE2E7CB","FX22082128")</f>
        <v>0</v>
      </c>
      <c r="F1123" t="s">
        <v>19</v>
      </c>
      <c r="G1123" t="s">
        <v>19</v>
      </c>
      <c r="H1123" t="s">
        <v>85</v>
      </c>
      <c r="I1123" t="s">
        <v>2478</v>
      </c>
      <c r="J1123">
        <v>67</v>
      </c>
      <c r="K1123" t="s">
        <v>87</v>
      </c>
      <c r="L1123" t="s">
        <v>88</v>
      </c>
      <c r="M1123" t="s">
        <v>89</v>
      </c>
      <c r="N1123">
        <v>2</v>
      </c>
      <c r="O1123" s="1">
        <v>44797.191203703704</v>
      </c>
      <c r="P1123" s="1">
        <v>44797.223749999997</v>
      </c>
      <c r="Q1123">
        <v>2126</v>
      </c>
      <c r="R1123">
        <v>686</v>
      </c>
      <c r="S1123" t="b">
        <v>0</v>
      </c>
      <c r="T1123" t="s">
        <v>90</v>
      </c>
      <c r="U1123" t="b">
        <v>0</v>
      </c>
      <c r="V1123" t="s">
        <v>703</v>
      </c>
      <c r="W1123" s="1">
        <v>44797.22084490741</v>
      </c>
      <c r="X1123">
        <v>504</v>
      </c>
      <c r="Y1123">
        <v>52</v>
      </c>
      <c r="Z1123">
        <v>0</v>
      </c>
      <c r="AA1123">
        <v>52</v>
      </c>
      <c r="AB1123">
        <v>0</v>
      </c>
      <c r="AC1123">
        <v>20</v>
      </c>
      <c r="AD1123">
        <v>15</v>
      </c>
      <c r="AE1123">
        <v>0</v>
      </c>
      <c r="AF1123">
        <v>0</v>
      </c>
      <c r="AG1123">
        <v>0</v>
      </c>
      <c r="AH1123" t="s">
        <v>868</v>
      </c>
      <c r="AI1123" s="1">
        <v>44797.223749999997</v>
      </c>
      <c r="AJ1123">
        <v>182</v>
      </c>
      <c r="AK1123">
        <v>2</v>
      </c>
      <c r="AL1123">
        <v>0</v>
      </c>
      <c r="AM1123">
        <v>2</v>
      </c>
      <c r="AN1123">
        <v>0</v>
      </c>
      <c r="AO1123">
        <v>1</v>
      </c>
      <c r="AP1123">
        <v>13</v>
      </c>
      <c r="AQ1123">
        <v>0</v>
      </c>
      <c r="AR1123">
        <v>0</v>
      </c>
      <c r="AS1123">
        <v>0</v>
      </c>
      <c r="AT1123" t="s">
        <v>90</v>
      </c>
      <c r="AU1123" t="s">
        <v>90</v>
      </c>
      <c r="AV1123" t="s">
        <v>90</v>
      </c>
      <c r="AW1123" t="s">
        <v>90</v>
      </c>
      <c r="AX1123" t="s">
        <v>90</v>
      </c>
      <c r="AY1123" t="s">
        <v>90</v>
      </c>
      <c r="AZ1123" t="s">
        <v>90</v>
      </c>
      <c r="BA1123" t="s">
        <v>90</v>
      </c>
      <c r="BB1123" t="s">
        <v>90</v>
      </c>
      <c r="BC1123" t="s">
        <v>90</v>
      </c>
      <c r="BD1123" t="s">
        <v>90</v>
      </c>
      <c r="BE1123" t="s">
        <v>90</v>
      </c>
      <c r="BF1123" t="s">
        <v>2475</v>
      </c>
      <c r="BG1123">
        <v>46</v>
      </c>
      <c r="BH1123" t="s">
        <v>93</v>
      </c>
    </row>
    <row r="1124" spans="1:60">
      <c r="A1124" t="s">
        <v>2479</v>
      </c>
      <c r="B1124" t="s">
        <v>82</v>
      </c>
      <c r="C1124" t="s">
        <v>2469</v>
      </c>
      <c r="D1124" t="s">
        <v>84</v>
      </c>
      <c r="E1124" s="2">
        <f>HYPERLINK("capsilon://?command=openfolder&amp;siteaddress=FAM.docvelocity-na8.net&amp;folderid=FXB4836B41-2A79-98CF-052A-8AAD66CCBFA2","FX22086481")</f>
        <v>0</v>
      </c>
      <c r="F1124" t="s">
        <v>19</v>
      </c>
      <c r="G1124" t="s">
        <v>19</v>
      </c>
      <c r="H1124" t="s">
        <v>85</v>
      </c>
      <c r="I1124" t="s">
        <v>2480</v>
      </c>
      <c r="J1124">
        <v>35</v>
      </c>
      <c r="K1124" t="s">
        <v>87</v>
      </c>
      <c r="L1124" t="s">
        <v>88</v>
      </c>
      <c r="M1124" t="s">
        <v>89</v>
      </c>
      <c r="N1124">
        <v>2</v>
      </c>
      <c r="O1124" s="1">
        <v>44797.375150462962</v>
      </c>
      <c r="P1124" s="1">
        <v>44797.385335648149</v>
      </c>
      <c r="Q1124">
        <v>786</v>
      </c>
      <c r="R1124">
        <v>94</v>
      </c>
      <c r="S1124" t="b">
        <v>0</v>
      </c>
      <c r="T1124" t="s">
        <v>90</v>
      </c>
      <c r="U1124" t="b">
        <v>0</v>
      </c>
      <c r="V1124" t="s">
        <v>187</v>
      </c>
      <c r="W1124" s="1">
        <v>44797.382962962962</v>
      </c>
      <c r="X1124">
        <v>37</v>
      </c>
      <c r="Y1124">
        <v>0</v>
      </c>
      <c r="Z1124">
        <v>0</v>
      </c>
      <c r="AA1124">
        <v>0</v>
      </c>
      <c r="AB1124">
        <v>35</v>
      </c>
      <c r="AC1124">
        <v>0</v>
      </c>
      <c r="AD1124">
        <v>35</v>
      </c>
      <c r="AE1124">
        <v>0</v>
      </c>
      <c r="AF1124">
        <v>0</v>
      </c>
      <c r="AG1124">
        <v>0</v>
      </c>
      <c r="AH1124" t="s">
        <v>868</v>
      </c>
      <c r="AI1124" s="1">
        <v>44797.385335648149</v>
      </c>
      <c r="AJ1124">
        <v>35</v>
      </c>
      <c r="AK1124">
        <v>0</v>
      </c>
      <c r="AL1124">
        <v>0</v>
      </c>
      <c r="AM1124">
        <v>0</v>
      </c>
      <c r="AN1124">
        <v>35</v>
      </c>
      <c r="AO1124">
        <v>0</v>
      </c>
      <c r="AP1124">
        <v>35</v>
      </c>
      <c r="AQ1124">
        <v>0</v>
      </c>
      <c r="AR1124">
        <v>0</v>
      </c>
      <c r="AS1124">
        <v>0</v>
      </c>
      <c r="AT1124" t="s">
        <v>90</v>
      </c>
      <c r="AU1124" t="s">
        <v>90</v>
      </c>
      <c r="AV1124" t="s">
        <v>90</v>
      </c>
      <c r="AW1124" t="s">
        <v>90</v>
      </c>
      <c r="AX1124" t="s">
        <v>90</v>
      </c>
      <c r="AY1124" t="s">
        <v>90</v>
      </c>
      <c r="AZ1124" t="s">
        <v>90</v>
      </c>
      <c r="BA1124" t="s">
        <v>90</v>
      </c>
      <c r="BB1124" t="s">
        <v>90</v>
      </c>
      <c r="BC1124" t="s">
        <v>90</v>
      </c>
      <c r="BD1124" t="s">
        <v>90</v>
      </c>
      <c r="BE1124" t="s">
        <v>90</v>
      </c>
      <c r="BF1124" t="s">
        <v>2475</v>
      </c>
      <c r="BG1124">
        <v>14</v>
      </c>
      <c r="BH1124" t="s">
        <v>93</v>
      </c>
    </row>
    <row r="1125" spans="1:60">
      <c r="A1125" t="s">
        <v>2481</v>
      </c>
      <c r="B1125" t="s">
        <v>82</v>
      </c>
      <c r="C1125" t="s">
        <v>946</v>
      </c>
      <c r="D1125" t="s">
        <v>84</v>
      </c>
      <c r="E1125" s="2">
        <f>HYPERLINK("capsilon://?command=openfolder&amp;siteaddress=FAM.docvelocity-na8.net&amp;folderid=FX97B9C7EF-6F4A-B608-0234-C18BB41D565B","FX22077425")</f>
        <v>0</v>
      </c>
      <c r="F1125" t="s">
        <v>19</v>
      </c>
      <c r="G1125" t="s">
        <v>19</v>
      </c>
      <c r="H1125" t="s">
        <v>85</v>
      </c>
      <c r="I1125" t="s">
        <v>2482</v>
      </c>
      <c r="J1125">
        <v>67</v>
      </c>
      <c r="K1125" t="s">
        <v>87</v>
      </c>
      <c r="L1125" t="s">
        <v>88</v>
      </c>
      <c r="M1125" t="s">
        <v>89</v>
      </c>
      <c r="N1125">
        <v>2</v>
      </c>
      <c r="O1125" s="1">
        <v>44797.379074074073</v>
      </c>
      <c r="P1125" s="1">
        <v>44797.402685185189</v>
      </c>
      <c r="Q1125">
        <v>1043</v>
      </c>
      <c r="R1125">
        <v>997</v>
      </c>
      <c r="S1125" t="b">
        <v>0</v>
      </c>
      <c r="T1125" t="s">
        <v>90</v>
      </c>
      <c r="U1125" t="b">
        <v>0</v>
      </c>
      <c r="V1125" t="s">
        <v>703</v>
      </c>
      <c r="W1125" s="1">
        <v>44797.388020833336</v>
      </c>
      <c r="X1125">
        <v>493</v>
      </c>
      <c r="Y1125">
        <v>52</v>
      </c>
      <c r="Z1125">
        <v>0</v>
      </c>
      <c r="AA1125">
        <v>52</v>
      </c>
      <c r="AB1125">
        <v>0</v>
      </c>
      <c r="AC1125">
        <v>25</v>
      </c>
      <c r="AD1125">
        <v>15</v>
      </c>
      <c r="AE1125">
        <v>0</v>
      </c>
      <c r="AF1125">
        <v>0</v>
      </c>
      <c r="AG1125">
        <v>0</v>
      </c>
      <c r="AH1125" t="s">
        <v>704</v>
      </c>
      <c r="AI1125" s="1">
        <v>44797.402685185189</v>
      </c>
      <c r="AJ1125">
        <v>504</v>
      </c>
      <c r="AK1125">
        <v>3</v>
      </c>
      <c r="AL1125">
        <v>0</v>
      </c>
      <c r="AM1125">
        <v>3</v>
      </c>
      <c r="AN1125">
        <v>0</v>
      </c>
      <c r="AO1125">
        <v>3</v>
      </c>
      <c r="AP1125">
        <v>12</v>
      </c>
      <c r="AQ1125">
        <v>0</v>
      </c>
      <c r="AR1125">
        <v>0</v>
      </c>
      <c r="AS1125">
        <v>0</v>
      </c>
      <c r="AT1125" t="s">
        <v>90</v>
      </c>
      <c r="AU1125" t="s">
        <v>90</v>
      </c>
      <c r="AV1125" t="s">
        <v>90</v>
      </c>
      <c r="AW1125" t="s">
        <v>90</v>
      </c>
      <c r="AX1125" t="s">
        <v>90</v>
      </c>
      <c r="AY1125" t="s">
        <v>90</v>
      </c>
      <c r="AZ1125" t="s">
        <v>90</v>
      </c>
      <c r="BA1125" t="s">
        <v>90</v>
      </c>
      <c r="BB1125" t="s">
        <v>90</v>
      </c>
      <c r="BC1125" t="s">
        <v>90</v>
      </c>
      <c r="BD1125" t="s">
        <v>90</v>
      </c>
      <c r="BE1125" t="s">
        <v>90</v>
      </c>
      <c r="BF1125" t="s">
        <v>2475</v>
      </c>
      <c r="BG1125">
        <v>34</v>
      </c>
      <c r="BH1125" t="s">
        <v>93</v>
      </c>
    </row>
    <row r="1126" spans="1:60">
      <c r="A1126" t="s">
        <v>2483</v>
      </c>
      <c r="B1126" t="s">
        <v>82</v>
      </c>
      <c r="C1126" t="s">
        <v>2292</v>
      </c>
      <c r="D1126" t="s">
        <v>84</v>
      </c>
      <c r="E1126" s="2">
        <f>HYPERLINK("capsilon://?command=openfolder&amp;siteaddress=FAM.docvelocity-na8.net&amp;folderid=FX23D8048E-E4C8-3DC7-FBBA-7920C3787CA3","FX22085874")</f>
        <v>0</v>
      </c>
      <c r="F1126" t="s">
        <v>19</v>
      </c>
      <c r="G1126" t="s">
        <v>19</v>
      </c>
      <c r="H1126" t="s">
        <v>85</v>
      </c>
      <c r="I1126" t="s">
        <v>2484</v>
      </c>
      <c r="J1126">
        <v>557</v>
      </c>
      <c r="K1126" t="s">
        <v>87</v>
      </c>
      <c r="L1126" t="s">
        <v>88</v>
      </c>
      <c r="M1126" t="s">
        <v>89</v>
      </c>
      <c r="N1126">
        <v>2</v>
      </c>
      <c r="O1126" s="1">
        <v>44797.390162037038</v>
      </c>
      <c r="P1126" s="1">
        <v>44797.468761574077</v>
      </c>
      <c r="Q1126">
        <v>3297</v>
      </c>
      <c r="R1126">
        <v>3494</v>
      </c>
      <c r="S1126" t="b">
        <v>0</v>
      </c>
      <c r="T1126" t="s">
        <v>90</v>
      </c>
      <c r="U1126" t="b">
        <v>0</v>
      </c>
      <c r="V1126" t="s">
        <v>187</v>
      </c>
      <c r="W1126" s="1">
        <v>44797.415995370371</v>
      </c>
      <c r="X1126">
        <v>1383</v>
      </c>
      <c r="Y1126">
        <v>441</v>
      </c>
      <c r="Z1126">
        <v>0</v>
      </c>
      <c r="AA1126">
        <v>441</v>
      </c>
      <c r="AB1126">
        <v>52</v>
      </c>
      <c r="AC1126">
        <v>27</v>
      </c>
      <c r="AD1126">
        <v>116</v>
      </c>
      <c r="AE1126">
        <v>0</v>
      </c>
      <c r="AF1126">
        <v>0</v>
      </c>
      <c r="AG1126">
        <v>0</v>
      </c>
      <c r="AH1126" t="s">
        <v>704</v>
      </c>
      <c r="AI1126" s="1">
        <v>44797.468761574077</v>
      </c>
      <c r="AJ1126">
        <v>2105</v>
      </c>
      <c r="AK1126">
        <v>1</v>
      </c>
      <c r="AL1126">
        <v>0</v>
      </c>
      <c r="AM1126">
        <v>1</v>
      </c>
      <c r="AN1126">
        <v>52</v>
      </c>
      <c r="AO1126">
        <v>1</v>
      </c>
      <c r="AP1126">
        <v>115</v>
      </c>
      <c r="AQ1126">
        <v>0</v>
      </c>
      <c r="AR1126">
        <v>0</v>
      </c>
      <c r="AS1126">
        <v>0</v>
      </c>
      <c r="AT1126" t="s">
        <v>90</v>
      </c>
      <c r="AU1126" t="s">
        <v>90</v>
      </c>
      <c r="AV1126" t="s">
        <v>90</v>
      </c>
      <c r="AW1126" t="s">
        <v>90</v>
      </c>
      <c r="AX1126" t="s">
        <v>90</v>
      </c>
      <c r="AY1126" t="s">
        <v>90</v>
      </c>
      <c r="AZ1126" t="s">
        <v>90</v>
      </c>
      <c r="BA1126" t="s">
        <v>90</v>
      </c>
      <c r="BB1126" t="s">
        <v>90</v>
      </c>
      <c r="BC1126" t="s">
        <v>90</v>
      </c>
      <c r="BD1126" t="s">
        <v>90</v>
      </c>
      <c r="BE1126" t="s">
        <v>90</v>
      </c>
      <c r="BF1126" t="s">
        <v>2475</v>
      </c>
      <c r="BG1126">
        <v>113</v>
      </c>
      <c r="BH1126" t="s">
        <v>93</v>
      </c>
    </row>
    <row r="1127" spans="1:60">
      <c r="A1127" t="s">
        <v>2485</v>
      </c>
      <c r="B1127" t="s">
        <v>82</v>
      </c>
      <c r="C1127" t="s">
        <v>2486</v>
      </c>
      <c r="D1127" t="s">
        <v>84</v>
      </c>
      <c r="E1127" s="2">
        <f>HYPERLINK("capsilon://?command=openfolder&amp;siteaddress=FAM.docvelocity-na8.net&amp;folderid=FXE23CDEB9-BFAC-9C42-0905-A3B0CD3B22DE","FX22084497")</f>
        <v>0</v>
      </c>
      <c r="F1127" t="s">
        <v>19</v>
      </c>
      <c r="G1127" t="s">
        <v>19</v>
      </c>
      <c r="H1127" t="s">
        <v>85</v>
      </c>
      <c r="I1127" t="s">
        <v>2487</v>
      </c>
      <c r="J1127">
        <v>647</v>
      </c>
      <c r="K1127" t="s">
        <v>87</v>
      </c>
      <c r="L1127" t="s">
        <v>88</v>
      </c>
      <c r="M1127" t="s">
        <v>89</v>
      </c>
      <c r="N1127">
        <v>1</v>
      </c>
      <c r="O1127" s="1">
        <v>44797.397557870368</v>
      </c>
      <c r="P1127" s="1">
        <v>44797.43173611111</v>
      </c>
      <c r="Q1127">
        <v>1874</v>
      </c>
      <c r="R1127">
        <v>1079</v>
      </c>
      <c r="S1127" t="b">
        <v>0</v>
      </c>
      <c r="T1127" t="s">
        <v>90</v>
      </c>
      <c r="U1127" t="b">
        <v>0</v>
      </c>
      <c r="V1127" t="s">
        <v>1000</v>
      </c>
      <c r="W1127" s="1">
        <v>44797.43173611111</v>
      </c>
      <c r="X1127">
        <v>1012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647</v>
      </c>
      <c r="AE1127">
        <v>619</v>
      </c>
      <c r="AF1127">
        <v>0</v>
      </c>
      <c r="AG1127">
        <v>17</v>
      </c>
      <c r="AH1127" t="s">
        <v>90</v>
      </c>
      <c r="AI1127" t="s">
        <v>90</v>
      </c>
      <c r="AJ1127" t="s">
        <v>90</v>
      </c>
      <c r="AK1127" t="s">
        <v>90</v>
      </c>
      <c r="AL1127" t="s">
        <v>90</v>
      </c>
      <c r="AM1127" t="s">
        <v>90</v>
      </c>
      <c r="AN1127" t="s">
        <v>90</v>
      </c>
      <c r="AO1127" t="s">
        <v>90</v>
      </c>
      <c r="AP1127" t="s">
        <v>90</v>
      </c>
      <c r="AQ1127" t="s">
        <v>90</v>
      </c>
      <c r="AR1127" t="s">
        <v>90</v>
      </c>
      <c r="AS1127" t="s">
        <v>90</v>
      </c>
      <c r="AT1127" t="s">
        <v>90</v>
      </c>
      <c r="AU1127" t="s">
        <v>90</v>
      </c>
      <c r="AV1127" t="s">
        <v>90</v>
      </c>
      <c r="AW1127" t="s">
        <v>90</v>
      </c>
      <c r="AX1127" t="s">
        <v>90</v>
      </c>
      <c r="AY1127" t="s">
        <v>90</v>
      </c>
      <c r="AZ1127" t="s">
        <v>90</v>
      </c>
      <c r="BA1127" t="s">
        <v>90</v>
      </c>
      <c r="BB1127" t="s">
        <v>90</v>
      </c>
      <c r="BC1127" t="s">
        <v>90</v>
      </c>
      <c r="BD1127" t="s">
        <v>90</v>
      </c>
      <c r="BE1127" t="s">
        <v>90</v>
      </c>
      <c r="BF1127" t="s">
        <v>2475</v>
      </c>
      <c r="BG1127">
        <v>49</v>
      </c>
      <c r="BH1127" t="s">
        <v>93</v>
      </c>
    </row>
    <row r="1128" spans="1:60">
      <c r="A1128" t="s">
        <v>2488</v>
      </c>
      <c r="B1128" t="s">
        <v>82</v>
      </c>
      <c r="C1128" t="s">
        <v>2469</v>
      </c>
      <c r="D1128" t="s">
        <v>84</v>
      </c>
      <c r="E1128" s="2">
        <f>HYPERLINK("capsilon://?command=openfolder&amp;siteaddress=FAM.docvelocity-na8.net&amp;folderid=FXB4836B41-2A79-98CF-052A-8AAD66CCBFA2","FX22086481")</f>
        <v>0</v>
      </c>
      <c r="F1128" t="s">
        <v>19</v>
      </c>
      <c r="G1128" t="s">
        <v>19</v>
      </c>
      <c r="H1128" t="s">
        <v>85</v>
      </c>
      <c r="I1128" t="s">
        <v>2489</v>
      </c>
      <c r="J1128">
        <v>50</v>
      </c>
      <c r="K1128" t="s">
        <v>87</v>
      </c>
      <c r="L1128" t="s">
        <v>88</v>
      </c>
      <c r="M1128" t="s">
        <v>89</v>
      </c>
      <c r="N1128">
        <v>2</v>
      </c>
      <c r="O1128" s="1">
        <v>44797.422361111108</v>
      </c>
      <c r="P1128" s="1">
        <v>44797.589421296296</v>
      </c>
      <c r="Q1128">
        <v>13949</v>
      </c>
      <c r="R1128">
        <v>485</v>
      </c>
      <c r="S1128" t="b">
        <v>0</v>
      </c>
      <c r="T1128" t="s">
        <v>90</v>
      </c>
      <c r="U1128" t="b">
        <v>0</v>
      </c>
      <c r="V1128" t="s">
        <v>703</v>
      </c>
      <c r="W1128" s="1">
        <v>44797.426469907405</v>
      </c>
      <c r="X1128">
        <v>295</v>
      </c>
      <c r="Y1128">
        <v>50</v>
      </c>
      <c r="Z1128">
        <v>0</v>
      </c>
      <c r="AA1128">
        <v>50</v>
      </c>
      <c r="AB1128">
        <v>0</v>
      </c>
      <c r="AC1128">
        <v>2</v>
      </c>
      <c r="AD1128">
        <v>0</v>
      </c>
      <c r="AE1128">
        <v>0</v>
      </c>
      <c r="AF1128">
        <v>0</v>
      </c>
      <c r="AG1128">
        <v>0</v>
      </c>
      <c r="AH1128" t="s">
        <v>749</v>
      </c>
      <c r="AI1128" s="1">
        <v>44797.589421296296</v>
      </c>
      <c r="AJ1128">
        <v>179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 t="s">
        <v>90</v>
      </c>
      <c r="AU1128" t="s">
        <v>90</v>
      </c>
      <c r="AV1128" t="s">
        <v>90</v>
      </c>
      <c r="AW1128" t="s">
        <v>90</v>
      </c>
      <c r="AX1128" t="s">
        <v>90</v>
      </c>
      <c r="AY1128" t="s">
        <v>90</v>
      </c>
      <c r="AZ1128" t="s">
        <v>90</v>
      </c>
      <c r="BA1128" t="s">
        <v>90</v>
      </c>
      <c r="BB1128" t="s">
        <v>90</v>
      </c>
      <c r="BC1128" t="s">
        <v>90</v>
      </c>
      <c r="BD1128" t="s">
        <v>90</v>
      </c>
      <c r="BE1128" t="s">
        <v>90</v>
      </c>
      <c r="BF1128" t="s">
        <v>2475</v>
      </c>
      <c r="BG1128">
        <v>240</v>
      </c>
      <c r="BH1128" t="s">
        <v>93</v>
      </c>
    </row>
    <row r="1129" spans="1:60">
      <c r="A1129" t="s">
        <v>2490</v>
      </c>
      <c r="B1129" t="s">
        <v>82</v>
      </c>
      <c r="C1129" t="s">
        <v>2486</v>
      </c>
      <c r="D1129" t="s">
        <v>84</v>
      </c>
      <c r="E1129" s="2">
        <f>HYPERLINK("capsilon://?command=openfolder&amp;siteaddress=FAM.docvelocity-na8.net&amp;folderid=FXE23CDEB9-BFAC-9C42-0905-A3B0CD3B22DE","FX22084497")</f>
        <v>0</v>
      </c>
      <c r="F1129" t="s">
        <v>19</v>
      </c>
      <c r="G1129" t="s">
        <v>19</v>
      </c>
      <c r="H1129" t="s">
        <v>85</v>
      </c>
      <c r="I1129" t="s">
        <v>2487</v>
      </c>
      <c r="J1129">
        <v>999</v>
      </c>
      <c r="K1129" t="s">
        <v>87</v>
      </c>
      <c r="L1129" t="s">
        <v>88</v>
      </c>
      <c r="M1129" t="s">
        <v>89</v>
      </c>
      <c r="N1129">
        <v>2</v>
      </c>
      <c r="O1129" s="1">
        <v>44797.433935185189</v>
      </c>
      <c r="P1129" s="1">
        <v>44797.553425925929</v>
      </c>
      <c r="Q1129">
        <v>4697</v>
      </c>
      <c r="R1129">
        <v>5627</v>
      </c>
      <c r="S1129" t="b">
        <v>0</v>
      </c>
      <c r="T1129" t="s">
        <v>90</v>
      </c>
      <c r="U1129" t="b">
        <v>1</v>
      </c>
      <c r="V1129" t="s">
        <v>187</v>
      </c>
      <c r="W1129" s="1">
        <v>44797.461770833332</v>
      </c>
      <c r="X1129">
        <v>2386</v>
      </c>
      <c r="Y1129">
        <v>808</v>
      </c>
      <c r="Z1129">
        <v>0</v>
      </c>
      <c r="AA1129">
        <v>808</v>
      </c>
      <c r="AB1129">
        <v>121</v>
      </c>
      <c r="AC1129">
        <v>151</v>
      </c>
      <c r="AD1129">
        <v>191</v>
      </c>
      <c r="AE1129">
        <v>0</v>
      </c>
      <c r="AF1129">
        <v>0</v>
      </c>
      <c r="AG1129">
        <v>0</v>
      </c>
      <c r="AH1129" t="s">
        <v>749</v>
      </c>
      <c r="AI1129" s="1">
        <v>44797.553425925929</v>
      </c>
      <c r="AJ1129">
        <v>2219</v>
      </c>
      <c r="AK1129">
        <v>9</v>
      </c>
      <c r="AL1129">
        <v>0</v>
      </c>
      <c r="AM1129">
        <v>9</v>
      </c>
      <c r="AN1129">
        <v>111</v>
      </c>
      <c r="AO1129">
        <v>9</v>
      </c>
      <c r="AP1129">
        <v>182</v>
      </c>
      <c r="AQ1129">
        <v>0</v>
      </c>
      <c r="AR1129">
        <v>0</v>
      </c>
      <c r="AS1129">
        <v>0</v>
      </c>
      <c r="AT1129" t="s">
        <v>90</v>
      </c>
      <c r="AU1129" t="s">
        <v>90</v>
      </c>
      <c r="AV1129" t="s">
        <v>90</v>
      </c>
      <c r="AW1129" t="s">
        <v>90</v>
      </c>
      <c r="AX1129" t="s">
        <v>90</v>
      </c>
      <c r="AY1129" t="s">
        <v>90</v>
      </c>
      <c r="AZ1129" t="s">
        <v>90</v>
      </c>
      <c r="BA1129" t="s">
        <v>90</v>
      </c>
      <c r="BB1129" t="s">
        <v>90</v>
      </c>
      <c r="BC1129" t="s">
        <v>90</v>
      </c>
      <c r="BD1129" t="s">
        <v>90</v>
      </c>
      <c r="BE1129" t="s">
        <v>90</v>
      </c>
      <c r="BF1129" t="s">
        <v>2475</v>
      </c>
      <c r="BG1129">
        <v>172</v>
      </c>
      <c r="BH1129" t="s">
        <v>93</v>
      </c>
    </row>
    <row r="1130" spans="1:60">
      <c r="A1130" t="s">
        <v>2491</v>
      </c>
      <c r="B1130" t="s">
        <v>82</v>
      </c>
      <c r="C1130" t="s">
        <v>2264</v>
      </c>
      <c r="D1130" t="s">
        <v>84</v>
      </c>
      <c r="E1130" s="2">
        <f>HYPERLINK("capsilon://?command=openfolder&amp;siteaddress=FAM.docvelocity-na8.net&amp;folderid=FX02ECB20B-756D-6E29-1B5E-2D87F9294F0B","FX22085618")</f>
        <v>0</v>
      </c>
      <c r="F1130" t="s">
        <v>19</v>
      </c>
      <c r="G1130" t="s">
        <v>19</v>
      </c>
      <c r="H1130" t="s">
        <v>85</v>
      </c>
      <c r="I1130" t="s">
        <v>2492</v>
      </c>
      <c r="J1130">
        <v>49</v>
      </c>
      <c r="K1130" t="s">
        <v>87</v>
      </c>
      <c r="L1130" t="s">
        <v>88</v>
      </c>
      <c r="M1130" t="s">
        <v>89</v>
      </c>
      <c r="N1130">
        <v>2</v>
      </c>
      <c r="O1130" s="1">
        <v>44797.438437500001</v>
      </c>
      <c r="P1130" s="1">
        <v>44797.591874999998</v>
      </c>
      <c r="Q1130">
        <v>12567</v>
      </c>
      <c r="R1130">
        <v>690</v>
      </c>
      <c r="S1130" t="b">
        <v>0</v>
      </c>
      <c r="T1130" t="s">
        <v>90</v>
      </c>
      <c r="U1130" t="b">
        <v>0</v>
      </c>
      <c r="V1130" t="s">
        <v>1000</v>
      </c>
      <c r="W1130" s="1">
        <v>44797.44809027778</v>
      </c>
      <c r="X1130">
        <v>390</v>
      </c>
      <c r="Y1130">
        <v>52</v>
      </c>
      <c r="Z1130">
        <v>0</v>
      </c>
      <c r="AA1130">
        <v>52</v>
      </c>
      <c r="AB1130">
        <v>0</v>
      </c>
      <c r="AC1130">
        <v>16</v>
      </c>
      <c r="AD1130">
        <v>-3</v>
      </c>
      <c r="AE1130">
        <v>0</v>
      </c>
      <c r="AF1130">
        <v>0</v>
      </c>
      <c r="AG1130">
        <v>0</v>
      </c>
      <c r="AH1130" t="s">
        <v>173</v>
      </c>
      <c r="AI1130" s="1">
        <v>44797.591874999998</v>
      </c>
      <c r="AJ1130">
        <v>300</v>
      </c>
      <c r="AK1130">
        <v>1</v>
      </c>
      <c r="AL1130">
        <v>0</v>
      </c>
      <c r="AM1130">
        <v>1</v>
      </c>
      <c r="AN1130">
        <v>0</v>
      </c>
      <c r="AO1130">
        <v>1</v>
      </c>
      <c r="AP1130">
        <v>-4</v>
      </c>
      <c r="AQ1130">
        <v>0</v>
      </c>
      <c r="AR1130">
        <v>0</v>
      </c>
      <c r="AS1130">
        <v>0</v>
      </c>
      <c r="AT1130" t="s">
        <v>90</v>
      </c>
      <c r="AU1130" t="s">
        <v>90</v>
      </c>
      <c r="AV1130" t="s">
        <v>90</v>
      </c>
      <c r="AW1130" t="s">
        <v>90</v>
      </c>
      <c r="AX1130" t="s">
        <v>90</v>
      </c>
      <c r="AY1130" t="s">
        <v>90</v>
      </c>
      <c r="AZ1130" t="s">
        <v>90</v>
      </c>
      <c r="BA1130" t="s">
        <v>90</v>
      </c>
      <c r="BB1130" t="s">
        <v>90</v>
      </c>
      <c r="BC1130" t="s">
        <v>90</v>
      </c>
      <c r="BD1130" t="s">
        <v>90</v>
      </c>
      <c r="BE1130" t="s">
        <v>90</v>
      </c>
      <c r="BF1130" t="s">
        <v>2475</v>
      </c>
      <c r="BG1130">
        <v>220</v>
      </c>
      <c r="BH1130" t="s">
        <v>93</v>
      </c>
    </row>
    <row r="1131" spans="1:60">
      <c r="A1131" t="s">
        <v>2493</v>
      </c>
      <c r="B1131" t="s">
        <v>82</v>
      </c>
      <c r="C1131" t="s">
        <v>2264</v>
      </c>
      <c r="D1131" t="s">
        <v>84</v>
      </c>
      <c r="E1131" s="2">
        <f>HYPERLINK("capsilon://?command=openfolder&amp;siteaddress=FAM.docvelocity-na8.net&amp;folderid=FX02ECB20B-756D-6E29-1B5E-2D87F9294F0B","FX22085618")</f>
        <v>0</v>
      </c>
      <c r="F1131" t="s">
        <v>19</v>
      </c>
      <c r="G1131" t="s">
        <v>19</v>
      </c>
      <c r="H1131" t="s">
        <v>85</v>
      </c>
      <c r="I1131" t="s">
        <v>2494</v>
      </c>
      <c r="J1131">
        <v>74</v>
      </c>
      <c r="K1131" t="s">
        <v>87</v>
      </c>
      <c r="L1131" t="s">
        <v>88</v>
      </c>
      <c r="M1131" t="s">
        <v>89</v>
      </c>
      <c r="N1131">
        <v>2</v>
      </c>
      <c r="O1131" s="1">
        <v>44797.43855324074</v>
      </c>
      <c r="P1131" s="1">
        <v>44797.59101851852</v>
      </c>
      <c r="Q1131">
        <v>12913</v>
      </c>
      <c r="R1131">
        <v>260</v>
      </c>
      <c r="S1131" t="b">
        <v>0</v>
      </c>
      <c r="T1131" t="s">
        <v>90</v>
      </c>
      <c r="U1131" t="b">
        <v>0</v>
      </c>
      <c r="V1131" t="s">
        <v>1000</v>
      </c>
      <c r="W1131" s="1">
        <v>44797.449525462966</v>
      </c>
      <c r="X1131">
        <v>123</v>
      </c>
      <c r="Y1131">
        <v>74</v>
      </c>
      <c r="Z1131">
        <v>0</v>
      </c>
      <c r="AA1131">
        <v>74</v>
      </c>
      <c r="AB1131">
        <v>0</v>
      </c>
      <c r="AC1131">
        <v>5</v>
      </c>
      <c r="AD1131">
        <v>0</v>
      </c>
      <c r="AE1131">
        <v>0</v>
      </c>
      <c r="AF1131">
        <v>0</v>
      </c>
      <c r="AG1131">
        <v>0</v>
      </c>
      <c r="AH1131" t="s">
        <v>749</v>
      </c>
      <c r="AI1131" s="1">
        <v>44797.59101851852</v>
      </c>
      <c r="AJ1131">
        <v>137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 t="s">
        <v>90</v>
      </c>
      <c r="AU1131" t="s">
        <v>90</v>
      </c>
      <c r="AV1131" t="s">
        <v>90</v>
      </c>
      <c r="AW1131" t="s">
        <v>90</v>
      </c>
      <c r="AX1131" t="s">
        <v>90</v>
      </c>
      <c r="AY1131" t="s">
        <v>90</v>
      </c>
      <c r="AZ1131" t="s">
        <v>90</v>
      </c>
      <c r="BA1131" t="s">
        <v>90</v>
      </c>
      <c r="BB1131" t="s">
        <v>90</v>
      </c>
      <c r="BC1131" t="s">
        <v>90</v>
      </c>
      <c r="BD1131" t="s">
        <v>90</v>
      </c>
      <c r="BE1131" t="s">
        <v>90</v>
      </c>
      <c r="BF1131" t="s">
        <v>2475</v>
      </c>
      <c r="BG1131">
        <v>219</v>
      </c>
      <c r="BH1131" t="s">
        <v>93</v>
      </c>
    </row>
    <row r="1132" spans="1:60">
      <c r="A1132" t="s">
        <v>2495</v>
      </c>
      <c r="B1132" t="s">
        <v>82</v>
      </c>
      <c r="C1132" t="s">
        <v>2264</v>
      </c>
      <c r="D1132" t="s">
        <v>84</v>
      </c>
      <c r="E1132" s="2">
        <f>HYPERLINK("capsilon://?command=openfolder&amp;siteaddress=FAM.docvelocity-na8.net&amp;folderid=FX02ECB20B-756D-6E29-1B5E-2D87F9294F0B","FX22085618")</f>
        <v>0</v>
      </c>
      <c r="F1132" t="s">
        <v>19</v>
      </c>
      <c r="G1132" t="s">
        <v>19</v>
      </c>
      <c r="H1132" t="s">
        <v>85</v>
      </c>
      <c r="I1132" t="s">
        <v>2496</v>
      </c>
      <c r="J1132">
        <v>67</v>
      </c>
      <c r="K1132" t="s">
        <v>87</v>
      </c>
      <c r="L1132" t="s">
        <v>88</v>
      </c>
      <c r="M1132" t="s">
        <v>89</v>
      </c>
      <c r="N1132">
        <v>2</v>
      </c>
      <c r="O1132" s="1">
        <v>44797.43917824074</v>
      </c>
      <c r="P1132" s="1">
        <v>44797.593043981484</v>
      </c>
      <c r="Q1132">
        <v>12959</v>
      </c>
      <c r="R1132">
        <v>335</v>
      </c>
      <c r="S1132" t="b">
        <v>0</v>
      </c>
      <c r="T1132" t="s">
        <v>90</v>
      </c>
      <c r="U1132" t="b">
        <v>0</v>
      </c>
      <c r="V1132" t="s">
        <v>1000</v>
      </c>
      <c r="W1132" s="1">
        <v>44797.451388888891</v>
      </c>
      <c r="X1132">
        <v>160</v>
      </c>
      <c r="Y1132">
        <v>52</v>
      </c>
      <c r="Z1132">
        <v>0</v>
      </c>
      <c r="AA1132">
        <v>52</v>
      </c>
      <c r="AB1132">
        <v>3</v>
      </c>
      <c r="AC1132">
        <v>15</v>
      </c>
      <c r="AD1132">
        <v>15</v>
      </c>
      <c r="AE1132">
        <v>0</v>
      </c>
      <c r="AF1132">
        <v>0</v>
      </c>
      <c r="AG1132">
        <v>0</v>
      </c>
      <c r="AH1132" t="s">
        <v>108</v>
      </c>
      <c r="AI1132" s="1">
        <v>44797.593043981484</v>
      </c>
      <c r="AJ1132">
        <v>175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15</v>
      </c>
      <c r="AQ1132">
        <v>0</v>
      </c>
      <c r="AR1132">
        <v>0</v>
      </c>
      <c r="AS1132">
        <v>0</v>
      </c>
      <c r="AT1132" t="s">
        <v>90</v>
      </c>
      <c r="AU1132" t="s">
        <v>90</v>
      </c>
      <c r="AV1132" t="s">
        <v>90</v>
      </c>
      <c r="AW1132" t="s">
        <v>90</v>
      </c>
      <c r="AX1132" t="s">
        <v>90</v>
      </c>
      <c r="AY1132" t="s">
        <v>90</v>
      </c>
      <c r="AZ1132" t="s">
        <v>90</v>
      </c>
      <c r="BA1132" t="s">
        <v>90</v>
      </c>
      <c r="BB1132" t="s">
        <v>90</v>
      </c>
      <c r="BC1132" t="s">
        <v>90</v>
      </c>
      <c r="BD1132" t="s">
        <v>90</v>
      </c>
      <c r="BE1132" t="s">
        <v>90</v>
      </c>
      <c r="BF1132" t="s">
        <v>2475</v>
      </c>
      <c r="BG1132">
        <v>221</v>
      </c>
      <c r="BH1132" t="s">
        <v>93</v>
      </c>
    </row>
    <row r="1133" spans="1:60">
      <c r="A1133" t="s">
        <v>2497</v>
      </c>
      <c r="B1133" t="s">
        <v>82</v>
      </c>
      <c r="C1133" t="s">
        <v>2264</v>
      </c>
      <c r="D1133" t="s">
        <v>84</v>
      </c>
      <c r="E1133" s="2">
        <f>HYPERLINK("capsilon://?command=openfolder&amp;siteaddress=FAM.docvelocity-na8.net&amp;folderid=FX02ECB20B-756D-6E29-1B5E-2D87F9294F0B","FX22085618")</f>
        <v>0</v>
      </c>
      <c r="F1133" t="s">
        <v>19</v>
      </c>
      <c r="G1133" t="s">
        <v>19</v>
      </c>
      <c r="H1133" t="s">
        <v>85</v>
      </c>
      <c r="I1133" t="s">
        <v>2498</v>
      </c>
      <c r="J1133">
        <v>74</v>
      </c>
      <c r="K1133" t="s">
        <v>87</v>
      </c>
      <c r="L1133" t="s">
        <v>88</v>
      </c>
      <c r="M1133" t="s">
        <v>89</v>
      </c>
      <c r="N1133">
        <v>2</v>
      </c>
      <c r="O1133" s="1">
        <v>44797.439270833333</v>
      </c>
      <c r="P1133" s="1">
        <v>44797.59207175926</v>
      </c>
      <c r="Q1133">
        <v>13014</v>
      </c>
      <c r="R1133">
        <v>188</v>
      </c>
      <c r="S1133" t="b">
        <v>0</v>
      </c>
      <c r="T1133" t="s">
        <v>90</v>
      </c>
      <c r="U1133" t="b">
        <v>0</v>
      </c>
      <c r="V1133" t="s">
        <v>1000</v>
      </c>
      <c r="W1133" s="1">
        <v>44797.452523148146</v>
      </c>
      <c r="X1133">
        <v>98</v>
      </c>
      <c r="Y1133">
        <v>74</v>
      </c>
      <c r="Z1133">
        <v>0</v>
      </c>
      <c r="AA1133">
        <v>74</v>
      </c>
      <c r="AB1133">
        <v>0</v>
      </c>
      <c r="AC1133">
        <v>5</v>
      </c>
      <c r="AD1133">
        <v>0</v>
      </c>
      <c r="AE1133">
        <v>0</v>
      </c>
      <c r="AF1133">
        <v>0</v>
      </c>
      <c r="AG1133">
        <v>0</v>
      </c>
      <c r="AH1133" t="s">
        <v>749</v>
      </c>
      <c r="AI1133" s="1">
        <v>44797.59207175926</v>
      </c>
      <c r="AJ1133">
        <v>90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 t="s">
        <v>90</v>
      </c>
      <c r="AU1133" t="s">
        <v>90</v>
      </c>
      <c r="AV1133" t="s">
        <v>90</v>
      </c>
      <c r="AW1133" t="s">
        <v>90</v>
      </c>
      <c r="AX1133" t="s">
        <v>90</v>
      </c>
      <c r="AY1133" t="s">
        <v>90</v>
      </c>
      <c r="AZ1133" t="s">
        <v>90</v>
      </c>
      <c r="BA1133" t="s">
        <v>90</v>
      </c>
      <c r="BB1133" t="s">
        <v>90</v>
      </c>
      <c r="BC1133" t="s">
        <v>90</v>
      </c>
      <c r="BD1133" t="s">
        <v>90</v>
      </c>
      <c r="BE1133" t="s">
        <v>90</v>
      </c>
      <c r="BF1133" t="s">
        <v>2475</v>
      </c>
      <c r="BG1133">
        <v>220</v>
      </c>
      <c r="BH1133" t="s">
        <v>93</v>
      </c>
    </row>
    <row r="1134" spans="1:60">
      <c r="A1134" t="s">
        <v>2499</v>
      </c>
      <c r="B1134" t="s">
        <v>82</v>
      </c>
      <c r="C1134" t="s">
        <v>2264</v>
      </c>
      <c r="D1134" t="s">
        <v>84</v>
      </c>
      <c r="E1134" s="2">
        <f>HYPERLINK("capsilon://?command=openfolder&amp;siteaddress=FAM.docvelocity-na8.net&amp;folderid=FX02ECB20B-756D-6E29-1B5E-2D87F9294F0B","FX22085618")</f>
        <v>0</v>
      </c>
      <c r="F1134" t="s">
        <v>19</v>
      </c>
      <c r="G1134" t="s">
        <v>19</v>
      </c>
      <c r="H1134" t="s">
        <v>85</v>
      </c>
      <c r="I1134" t="s">
        <v>2500</v>
      </c>
      <c r="J1134">
        <v>28</v>
      </c>
      <c r="K1134" t="s">
        <v>87</v>
      </c>
      <c r="L1134" t="s">
        <v>88</v>
      </c>
      <c r="M1134" t="s">
        <v>89</v>
      </c>
      <c r="N1134">
        <v>2</v>
      </c>
      <c r="O1134" s="1">
        <v>44797.439432870371</v>
      </c>
      <c r="P1134" s="1">
        <v>44797.594224537039</v>
      </c>
      <c r="Q1134">
        <v>13110</v>
      </c>
      <c r="R1134">
        <v>264</v>
      </c>
      <c r="S1134" t="b">
        <v>0</v>
      </c>
      <c r="T1134" t="s">
        <v>90</v>
      </c>
      <c r="U1134" t="b">
        <v>0</v>
      </c>
      <c r="V1134" t="s">
        <v>1000</v>
      </c>
      <c r="W1134" s="1">
        <v>44797.453252314815</v>
      </c>
      <c r="X1134">
        <v>62</v>
      </c>
      <c r="Y1134">
        <v>21</v>
      </c>
      <c r="Z1134">
        <v>0</v>
      </c>
      <c r="AA1134">
        <v>21</v>
      </c>
      <c r="AB1134">
        <v>0</v>
      </c>
      <c r="AC1134">
        <v>0</v>
      </c>
      <c r="AD1134">
        <v>7</v>
      </c>
      <c r="AE1134">
        <v>0</v>
      </c>
      <c r="AF1134">
        <v>0</v>
      </c>
      <c r="AG1134">
        <v>0</v>
      </c>
      <c r="AH1134" t="s">
        <v>173</v>
      </c>
      <c r="AI1134" s="1">
        <v>44797.594224537039</v>
      </c>
      <c r="AJ1134">
        <v>202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7</v>
      </c>
      <c r="AQ1134">
        <v>0</v>
      </c>
      <c r="AR1134">
        <v>0</v>
      </c>
      <c r="AS1134">
        <v>0</v>
      </c>
      <c r="AT1134" t="s">
        <v>90</v>
      </c>
      <c r="AU1134" t="s">
        <v>90</v>
      </c>
      <c r="AV1134" t="s">
        <v>90</v>
      </c>
      <c r="AW1134" t="s">
        <v>90</v>
      </c>
      <c r="AX1134" t="s">
        <v>90</v>
      </c>
      <c r="AY1134" t="s">
        <v>90</v>
      </c>
      <c r="AZ1134" t="s">
        <v>90</v>
      </c>
      <c r="BA1134" t="s">
        <v>90</v>
      </c>
      <c r="BB1134" t="s">
        <v>90</v>
      </c>
      <c r="BC1134" t="s">
        <v>90</v>
      </c>
      <c r="BD1134" t="s">
        <v>90</v>
      </c>
      <c r="BE1134" t="s">
        <v>90</v>
      </c>
      <c r="BF1134" t="s">
        <v>2475</v>
      </c>
      <c r="BG1134">
        <v>222</v>
      </c>
      <c r="BH1134" t="s">
        <v>93</v>
      </c>
    </row>
    <row r="1135" spans="1:60">
      <c r="A1135" t="s">
        <v>2501</v>
      </c>
      <c r="B1135" t="s">
        <v>82</v>
      </c>
      <c r="C1135" t="s">
        <v>2264</v>
      </c>
      <c r="D1135" t="s">
        <v>84</v>
      </c>
      <c r="E1135" s="2">
        <f>HYPERLINK("capsilon://?command=openfolder&amp;siteaddress=FAM.docvelocity-na8.net&amp;folderid=FX02ECB20B-756D-6E29-1B5E-2D87F9294F0B","FX22085618")</f>
        <v>0</v>
      </c>
      <c r="F1135" t="s">
        <v>19</v>
      </c>
      <c r="G1135" t="s">
        <v>19</v>
      </c>
      <c r="H1135" t="s">
        <v>85</v>
      </c>
      <c r="I1135" t="s">
        <v>2502</v>
      </c>
      <c r="J1135">
        <v>28</v>
      </c>
      <c r="K1135" t="s">
        <v>87</v>
      </c>
      <c r="L1135" t="s">
        <v>88</v>
      </c>
      <c r="M1135" t="s">
        <v>89</v>
      </c>
      <c r="N1135">
        <v>2</v>
      </c>
      <c r="O1135" s="1">
        <v>44797.43954861111</v>
      </c>
      <c r="P1135" s="1">
        <v>44797.592789351853</v>
      </c>
      <c r="Q1135">
        <v>13079</v>
      </c>
      <c r="R1135">
        <v>161</v>
      </c>
      <c r="S1135" t="b">
        <v>0</v>
      </c>
      <c r="T1135" t="s">
        <v>90</v>
      </c>
      <c r="U1135" t="b">
        <v>0</v>
      </c>
      <c r="V1135" t="s">
        <v>703</v>
      </c>
      <c r="W1135" s="1">
        <v>44797.453784722224</v>
      </c>
      <c r="X1135">
        <v>100</v>
      </c>
      <c r="Y1135">
        <v>21</v>
      </c>
      <c r="Z1135">
        <v>0</v>
      </c>
      <c r="AA1135">
        <v>21</v>
      </c>
      <c r="AB1135">
        <v>0</v>
      </c>
      <c r="AC1135">
        <v>0</v>
      </c>
      <c r="AD1135">
        <v>7</v>
      </c>
      <c r="AE1135">
        <v>0</v>
      </c>
      <c r="AF1135">
        <v>0</v>
      </c>
      <c r="AG1135">
        <v>0</v>
      </c>
      <c r="AH1135" t="s">
        <v>749</v>
      </c>
      <c r="AI1135" s="1">
        <v>44797.592789351853</v>
      </c>
      <c r="AJ1135">
        <v>61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7</v>
      </c>
      <c r="AQ1135">
        <v>0</v>
      </c>
      <c r="AR1135">
        <v>0</v>
      </c>
      <c r="AS1135">
        <v>0</v>
      </c>
      <c r="AT1135" t="s">
        <v>90</v>
      </c>
      <c r="AU1135" t="s">
        <v>90</v>
      </c>
      <c r="AV1135" t="s">
        <v>90</v>
      </c>
      <c r="AW1135" t="s">
        <v>90</v>
      </c>
      <c r="AX1135" t="s">
        <v>90</v>
      </c>
      <c r="AY1135" t="s">
        <v>90</v>
      </c>
      <c r="AZ1135" t="s">
        <v>90</v>
      </c>
      <c r="BA1135" t="s">
        <v>90</v>
      </c>
      <c r="BB1135" t="s">
        <v>90</v>
      </c>
      <c r="BC1135" t="s">
        <v>90</v>
      </c>
      <c r="BD1135" t="s">
        <v>90</v>
      </c>
      <c r="BE1135" t="s">
        <v>90</v>
      </c>
      <c r="BF1135" t="s">
        <v>2475</v>
      </c>
      <c r="BG1135">
        <v>220</v>
      </c>
      <c r="BH1135" t="s">
        <v>93</v>
      </c>
    </row>
    <row r="1136" spans="1:60">
      <c r="A1136" t="s">
        <v>2503</v>
      </c>
      <c r="B1136" t="s">
        <v>82</v>
      </c>
      <c r="C1136" t="s">
        <v>2264</v>
      </c>
      <c r="D1136" t="s">
        <v>84</v>
      </c>
      <c r="E1136" s="2">
        <f>HYPERLINK("capsilon://?command=openfolder&amp;siteaddress=FAM.docvelocity-na8.net&amp;folderid=FX02ECB20B-756D-6E29-1B5E-2D87F9294F0B","FX22085618")</f>
        <v>0</v>
      </c>
      <c r="F1136" t="s">
        <v>19</v>
      </c>
      <c r="G1136" t="s">
        <v>19</v>
      </c>
      <c r="H1136" t="s">
        <v>85</v>
      </c>
      <c r="I1136" t="s">
        <v>2504</v>
      </c>
      <c r="J1136">
        <v>28</v>
      </c>
      <c r="K1136" t="s">
        <v>87</v>
      </c>
      <c r="L1136" t="s">
        <v>88</v>
      </c>
      <c r="M1136" t="s">
        <v>89</v>
      </c>
      <c r="N1136">
        <v>2</v>
      </c>
      <c r="O1136" s="1">
        <v>44797.439687500002</v>
      </c>
      <c r="P1136" s="1">
        <v>44797.593576388892</v>
      </c>
      <c r="Q1136">
        <v>13178</v>
      </c>
      <c r="R1136">
        <v>118</v>
      </c>
      <c r="S1136" t="b">
        <v>0</v>
      </c>
      <c r="T1136" t="s">
        <v>90</v>
      </c>
      <c r="U1136" t="b">
        <v>0</v>
      </c>
      <c r="V1136" t="s">
        <v>1000</v>
      </c>
      <c r="W1136" s="1">
        <v>44797.45385416667</v>
      </c>
      <c r="X1136">
        <v>51</v>
      </c>
      <c r="Y1136">
        <v>21</v>
      </c>
      <c r="Z1136">
        <v>0</v>
      </c>
      <c r="AA1136">
        <v>21</v>
      </c>
      <c r="AB1136">
        <v>0</v>
      </c>
      <c r="AC1136">
        <v>0</v>
      </c>
      <c r="AD1136">
        <v>7</v>
      </c>
      <c r="AE1136">
        <v>0</v>
      </c>
      <c r="AF1136">
        <v>0</v>
      </c>
      <c r="AG1136">
        <v>0</v>
      </c>
      <c r="AH1136" t="s">
        <v>749</v>
      </c>
      <c r="AI1136" s="1">
        <v>44797.593576388892</v>
      </c>
      <c r="AJ1136">
        <v>67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7</v>
      </c>
      <c r="AQ1136">
        <v>0</v>
      </c>
      <c r="AR1136">
        <v>0</v>
      </c>
      <c r="AS1136">
        <v>0</v>
      </c>
      <c r="AT1136" t="s">
        <v>90</v>
      </c>
      <c r="AU1136" t="s">
        <v>90</v>
      </c>
      <c r="AV1136" t="s">
        <v>90</v>
      </c>
      <c r="AW1136" t="s">
        <v>90</v>
      </c>
      <c r="AX1136" t="s">
        <v>90</v>
      </c>
      <c r="AY1136" t="s">
        <v>90</v>
      </c>
      <c r="AZ1136" t="s">
        <v>90</v>
      </c>
      <c r="BA1136" t="s">
        <v>90</v>
      </c>
      <c r="BB1136" t="s">
        <v>90</v>
      </c>
      <c r="BC1136" t="s">
        <v>90</v>
      </c>
      <c r="BD1136" t="s">
        <v>90</v>
      </c>
      <c r="BE1136" t="s">
        <v>90</v>
      </c>
      <c r="BF1136" t="s">
        <v>2475</v>
      </c>
      <c r="BG1136">
        <v>221</v>
      </c>
      <c r="BH1136" t="s">
        <v>93</v>
      </c>
    </row>
    <row r="1137" spans="1:60">
      <c r="A1137" t="s">
        <v>2505</v>
      </c>
      <c r="B1137" t="s">
        <v>82</v>
      </c>
      <c r="C1137" t="s">
        <v>2264</v>
      </c>
      <c r="D1137" t="s">
        <v>84</v>
      </c>
      <c r="E1137" s="2">
        <f>HYPERLINK("capsilon://?command=openfolder&amp;siteaddress=FAM.docvelocity-na8.net&amp;folderid=FX02ECB20B-756D-6E29-1B5E-2D87F9294F0B","FX22085618")</f>
        <v>0</v>
      </c>
      <c r="F1137" t="s">
        <v>19</v>
      </c>
      <c r="G1137" t="s">
        <v>19</v>
      </c>
      <c r="H1137" t="s">
        <v>85</v>
      </c>
      <c r="I1137" t="s">
        <v>2506</v>
      </c>
      <c r="J1137">
        <v>28</v>
      </c>
      <c r="K1137" t="s">
        <v>87</v>
      </c>
      <c r="L1137" t="s">
        <v>88</v>
      </c>
      <c r="M1137" t="s">
        <v>89</v>
      </c>
      <c r="N1137">
        <v>2</v>
      </c>
      <c r="O1137" s="1">
        <v>44797.440011574072</v>
      </c>
      <c r="P1137" s="1">
        <v>44797.594872685186</v>
      </c>
      <c r="Q1137">
        <v>13152</v>
      </c>
      <c r="R1137">
        <v>228</v>
      </c>
      <c r="S1137" t="b">
        <v>0</v>
      </c>
      <c r="T1137" t="s">
        <v>90</v>
      </c>
      <c r="U1137" t="b">
        <v>0</v>
      </c>
      <c r="V1137" t="s">
        <v>703</v>
      </c>
      <c r="W1137" s="1">
        <v>44797.454618055555</v>
      </c>
      <c r="X1137">
        <v>71</v>
      </c>
      <c r="Y1137">
        <v>21</v>
      </c>
      <c r="Z1137">
        <v>0</v>
      </c>
      <c r="AA1137">
        <v>21</v>
      </c>
      <c r="AB1137">
        <v>0</v>
      </c>
      <c r="AC1137">
        <v>0</v>
      </c>
      <c r="AD1137">
        <v>7</v>
      </c>
      <c r="AE1137">
        <v>0</v>
      </c>
      <c r="AF1137">
        <v>0</v>
      </c>
      <c r="AG1137">
        <v>0</v>
      </c>
      <c r="AH1137" t="s">
        <v>108</v>
      </c>
      <c r="AI1137" s="1">
        <v>44797.594872685186</v>
      </c>
      <c r="AJ1137">
        <v>157</v>
      </c>
      <c r="AK1137">
        <v>1</v>
      </c>
      <c r="AL1137">
        <v>0</v>
      </c>
      <c r="AM1137">
        <v>1</v>
      </c>
      <c r="AN1137">
        <v>0</v>
      </c>
      <c r="AO1137">
        <v>1</v>
      </c>
      <c r="AP1137">
        <v>6</v>
      </c>
      <c r="AQ1137">
        <v>0</v>
      </c>
      <c r="AR1137">
        <v>0</v>
      </c>
      <c r="AS1137">
        <v>0</v>
      </c>
      <c r="AT1137" t="s">
        <v>90</v>
      </c>
      <c r="AU1137" t="s">
        <v>90</v>
      </c>
      <c r="AV1137" t="s">
        <v>90</v>
      </c>
      <c r="AW1137" t="s">
        <v>90</v>
      </c>
      <c r="AX1137" t="s">
        <v>90</v>
      </c>
      <c r="AY1137" t="s">
        <v>90</v>
      </c>
      <c r="AZ1137" t="s">
        <v>90</v>
      </c>
      <c r="BA1137" t="s">
        <v>90</v>
      </c>
      <c r="BB1137" t="s">
        <v>90</v>
      </c>
      <c r="BC1137" t="s">
        <v>90</v>
      </c>
      <c r="BD1137" t="s">
        <v>90</v>
      </c>
      <c r="BE1137" t="s">
        <v>90</v>
      </c>
      <c r="BF1137" t="s">
        <v>2475</v>
      </c>
      <c r="BG1137">
        <v>223</v>
      </c>
      <c r="BH1137" t="s">
        <v>93</v>
      </c>
    </row>
    <row r="1138" spans="1:60">
      <c r="A1138" t="s">
        <v>2507</v>
      </c>
      <c r="B1138" t="s">
        <v>82</v>
      </c>
      <c r="C1138" t="s">
        <v>2508</v>
      </c>
      <c r="D1138" t="s">
        <v>84</v>
      </c>
      <c r="E1138" s="2">
        <f>HYPERLINK("capsilon://?command=openfolder&amp;siteaddress=FAM.docvelocity-na8.net&amp;folderid=FXC5E79CC3-F77B-9F3B-5080-AEEC497319C0","FX22085496")</f>
        <v>0</v>
      </c>
      <c r="F1138" t="s">
        <v>19</v>
      </c>
      <c r="G1138" t="s">
        <v>19</v>
      </c>
      <c r="H1138" t="s">
        <v>85</v>
      </c>
      <c r="I1138" t="s">
        <v>2509</v>
      </c>
      <c r="J1138">
        <v>203</v>
      </c>
      <c r="K1138" t="s">
        <v>87</v>
      </c>
      <c r="L1138" t="s">
        <v>88</v>
      </c>
      <c r="M1138" t="s">
        <v>89</v>
      </c>
      <c r="N1138">
        <v>1</v>
      </c>
      <c r="O1138" s="1">
        <v>44797.447650462964</v>
      </c>
      <c r="P1138" s="1">
        <v>44797.455613425926</v>
      </c>
      <c r="Q1138">
        <v>537</v>
      </c>
      <c r="R1138">
        <v>151</v>
      </c>
      <c r="S1138" t="b">
        <v>0</v>
      </c>
      <c r="T1138" t="s">
        <v>90</v>
      </c>
      <c r="U1138" t="b">
        <v>0</v>
      </c>
      <c r="V1138" t="s">
        <v>1000</v>
      </c>
      <c r="W1138" s="1">
        <v>44797.455613425926</v>
      </c>
      <c r="X1138">
        <v>151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203</v>
      </c>
      <c r="AE1138">
        <v>181</v>
      </c>
      <c r="AF1138">
        <v>0</v>
      </c>
      <c r="AG1138">
        <v>5</v>
      </c>
      <c r="AH1138" t="s">
        <v>90</v>
      </c>
      <c r="AI1138" t="s">
        <v>90</v>
      </c>
      <c r="AJ1138" t="s">
        <v>90</v>
      </c>
      <c r="AK1138" t="s">
        <v>90</v>
      </c>
      <c r="AL1138" t="s">
        <v>90</v>
      </c>
      <c r="AM1138" t="s">
        <v>90</v>
      </c>
      <c r="AN1138" t="s">
        <v>90</v>
      </c>
      <c r="AO1138" t="s">
        <v>90</v>
      </c>
      <c r="AP1138" t="s">
        <v>90</v>
      </c>
      <c r="AQ1138" t="s">
        <v>90</v>
      </c>
      <c r="AR1138" t="s">
        <v>90</v>
      </c>
      <c r="AS1138" t="s">
        <v>90</v>
      </c>
      <c r="AT1138" t="s">
        <v>90</v>
      </c>
      <c r="AU1138" t="s">
        <v>90</v>
      </c>
      <c r="AV1138" t="s">
        <v>90</v>
      </c>
      <c r="AW1138" t="s">
        <v>90</v>
      </c>
      <c r="AX1138" t="s">
        <v>90</v>
      </c>
      <c r="AY1138" t="s">
        <v>90</v>
      </c>
      <c r="AZ1138" t="s">
        <v>90</v>
      </c>
      <c r="BA1138" t="s">
        <v>90</v>
      </c>
      <c r="BB1138" t="s">
        <v>90</v>
      </c>
      <c r="BC1138" t="s">
        <v>90</v>
      </c>
      <c r="BD1138" t="s">
        <v>90</v>
      </c>
      <c r="BE1138" t="s">
        <v>90</v>
      </c>
      <c r="BF1138" t="s">
        <v>2475</v>
      </c>
      <c r="BG1138">
        <v>11</v>
      </c>
      <c r="BH1138" t="s">
        <v>93</v>
      </c>
    </row>
    <row r="1139" spans="1:60">
      <c r="A1139" t="s">
        <v>2510</v>
      </c>
      <c r="B1139" t="s">
        <v>82</v>
      </c>
      <c r="C1139" t="s">
        <v>2486</v>
      </c>
      <c r="D1139" t="s">
        <v>84</v>
      </c>
      <c r="E1139" s="2">
        <f>HYPERLINK("capsilon://?command=openfolder&amp;siteaddress=FAM.docvelocity-na8.net&amp;folderid=FXE23CDEB9-BFAC-9C42-0905-A3B0CD3B22DE","FX22084497")</f>
        <v>0</v>
      </c>
      <c r="F1139" t="s">
        <v>19</v>
      </c>
      <c r="G1139" t="s">
        <v>19</v>
      </c>
      <c r="H1139" t="s">
        <v>85</v>
      </c>
      <c r="I1139" t="s">
        <v>2511</v>
      </c>
      <c r="J1139">
        <v>67</v>
      </c>
      <c r="K1139" t="s">
        <v>87</v>
      </c>
      <c r="L1139" t="s">
        <v>88</v>
      </c>
      <c r="M1139" t="s">
        <v>89</v>
      </c>
      <c r="N1139">
        <v>2</v>
      </c>
      <c r="O1139" s="1">
        <v>44797.455775462964</v>
      </c>
      <c r="P1139" s="1">
        <v>44797.594942129632</v>
      </c>
      <c r="Q1139">
        <v>11755</v>
      </c>
      <c r="R1139">
        <v>269</v>
      </c>
      <c r="S1139" t="b">
        <v>0</v>
      </c>
      <c r="T1139" t="s">
        <v>90</v>
      </c>
      <c r="U1139" t="b">
        <v>0</v>
      </c>
      <c r="V1139" t="s">
        <v>187</v>
      </c>
      <c r="W1139" s="1">
        <v>44797.4690162037</v>
      </c>
      <c r="X1139">
        <v>138</v>
      </c>
      <c r="Y1139">
        <v>52</v>
      </c>
      <c r="Z1139">
        <v>0</v>
      </c>
      <c r="AA1139">
        <v>52</v>
      </c>
      <c r="AB1139">
        <v>0</v>
      </c>
      <c r="AC1139">
        <v>5</v>
      </c>
      <c r="AD1139">
        <v>15</v>
      </c>
      <c r="AE1139">
        <v>0</v>
      </c>
      <c r="AF1139">
        <v>0</v>
      </c>
      <c r="AG1139">
        <v>0</v>
      </c>
      <c r="AH1139" t="s">
        <v>749</v>
      </c>
      <c r="AI1139" s="1">
        <v>44797.594942129632</v>
      </c>
      <c r="AJ1139">
        <v>118</v>
      </c>
      <c r="AK1139">
        <v>3</v>
      </c>
      <c r="AL1139">
        <v>0</v>
      </c>
      <c r="AM1139">
        <v>3</v>
      </c>
      <c r="AN1139">
        <v>0</v>
      </c>
      <c r="AO1139">
        <v>3</v>
      </c>
      <c r="AP1139">
        <v>12</v>
      </c>
      <c r="AQ1139">
        <v>0</v>
      </c>
      <c r="AR1139">
        <v>0</v>
      </c>
      <c r="AS1139">
        <v>0</v>
      </c>
      <c r="AT1139" t="s">
        <v>90</v>
      </c>
      <c r="AU1139" t="s">
        <v>90</v>
      </c>
      <c r="AV1139" t="s">
        <v>90</v>
      </c>
      <c r="AW1139" t="s">
        <v>90</v>
      </c>
      <c r="AX1139" t="s">
        <v>90</v>
      </c>
      <c r="AY1139" t="s">
        <v>90</v>
      </c>
      <c r="AZ1139" t="s">
        <v>90</v>
      </c>
      <c r="BA1139" t="s">
        <v>90</v>
      </c>
      <c r="BB1139" t="s">
        <v>90</v>
      </c>
      <c r="BC1139" t="s">
        <v>90</v>
      </c>
      <c r="BD1139" t="s">
        <v>90</v>
      </c>
      <c r="BE1139" t="s">
        <v>90</v>
      </c>
      <c r="BF1139" t="s">
        <v>2475</v>
      </c>
      <c r="BG1139">
        <v>200</v>
      </c>
      <c r="BH1139" t="s">
        <v>93</v>
      </c>
    </row>
    <row r="1140" spans="1:60">
      <c r="A1140" t="s">
        <v>2512</v>
      </c>
      <c r="B1140" t="s">
        <v>82</v>
      </c>
      <c r="C1140" t="s">
        <v>2508</v>
      </c>
      <c r="D1140" t="s">
        <v>84</v>
      </c>
      <c r="E1140" s="2">
        <f>HYPERLINK("capsilon://?command=openfolder&amp;siteaddress=FAM.docvelocity-na8.net&amp;folderid=FXC5E79CC3-F77B-9F3B-5080-AEEC497319C0","FX22085496")</f>
        <v>0</v>
      </c>
      <c r="F1140" t="s">
        <v>19</v>
      </c>
      <c r="G1140" t="s">
        <v>19</v>
      </c>
      <c r="H1140" t="s">
        <v>85</v>
      </c>
      <c r="I1140" t="s">
        <v>2509</v>
      </c>
      <c r="J1140">
        <v>251</v>
      </c>
      <c r="K1140" t="s">
        <v>87</v>
      </c>
      <c r="L1140" t="s">
        <v>88</v>
      </c>
      <c r="M1140" t="s">
        <v>89</v>
      </c>
      <c r="N1140">
        <v>2</v>
      </c>
      <c r="O1140" s="1">
        <v>44797.457025462965</v>
      </c>
      <c r="P1140" s="1">
        <v>44797.537175925929</v>
      </c>
      <c r="Q1140">
        <v>5384</v>
      </c>
      <c r="R1140">
        <v>1541</v>
      </c>
      <c r="S1140" t="b">
        <v>0</v>
      </c>
      <c r="T1140" t="s">
        <v>90</v>
      </c>
      <c r="U1140" t="b">
        <v>1</v>
      </c>
      <c r="V1140" t="s">
        <v>187</v>
      </c>
      <c r="W1140" s="1">
        <v>44797.467407407406</v>
      </c>
      <c r="X1140">
        <v>486</v>
      </c>
      <c r="Y1140">
        <v>229</v>
      </c>
      <c r="Z1140">
        <v>0</v>
      </c>
      <c r="AA1140">
        <v>229</v>
      </c>
      <c r="AB1140">
        <v>0</v>
      </c>
      <c r="AC1140">
        <v>17</v>
      </c>
      <c r="AD1140">
        <v>22</v>
      </c>
      <c r="AE1140">
        <v>0</v>
      </c>
      <c r="AF1140">
        <v>0</v>
      </c>
      <c r="AG1140">
        <v>0</v>
      </c>
      <c r="AH1140" t="s">
        <v>173</v>
      </c>
      <c r="AI1140" s="1">
        <v>44797.537175925929</v>
      </c>
      <c r="AJ1140">
        <v>1055</v>
      </c>
      <c r="AK1140">
        <v>13</v>
      </c>
      <c r="AL1140">
        <v>0</v>
      </c>
      <c r="AM1140">
        <v>13</v>
      </c>
      <c r="AN1140">
        <v>0</v>
      </c>
      <c r="AO1140">
        <v>13</v>
      </c>
      <c r="AP1140">
        <v>9</v>
      </c>
      <c r="AQ1140">
        <v>0</v>
      </c>
      <c r="AR1140">
        <v>0</v>
      </c>
      <c r="AS1140">
        <v>0</v>
      </c>
      <c r="AT1140" t="s">
        <v>90</v>
      </c>
      <c r="AU1140" t="s">
        <v>90</v>
      </c>
      <c r="AV1140" t="s">
        <v>90</v>
      </c>
      <c r="AW1140" t="s">
        <v>90</v>
      </c>
      <c r="AX1140" t="s">
        <v>90</v>
      </c>
      <c r="AY1140" t="s">
        <v>90</v>
      </c>
      <c r="AZ1140" t="s">
        <v>90</v>
      </c>
      <c r="BA1140" t="s">
        <v>90</v>
      </c>
      <c r="BB1140" t="s">
        <v>90</v>
      </c>
      <c r="BC1140" t="s">
        <v>90</v>
      </c>
      <c r="BD1140" t="s">
        <v>90</v>
      </c>
      <c r="BE1140" t="s">
        <v>90</v>
      </c>
      <c r="BF1140" t="s">
        <v>2475</v>
      </c>
      <c r="BG1140">
        <v>115</v>
      </c>
      <c r="BH1140" t="s">
        <v>93</v>
      </c>
    </row>
    <row r="1141" spans="1:60">
      <c r="A1141" t="s">
        <v>2513</v>
      </c>
      <c r="B1141" t="s">
        <v>82</v>
      </c>
      <c r="C1141" t="s">
        <v>2514</v>
      </c>
      <c r="D1141" t="s">
        <v>84</v>
      </c>
      <c r="E1141" s="2">
        <f>HYPERLINK("capsilon://?command=openfolder&amp;siteaddress=FAM.docvelocity-na8.net&amp;folderid=FX25BC5AF7-070D-D206-3CB5-0AF75FAD22A7","FX22086383")</f>
        <v>0</v>
      </c>
      <c r="F1141" t="s">
        <v>19</v>
      </c>
      <c r="G1141" t="s">
        <v>19</v>
      </c>
      <c r="H1141" t="s">
        <v>85</v>
      </c>
      <c r="I1141" t="s">
        <v>2515</v>
      </c>
      <c r="J1141">
        <v>248</v>
      </c>
      <c r="K1141" t="s">
        <v>87</v>
      </c>
      <c r="L1141" t="s">
        <v>88</v>
      </c>
      <c r="M1141" t="s">
        <v>89</v>
      </c>
      <c r="N1141">
        <v>1</v>
      </c>
      <c r="O1141" s="1">
        <v>44797.481736111113</v>
      </c>
      <c r="P1141" s="1">
        <v>44797.490868055553</v>
      </c>
      <c r="Q1141">
        <v>175</v>
      </c>
      <c r="R1141">
        <v>614</v>
      </c>
      <c r="S1141" t="b">
        <v>0</v>
      </c>
      <c r="T1141" t="s">
        <v>90</v>
      </c>
      <c r="U1141" t="b">
        <v>0</v>
      </c>
      <c r="V1141" t="s">
        <v>567</v>
      </c>
      <c r="W1141" s="1">
        <v>44797.490868055553</v>
      </c>
      <c r="X1141">
        <v>614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248</v>
      </c>
      <c r="AE1141">
        <v>240</v>
      </c>
      <c r="AF1141">
        <v>0</v>
      </c>
      <c r="AG1141">
        <v>11</v>
      </c>
      <c r="AH1141" t="s">
        <v>90</v>
      </c>
      <c r="AI1141" t="s">
        <v>90</v>
      </c>
      <c r="AJ1141" t="s">
        <v>90</v>
      </c>
      <c r="AK1141" t="s">
        <v>90</v>
      </c>
      <c r="AL1141" t="s">
        <v>90</v>
      </c>
      <c r="AM1141" t="s">
        <v>90</v>
      </c>
      <c r="AN1141" t="s">
        <v>90</v>
      </c>
      <c r="AO1141" t="s">
        <v>90</v>
      </c>
      <c r="AP1141" t="s">
        <v>90</v>
      </c>
      <c r="AQ1141" t="s">
        <v>90</v>
      </c>
      <c r="AR1141" t="s">
        <v>90</v>
      </c>
      <c r="AS1141" t="s">
        <v>90</v>
      </c>
      <c r="AT1141" t="s">
        <v>90</v>
      </c>
      <c r="AU1141" t="s">
        <v>90</v>
      </c>
      <c r="AV1141" t="s">
        <v>90</v>
      </c>
      <c r="AW1141" t="s">
        <v>90</v>
      </c>
      <c r="AX1141" t="s">
        <v>90</v>
      </c>
      <c r="AY1141" t="s">
        <v>90</v>
      </c>
      <c r="AZ1141" t="s">
        <v>90</v>
      </c>
      <c r="BA1141" t="s">
        <v>90</v>
      </c>
      <c r="BB1141" t="s">
        <v>90</v>
      </c>
      <c r="BC1141" t="s">
        <v>90</v>
      </c>
      <c r="BD1141" t="s">
        <v>90</v>
      </c>
      <c r="BE1141" t="s">
        <v>90</v>
      </c>
      <c r="BF1141" t="s">
        <v>2475</v>
      </c>
      <c r="BG1141">
        <v>13</v>
      </c>
      <c r="BH1141" t="s">
        <v>93</v>
      </c>
    </row>
    <row r="1142" spans="1:60">
      <c r="A1142" t="s">
        <v>2516</v>
      </c>
      <c r="B1142" t="s">
        <v>82</v>
      </c>
      <c r="C1142" t="s">
        <v>2517</v>
      </c>
      <c r="D1142" t="s">
        <v>84</v>
      </c>
      <c r="E1142" s="2">
        <f>HYPERLINK("capsilon://?command=openfolder&amp;siteaddress=FAM.docvelocity-na8.net&amp;folderid=FX36358177-C1A9-B8C5-23F9-BEC0B8358D74","FX22085719")</f>
        <v>0</v>
      </c>
      <c r="F1142" t="s">
        <v>19</v>
      </c>
      <c r="G1142" t="s">
        <v>19</v>
      </c>
      <c r="H1142" t="s">
        <v>85</v>
      </c>
      <c r="I1142" t="s">
        <v>2518</v>
      </c>
      <c r="J1142">
        <v>186</v>
      </c>
      <c r="K1142" t="s">
        <v>87</v>
      </c>
      <c r="L1142" t="s">
        <v>88</v>
      </c>
      <c r="M1142" t="s">
        <v>89</v>
      </c>
      <c r="N1142">
        <v>1</v>
      </c>
      <c r="O1142" s="1">
        <v>44797.487129629626</v>
      </c>
      <c r="P1142" s="1">
        <v>44797.494490740741</v>
      </c>
      <c r="Q1142">
        <v>316</v>
      </c>
      <c r="R1142">
        <v>320</v>
      </c>
      <c r="S1142" t="b">
        <v>0</v>
      </c>
      <c r="T1142" t="s">
        <v>90</v>
      </c>
      <c r="U1142" t="b">
        <v>0</v>
      </c>
      <c r="V1142" t="s">
        <v>91</v>
      </c>
      <c r="W1142" s="1">
        <v>44797.494490740741</v>
      </c>
      <c r="X1142">
        <v>248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186</v>
      </c>
      <c r="AE1142">
        <v>186</v>
      </c>
      <c r="AF1142">
        <v>0</v>
      </c>
      <c r="AG1142">
        <v>2</v>
      </c>
      <c r="AH1142" t="s">
        <v>90</v>
      </c>
      <c r="AI1142" t="s">
        <v>90</v>
      </c>
      <c r="AJ1142" t="s">
        <v>90</v>
      </c>
      <c r="AK1142" t="s">
        <v>90</v>
      </c>
      <c r="AL1142" t="s">
        <v>90</v>
      </c>
      <c r="AM1142" t="s">
        <v>90</v>
      </c>
      <c r="AN1142" t="s">
        <v>90</v>
      </c>
      <c r="AO1142" t="s">
        <v>90</v>
      </c>
      <c r="AP1142" t="s">
        <v>90</v>
      </c>
      <c r="AQ1142" t="s">
        <v>90</v>
      </c>
      <c r="AR1142" t="s">
        <v>90</v>
      </c>
      <c r="AS1142" t="s">
        <v>90</v>
      </c>
      <c r="AT1142" t="s">
        <v>90</v>
      </c>
      <c r="AU1142" t="s">
        <v>90</v>
      </c>
      <c r="AV1142" t="s">
        <v>90</v>
      </c>
      <c r="AW1142" t="s">
        <v>90</v>
      </c>
      <c r="AX1142" t="s">
        <v>90</v>
      </c>
      <c r="AY1142" t="s">
        <v>90</v>
      </c>
      <c r="AZ1142" t="s">
        <v>90</v>
      </c>
      <c r="BA1142" t="s">
        <v>90</v>
      </c>
      <c r="BB1142" t="s">
        <v>90</v>
      </c>
      <c r="BC1142" t="s">
        <v>90</v>
      </c>
      <c r="BD1142" t="s">
        <v>90</v>
      </c>
      <c r="BE1142" t="s">
        <v>90</v>
      </c>
      <c r="BF1142" t="s">
        <v>2475</v>
      </c>
      <c r="BG1142">
        <v>10</v>
      </c>
      <c r="BH1142" t="s">
        <v>93</v>
      </c>
    </row>
    <row r="1143" spans="1:60">
      <c r="A1143" t="s">
        <v>2519</v>
      </c>
      <c r="B1143" t="s">
        <v>82</v>
      </c>
      <c r="C1143" t="s">
        <v>2517</v>
      </c>
      <c r="D1143" t="s">
        <v>84</v>
      </c>
      <c r="E1143" s="2">
        <f>HYPERLINK("capsilon://?command=openfolder&amp;siteaddress=FAM.docvelocity-na8.net&amp;folderid=FX36358177-C1A9-B8C5-23F9-BEC0B8358D74","FX22085719")</f>
        <v>0</v>
      </c>
      <c r="F1143" t="s">
        <v>19</v>
      </c>
      <c r="G1143" t="s">
        <v>19</v>
      </c>
      <c r="H1143" t="s">
        <v>85</v>
      </c>
      <c r="I1143" t="s">
        <v>2520</v>
      </c>
      <c r="J1143">
        <v>186</v>
      </c>
      <c r="K1143" t="s">
        <v>87</v>
      </c>
      <c r="L1143" t="s">
        <v>88</v>
      </c>
      <c r="M1143" t="s">
        <v>89</v>
      </c>
      <c r="N1143">
        <v>1</v>
      </c>
      <c r="O1143" s="1">
        <v>44797.488321759258</v>
      </c>
      <c r="P1143" s="1">
        <v>44797.491747685184</v>
      </c>
      <c r="Q1143">
        <v>221</v>
      </c>
      <c r="R1143">
        <v>75</v>
      </c>
      <c r="S1143" t="b">
        <v>0</v>
      </c>
      <c r="T1143" t="s">
        <v>90</v>
      </c>
      <c r="U1143" t="b">
        <v>0</v>
      </c>
      <c r="V1143" t="s">
        <v>567</v>
      </c>
      <c r="W1143" s="1">
        <v>44797.491747685184</v>
      </c>
      <c r="X1143">
        <v>75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186</v>
      </c>
      <c r="AE1143">
        <v>186</v>
      </c>
      <c r="AF1143">
        <v>0</v>
      </c>
      <c r="AG1143">
        <v>2</v>
      </c>
      <c r="AH1143" t="s">
        <v>90</v>
      </c>
      <c r="AI1143" t="s">
        <v>90</v>
      </c>
      <c r="AJ1143" t="s">
        <v>90</v>
      </c>
      <c r="AK1143" t="s">
        <v>90</v>
      </c>
      <c r="AL1143" t="s">
        <v>90</v>
      </c>
      <c r="AM1143" t="s">
        <v>90</v>
      </c>
      <c r="AN1143" t="s">
        <v>90</v>
      </c>
      <c r="AO1143" t="s">
        <v>90</v>
      </c>
      <c r="AP1143" t="s">
        <v>90</v>
      </c>
      <c r="AQ1143" t="s">
        <v>90</v>
      </c>
      <c r="AR1143" t="s">
        <v>90</v>
      </c>
      <c r="AS1143" t="s">
        <v>90</v>
      </c>
      <c r="AT1143" t="s">
        <v>90</v>
      </c>
      <c r="AU1143" t="s">
        <v>90</v>
      </c>
      <c r="AV1143" t="s">
        <v>90</v>
      </c>
      <c r="AW1143" t="s">
        <v>90</v>
      </c>
      <c r="AX1143" t="s">
        <v>90</v>
      </c>
      <c r="AY1143" t="s">
        <v>90</v>
      </c>
      <c r="AZ1143" t="s">
        <v>90</v>
      </c>
      <c r="BA1143" t="s">
        <v>90</v>
      </c>
      <c r="BB1143" t="s">
        <v>90</v>
      </c>
      <c r="BC1143" t="s">
        <v>90</v>
      </c>
      <c r="BD1143" t="s">
        <v>90</v>
      </c>
      <c r="BE1143" t="s">
        <v>90</v>
      </c>
      <c r="BF1143" t="s">
        <v>2475</v>
      </c>
      <c r="BG1143">
        <v>4</v>
      </c>
      <c r="BH1143" t="s">
        <v>93</v>
      </c>
    </row>
    <row r="1144" spans="1:60">
      <c r="A1144" t="s">
        <v>2521</v>
      </c>
      <c r="B1144" t="s">
        <v>82</v>
      </c>
      <c r="C1144" t="s">
        <v>2517</v>
      </c>
      <c r="D1144" t="s">
        <v>84</v>
      </c>
      <c r="E1144" s="2">
        <f>HYPERLINK("capsilon://?command=openfolder&amp;siteaddress=FAM.docvelocity-na8.net&amp;folderid=FX36358177-C1A9-B8C5-23F9-BEC0B8358D74","FX22085719")</f>
        <v>0</v>
      </c>
      <c r="F1144" t="s">
        <v>19</v>
      </c>
      <c r="G1144" t="s">
        <v>19</v>
      </c>
      <c r="H1144" t="s">
        <v>85</v>
      </c>
      <c r="I1144" t="s">
        <v>2522</v>
      </c>
      <c r="J1144">
        <v>28</v>
      </c>
      <c r="K1144" t="s">
        <v>87</v>
      </c>
      <c r="L1144" t="s">
        <v>88</v>
      </c>
      <c r="M1144" t="s">
        <v>89</v>
      </c>
      <c r="N1144">
        <v>1</v>
      </c>
      <c r="O1144" s="1">
        <v>44797.489363425928</v>
      </c>
      <c r="P1144" s="1">
        <v>44797.494108796294</v>
      </c>
      <c r="Q1144">
        <v>328</v>
      </c>
      <c r="R1144">
        <v>82</v>
      </c>
      <c r="S1144" t="b">
        <v>0</v>
      </c>
      <c r="T1144" t="s">
        <v>90</v>
      </c>
      <c r="U1144" t="b">
        <v>0</v>
      </c>
      <c r="V1144" t="s">
        <v>567</v>
      </c>
      <c r="W1144" s="1">
        <v>44797.494108796294</v>
      </c>
      <c r="X1144">
        <v>64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28</v>
      </c>
      <c r="AE1144">
        <v>21</v>
      </c>
      <c r="AF1144">
        <v>0</v>
      </c>
      <c r="AG1144">
        <v>2</v>
      </c>
      <c r="AH1144" t="s">
        <v>90</v>
      </c>
      <c r="AI1144" t="s">
        <v>90</v>
      </c>
      <c r="AJ1144" t="s">
        <v>90</v>
      </c>
      <c r="AK1144" t="s">
        <v>90</v>
      </c>
      <c r="AL1144" t="s">
        <v>90</v>
      </c>
      <c r="AM1144" t="s">
        <v>90</v>
      </c>
      <c r="AN1144" t="s">
        <v>90</v>
      </c>
      <c r="AO1144" t="s">
        <v>90</v>
      </c>
      <c r="AP1144" t="s">
        <v>90</v>
      </c>
      <c r="AQ1144" t="s">
        <v>90</v>
      </c>
      <c r="AR1144" t="s">
        <v>90</v>
      </c>
      <c r="AS1144" t="s">
        <v>90</v>
      </c>
      <c r="AT1144" t="s">
        <v>90</v>
      </c>
      <c r="AU1144" t="s">
        <v>90</v>
      </c>
      <c r="AV1144" t="s">
        <v>90</v>
      </c>
      <c r="AW1144" t="s">
        <v>90</v>
      </c>
      <c r="AX1144" t="s">
        <v>90</v>
      </c>
      <c r="AY1144" t="s">
        <v>90</v>
      </c>
      <c r="AZ1144" t="s">
        <v>90</v>
      </c>
      <c r="BA1144" t="s">
        <v>90</v>
      </c>
      <c r="BB1144" t="s">
        <v>90</v>
      </c>
      <c r="BC1144" t="s">
        <v>90</v>
      </c>
      <c r="BD1144" t="s">
        <v>90</v>
      </c>
      <c r="BE1144" t="s">
        <v>90</v>
      </c>
      <c r="BF1144" t="s">
        <v>2475</v>
      </c>
      <c r="BG1144">
        <v>6</v>
      </c>
      <c r="BH1144" t="s">
        <v>93</v>
      </c>
    </row>
    <row r="1145" spans="1:60">
      <c r="A1145" t="s">
        <v>2523</v>
      </c>
      <c r="B1145" t="s">
        <v>82</v>
      </c>
      <c r="C1145" t="s">
        <v>2517</v>
      </c>
      <c r="D1145" t="s">
        <v>84</v>
      </c>
      <c r="E1145" s="2">
        <f>HYPERLINK("capsilon://?command=openfolder&amp;siteaddress=FAM.docvelocity-na8.net&amp;folderid=FX36358177-C1A9-B8C5-23F9-BEC0B8358D74","FX22085719")</f>
        <v>0</v>
      </c>
      <c r="F1145" t="s">
        <v>19</v>
      </c>
      <c r="G1145" t="s">
        <v>19</v>
      </c>
      <c r="H1145" t="s">
        <v>85</v>
      </c>
      <c r="I1145" t="s">
        <v>2524</v>
      </c>
      <c r="J1145">
        <v>156</v>
      </c>
      <c r="K1145" t="s">
        <v>87</v>
      </c>
      <c r="L1145" t="s">
        <v>88</v>
      </c>
      <c r="M1145" t="s">
        <v>89</v>
      </c>
      <c r="N1145">
        <v>1</v>
      </c>
      <c r="O1145" s="1">
        <v>44797.490717592591</v>
      </c>
      <c r="P1145" s="1">
        <v>44797.495405092595</v>
      </c>
      <c r="Q1145">
        <v>260</v>
      </c>
      <c r="R1145">
        <v>145</v>
      </c>
      <c r="S1145" t="b">
        <v>0</v>
      </c>
      <c r="T1145" t="s">
        <v>90</v>
      </c>
      <c r="U1145" t="b">
        <v>0</v>
      </c>
      <c r="V1145" t="s">
        <v>567</v>
      </c>
      <c r="W1145" s="1">
        <v>44797.495405092595</v>
      </c>
      <c r="X1145">
        <v>111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156</v>
      </c>
      <c r="AE1145">
        <v>156</v>
      </c>
      <c r="AF1145">
        <v>0</v>
      </c>
      <c r="AG1145">
        <v>4</v>
      </c>
      <c r="AH1145" t="s">
        <v>90</v>
      </c>
      <c r="AI1145" t="s">
        <v>90</v>
      </c>
      <c r="AJ1145" t="s">
        <v>90</v>
      </c>
      <c r="AK1145" t="s">
        <v>90</v>
      </c>
      <c r="AL1145" t="s">
        <v>90</v>
      </c>
      <c r="AM1145" t="s">
        <v>90</v>
      </c>
      <c r="AN1145" t="s">
        <v>90</v>
      </c>
      <c r="AO1145" t="s">
        <v>90</v>
      </c>
      <c r="AP1145" t="s">
        <v>90</v>
      </c>
      <c r="AQ1145" t="s">
        <v>90</v>
      </c>
      <c r="AR1145" t="s">
        <v>90</v>
      </c>
      <c r="AS1145" t="s">
        <v>90</v>
      </c>
      <c r="AT1145" t="s">
        <v>90</v>
      </c>
      <c r="AU1145" t="s">
        <v>90</v>
      </c>
      <c r="AV1145" t="s">
        <v>90</v>
      </c>
      <c r="AW1145" t="s">
        <v>90</v>
      </c>
      <c r="AX1145" t="s">
        <v>90</v>
      </c>
      <c r="AY1145" t="s">
        <v>90</v>
      </c>
      <c r="AZ1145" t="s">
        <v>90</v>
      </c>
      <c r="BA1145" t="s">
        <v>90</v>
      </c>
      <c r="BB1145" t="s">
        <v>90</v>
      </c>
      <c r="BC1145" t="s">
        <v>90</v>
      </c>
      <c r="BD1145" t="s">
        <v>90</v>
      </c>
      <c r="BE1145" t="s">
        <v>90</v>
      </c>
      <c r="BF1145" t="s">
        <v>2475</v>
      </c>
      <c r="BG1145">
        <v>6</v>
      </c>
      <c r="BH1145" t="s">
        <v>93</v>
      </c>
    </row>
    <row r="1146" spans="1:60">
      <c r="A1146" t="s">
        <v>2525</v>
      </c>
      <c r="B1146" t="s">
        <v>82</v>
      </c>
      <c r="C1146" t="s">
        <v>2514</v>
      </c>
      <c r="D1146" t="s">
        <v>84</v>
      </c>
      <c r="E1146" s="2">
        <f>HYPERLINK("capsilon://?command=openfolder&amp;siteaddress=FAM.docvelocity-na8.net&amp;folderid=FX25BC5AF7-070D-D206-3CB5-0AF75FAD22A7","FX22086383")</f>
        <v>0</v>
      </c>
      <c r="F1146" t="s">
        <v>19</v>
      </c>
      <c r="G1146" t="s">
        <v>19</v>
      </c>
      <c r="H1146" t="s">
        <v>85</v>
      </c>
      <c r="I1146" t="s">
        <v>2515</v>
      </c>
      <c r="J1146">
        <v>640</v>
      </c>
      <c r="K1146" t="s">
        <v>87</v>
      </c>
      <c r="L1146" t="s">
        <v>88</v>
      </c>
      <c r="M1146" t="s">
        <v>89</v>
      </c>
      <c r="N1146">
        <v>2</v>
      </c>
      <c r="O1146" s="1">
        <v>44797.492407407408</v>
      </c>
      <c r="P1146" s="1">
        <v>44797.552152777775</v>
      </c>
      <c r="Q1146">
        <v>2051</v>
      </c>
      <c r="R1146">
        <v>3111</v>
      </c>
      <c r="S1146" t="b">
        <v>0</v>
      </c>
      <c r="T1146" t="s">
        <v>90</v>
      </c>
      <c r="U1146" t="b">
        <v>1</v>
      </c>
      <c r="V1146" t="s">
        <v>571</v>
      </c>
      <c r="W1146" s="1">
        <v>44797.521944444445</v>
      </c>
      <c r="X1146">
        <v>1748</v>
      </c>
      <c r="Y1146">
        <v>193</v>
      </c>
      <c r="Z1146">
        <v>0</v>
      </c>
      <c r="AA1146">
        <v>193</v>
      </c>
      <c r="AB1146">
        <v>355</v>
      </c>
      <c r="AC1146">
        <v>66</v>
      </c>
      <c r="AD1146">
        <v>447</v>
      </c>
      <c r="AE1146">
        <v>0</v>
      </c>
      <c r="AF1146">
        <v>0</v>
      </c>
      <c r="AG1146">
        <v>0</v>
      </c>
      <c r="AH1146" t="s">
        <v>173</v>
      </c>
      <c r="AI1146" s="1">
        <v>44797.552152777775</v>
      </c>
      <c r="AJ1146">
        <v>1294</v>
      </c>
      <c r="AK1146">
        <v>13</v>
      </c>
      <c r="AL1146">
        <v>0</v>
      </c>
      <c r="AM1146">
        <v>13</v>
      </c>
      <c r="AN1146">
        <v>355</v>
      </c>
      <c r="AO1146">
        <v>13</v>
      </c>
      <c r="AP1146">
        <v>434</v>
      </c>
      <c r="AQ1146">
        <v>0</v>
      </c>
      <c r="AR1146">
        <v>0</v>
      </c>
      <c r="AS1146">
        <v>0</v>
      </c>
      <c r="AT1146" t="s">
        <v>90</v>
      </c>
      <c r="AU1146" t="s">
        <v>90</v>
      </c>
      <c r="AV1146" t="s">
        <v>90</v>
      </c>
      <c r="AW1146" t="s">
        <v>90</v>
      </c>
      <c r="AX1146" t="s">
        <v>90</v>
      </c>
      <c r="AY1146" t="s">
        <v>90</v>
      </c>
      <c r="AZ1146" t="s">
        <v>90</v>
      </c>
      <c r="BA1146" t="s">
        <v>90</v>
      </c>
      <c r="BB1146" t="s">
        <v>90</v>
      </c>
      <c r="BC1146" t="s">
        <v>90</v>
      </c>
      <c r="BD1146" t="s">
        <v>90</v>
      </c>
      <c r="BE1146" t="s">
        <v>90</v>
      </c>
      <c r="BF1146" t="s">
        <v>2475</v>
      </c>
      <c r="BG1146">
        <v>86</v>
      </c>
      <c r="BH1146" t="s">
        <v>93</v>
      </c>
    </row>
    <row r="1147" spans="1:60">
      <c r="A1147" t="s">
        <v>2526</v>
      </c>
      <c r="B1147" t="s">
        <v>82</v>
      </c>
      <c r="C1147" t="s">
        <v>2517</v>
      </c>
      <c r="D1147" t="s">
        <v>84</v>
      </c>
      <c r="E1147" s="2">
        <f>HYPERLINK("capsilon://?command=openfolder&amp;siteaddress=FAM.docvelocity-na8.net&amp;folderid=FX36358177-C1A9-B8C5-23F9-BEC0B8358D74","FX22085719")</f>
        <v>0</v>
      </c>
      <c r="F1147" t="s">
        <v>19</v>
      </c>
      <c r="G1147" t="s">
        <v>19</v>
      </c>
      <c r="H1147" t="s">
        <v>85</v>
      </c>
      <c r="I1147" t="s">
        <v>2520</v>
      </c>
      <c r="J1147">
        <v>210</v>
      </c>
      <c r="K1147" t="s">
        <v>87</v>
      </c>
      <c r="L1147" t="s">
        <v>88</v>
      </c>
      <c r="M1147" t="s">
        <v>89</v>
      </c>
      <c r="N1147">
        <v>2</v>
      </c>
      <c r="O1147" s="1">
        <v>44797.492986111109</v>
      </c>
      <c r="P1147" s="1">
        <v>44797.587337962963</v>
      </c>
      <c r="Q1147">
        <v>4492</v>
      </c>
      <c r="R1147">
        <v>3660</v>
      </c>
      <c r="S1147" t="b">
        <v>0</v>
      </c>
      <c r="T1147" t="s">
        <v>90</v>
      </c>
      <c r="U1147" t="b">
        <v>1</v>
      </c>
      <c r="V1147" t="s">
        <v>91</v>
      </c>
      <c r="W1147" s="1">
        <v>44797.532777777778</v>
      </c>
      <c r="X1147">
        <v>2873</v>
      </c>
      <c r="Y1147">
        <v>138</v>
      </c>
      <c r="Z1147">
        <v>0</v>
      </c>
      <c r="AA1147">
        <v>138</v>
      </c>
      <c r="AB1147">
        <v>0</v>
      </c>
      <c r="AC1147">
        <v>12</v>
      </c>
      <c r="AD1147">
        <v>72</v>
      </c>
      <c r="AE1147">
        <v>0</v>
      </c>
      <c r="AF1147">
        <v>0</v>
      </c>
      <c r="AG1147">
        <v>0</v>
      </c>
      <c r="AH1147" t="s">
        <v>749</v>
      </c>
      <c r="AI1147" s="1">
        <v>44797.587337962963</v>
      </c>
      <c r="AJ1147">
        <v>297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72</v>
      </c>
      <c r="AQ1147">
        <v>0</v>
      </c>
      <c r="AR1147">
        <v>0</v>
      </c>
      <c r="AS1147">
        <v>0</v>
      </c>
      <c r="AT1147" t="s">
        <v>90</v>
      </c>
      <c r="AU1147" t="s">
        <v>90</v>
      </c>
      <c r="AV1147" t="s">
        <v>90</v>
      </c>
      <c r="AW1147" t="s">
        <v>90</v>
      </c>
      <c r="AX1147" t="s">
        <v>90</v>
      </c>
      <c r="AY1147" t="s">
        <v>90</v>
      </c>
      <c r="AZ1147" t="s">
        <v>90</v>
      </c>
      <c r="BA1147" t="s">
        <v>90</v>
      </c>
      <c r="BB1147" t="s">
        <v>90</v>
      </c>
      <c r="BC1147" t="s">
        <v>90</v>
      </c>
      <c r="BD1147" t="s">
        <v>90</v>
      </c>
      <c r="BE1147" t="s">
        <v>90</v>
      </c>
      <c r="BF1147" t="s">
        <v>2475</v>
      </c>
      <c r="BG1147">
        <v>135</v>
      </c>
      <c r="BH1147" t="s">
        <v>93</v>
      </c>
    </row>
    <row r="1148" spans="1:60">
      <c r="A1148" t="s">
        <v>2527</v>
      </c>
      <c r="B1148" t="s">
        <v>82</v>
      </c>
      <c r="C1148" t="s">
        <v>2517</v>
      </c>
      <c r="D1148" t="s">
        <v>84</v>
      </c>
      <c r="E1148" s="2">
        <f>HYPERLINK("capsilon://?command=openfolder&amp;siteaddress=FAM.docvelocity-na8.net&amp;folderid=FX36358177-C1A9-B8C5-23F9-BEC0B8358D74","FX22085719")</f>
        <v>0</v>
      </c>
      <c r="F1148" t="s">
        <v>19</v>
      </c>
      <c r="G1148" t="s">
        <v>19</v>
      </c>
      <c r="H1148" t="s">
        <v>85</v>
      </c>
      <c r="I1148" t="s">
        <v>2522</v>
      </c>
      <c r="J1148">
        <v>56</v>
      </c>
      <c r="K1148" t="s">
        <v>87</v>
      </c>
      <c r="L1148" t="s">
        <v>88</v>
      </c>
      <c r="M1148" t="s">
        <v>89</v>
      </c>
      <c r="N1148">
        <v>2</v>
      </c>
      <c r="O1148" s="1">
        <v>44797.495254629626</v>
      </c>
      <c r="P1148" s="1">
        <v>44797.55673611111</v>
      </c>
      <c r="Q1148">
        <v>4655</v>
      </c>
      <c r="R1148">
        <v>657</v>
      </c>
      <c r="S1148" t="b">
        <v>0</v>
      </c>
      <c r="T1148" t="s">
        <v>90</v>
      </c>
      <c r="U1148" t="b">
        <v>1</v>
      </c>
      <c r="V1148" t="s">
        <v>1933</v>
      </c>
      <c r="W1148" s="1">
        <v>44797.518541666665</v>
      </c>
      <c r="X1148">
        <v>322</v>
      </c>
      <c r="Y1148">
        <v>42</v>
      </c>
      <c r="Z1148">
        <v>0</v>
      </c>
      <c r="AA1148">
        <v>42</v>
      </c>
      <c r="AB1148">
        <v>0</v>
      </c>
      <c r="AC1148">
        <v>19</v>
      </c>
      <c r="AD1148">
        <v>14</v>
      </c>
      <c r="AE1148">
        <v>0</v>
      </c>
      <c r="AF1148">
        <v>0</v>
      </c>
      <c r="AG1148">
        <v>0</v>
      </c>
      <c r="AH1148" t="s">
        <v>173</v>
      </c>
      <c r="AI1148" s="1">
        <v>44797.55673611111</v>
      </c>
      <c r="AJ1148">
        <v>327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14</v>
      </c>
      <c r="AQ1148">
        <v>0</v>
      </c>
      <c r="AR1148">
        <v>0</v>
      </c>
      <c r="AS1148">
        <v>0</v>
      </c>
      <c r="AT1148" t="s">
        <v>90</v>
      </c>
      <c r="AU1148" t="s">
        <v>90</v>
      </c>
      <c r="AV1148" t="s">
        <v>90</v>
      </c>
      <c r="AW1148" t="s">
        <v>90</v>
      </c>
      <c r="AX1148" t="s">
        <v>90</v>
      </c>
      <c r="AY1148" t="s">
        <v>90</v>
      </c>
      <c r="AZ1148" t="s">
        <v>90</v>
      </c>
      <c r="BA1148" t="s">
        <v>90</v>
      </c>
      <c r="BB1148" t="s">
        <v>90</v>
      </c>
      <c r="BC1148" t="s">
        <v>90</v>
      </c>
      <c r="BD1148" t="s">
        <v>90</v>
      </c>
      <c r="BE1148" t="s">
        <v>90</v>
      </c>
      <c r="BF1148" t="s">
        <v>2475</v>
      </c>
      <c r="BG1148">
        <v>88</v>
      </c>
      <c r="BH1148" t="s">
        <v>93</v>
      </c>
    </row>
    <row r="1149" spans="1:60">
      <c r="A1149" t="s">
        <v>2528</v>
      </c>
      <c r="B1149" t="s">
        <v>82</v>
      </c>
      <c r="C1149" t="s">
        <v>2517</v>
      </c>
      <c r="D1149" t="s">
        <v>84</v>
      </c>
      <c r="E1149" s="2">
        <f>HYPERLINK("capsilon://?command=openfolder&amp;siteaddress=FAM.docvelocity-na8.net&amp;folderid=FX36358177-C1A9-B8C5-23F9-BEC0B8358D74","FX22085719")</f>
        <v>0</v>
      </c>
      <c r="F1149" t="s">
        <v>19</v>
      </c>
      <c r="G1149" t="s">
        <v>19</v>
      </c>
      <c r="H1149" t="s">
        <v>85</v>
      </c>
      <c r="I1149" t="s">
        <v>2518</v>
      </c>
      <c r="J1149">
        <v>210</v>
      </c>
      <c r="K1149" t="s">
        <v>87</v>
      </c>
      <c r="L1149" t="s">
        <v>88</v>
      </c>
      <c r="M1149" t="s">
        <v>89</v>
      </c>
      <c r="N1149">
        <v>2</v>
      </c>
      <c r="O1149" s="1">
        <v>44797.495729166665</v>
      </c>
      <c r="P1149" s="1">
        <v>44797.566296296296</v>
      </c>
      <c r="Q1149">
        <v>4989</v>
      </c>
      <c r="R1149">
        <v>1108</v>
      </c>
      <c r="S1149" t="b">
        <v>0</v>
      </c>
      <c r="T1149" t="s">
        <v>90</v>
      </c>
      <c r="U1149" t="b">
        <v>1</v>
      </c>
      <c r="V1149" t="s">
        <v>1933</v>
      </c>
      <c r="W1149" s="1">
        <v>44797.527013888888</v>
      </c>
      <c r="X1149">
        <v>731</v>
      </c>
      <c r="Y1149">
        <v>168</v>
      </c>
      <c r="Z1149">
        <v>0</v>
      </c>
      <c r="AA1149">
        <v>168</v>
      </c>
      <c r="AB1149">
        <v>0</v>
      </c>
      <c r="AC1149">
        <v>31</v>
      </c>
      <c r="AD1149">
        <v>42</v>
      </c>
      <c r="AE1149">
        <v>0</v>
      </c>
      <c r="AF1149">
        <v>0</v>
      </c>
      <c r="AG1149">
        <v>0</v>
      </c>
      <c r="AH1149" t="s">
        <v>108</v>
      </c>
      <c r="AI1149" s="1">
        <v>44797.566296296296</v>
      </c>
      <c r="AJ1149">
        <v>360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42</v>
      </c>
      <c r="AQ1149">
        <v>0</v>
      </c>
      <c r="AR1149">
        <v>0</v>
      </c>
      <c r="AS1149">
        <v>0</v>
      </c>
      <c r="AT1149" t="s">
        <v>90</v>
      </c>
      <c r="AU1149" t="s">
        <v>90</v>
      </c>
      <c r="AV1149" t="s">
        <v>90</v>
      </c>
      <c r="AW1149" t="s">
        <v>90</v>
      </c>
      <c r="AX1149" t="s">
        <v>90</v>
      </c>
      <c r="AY1149" t="s">
        <v>90</v>
      </c>
      <c r="AZ1149" t="s">
        <v>90</v>
      </c>
      <c r="BA1149" t="s">
        <v>90</v>
      </c>
      <c r="BB1149" t="s">
        <v>90</v>
      </c>
      <c r="BC1149" t="s">
        <v>90</v>
      </c>
      <c r="BD1149" t="s">
        <v>90</v>
      </c>
      <c r="BE1149" t="s">
        <v>90</v>
      </c>
      <c r="BF1149" t="s">
        <v>2475</v>
      </c>
      <c r="BG1149">
        <v>101</v>
      </c>
      <c r="BH1149" t="s">
        <v>93</v>
      </c>
    </row>
    <row r="1150" spans="1:60">
      <c r="A1150" t="s">
        <v>2529</v>
      </c>
      <c r="B1150" t="s">
        <v>82</v>
      </c>
      <c r="C1150" t="s">
        <v>2517</v>
      </c>
      <c r="D1150" t="s">
        <v>84</v>
      </c>
      <c r="E1150" s="2">
        <f>HYPERLINK("capsilon://?command=openfolder&amp;siteaddress=FAM.docvelocity-na8.net&amp;folderid=FX36358177-C1A9-B8C5-23F9-BEC0B8358D74","FX22085719")</f>
        <v>0</v>
      </c>
      <c r="F1150" t="s">
        <v>19</v>
      </c>
      <c r="G1150" t="s">
        <v>19</v>
      </c>
      <c r="H1150" t="s">
        <v>85</v>
      </c>
      <c r="I1150" t="s">
        <v>2524</v>
      </c>
      <c r="J1150">
        <v>268</v>
      </c>
      <c r="K1150" t="s">
        <v>87</v>
      </c>
      <c r="L1150" t="s">
        <v>88</v>
      </c>
      <c r="M1150" t="s">
        <v>89</v>
      </c>
      <c r="N1150">
        <v>2</v>
      </c>
      <c r="O1150" s="1">
        <v>44797.496712962966</v>
      </c>
      <c r="P1150" s="1">
        <v>44797.575381944444</v>
      </c>
      <c r="Q1150">
        <v>4910</v>
      </c>
      <c r="R1150">
        <v>1887</v>
      </c>
      <c r="S1150" t="b">
        <v>0</v>
      </c>
      <c r="T1150" t="s">
        <v>90</v>
      </c>
      <c r="U1150" t="b">
        <v>1</v>
      </c>
      <c r="V1150" t="s">
        <v>571</v>
      </c>
      <c r="W1150" s="1">
        <v>44797.534479166665</v>
      </c>
      <c r="X1150">
        <v>1082</v>
      </c>
      <c r="Y1150">
        <v>157</v>
      </c>
      <c r="Z1150">
        <v>0</v>
      </c>
      <c r="AA1150">
        <v>157</v>
      </c>
      <c r="AB1150">
        <v>0</v>
      </c>
      <c r="AC1150">
        <v>51</v>
      </c>
      <c r="AD1150">
        <v>111</v>
      </c>
      <c r="AE1150">
        <v>0</v>
      </c>
      <c r="AF1150">
        <v>0</v>
      </c>
      <c r="AG1150">
        <v>0</v>
      </c>
      <c r="AH1150" t="s">
        <v>108</v>
      </c>
      <c r="AI1150" s="1">
        <v>44797.575381944444</v>
      </c>
      <c r="AJ1150">
        <v>784</v>
      </c>
      <c r="AK1150">
        <v>12</v>
      </c>
      <c r="AL1150">
        <v>0</v>
      </c>
      <c r="AM1150">
        <v>12</v>
      </c>
      <c r="AN1150">
        <v>0</v>
      </c>
      <c r="AO1150">
        <v>12</v>
      </c>
      <c r="AP1150">
        <v>99</v>
      </c>
      <c r="AQ1150">
        <v>0</v>
      </c>
      <c r="AR1150">
        <v>0</v>
      </c>
      <c r="AS1150">
        <v>0</v>
      </c>
      <c r="AT1150" t="s">
        <v>90</v>
      </c>
      <c r="AU1150" t="s">
        <v>90</v>
      </c>
      <c r="AV1150" t="s">
        <v>90</v>
      </c>
      <c r="AW1150" t="s">
        <v>90</v>
      </c>
      <c r="AX1150" t="s">
        <v>90</v>
      </c>
      <c r="AY1150" t="s">
        <v>90</v>
      </c>
      <c r="AZ1150" t="s">
        <v>90</v>
      </c>
      <c r="BA1150" t="s">
        <v>90</v>
      </c>
      <c r="BB1150" t="s">
        <v>90</v>
      </c>
      <c r="BC1150" t="s">
        <v>90</v>
      </c>
      <c r="BD1150" t="s">
        <v>90</v>
      </c>
      <c r="BE1150" t="s">
        <v>90</v>
      </c>
      <c r="BF1150" t="s">
        <v>2475</v>
      </c>
      <c r="BG1150">
        <v>113</v>
      </c>
      <c r="BH1150" t="s">
        <v>93</v>
      </c>
    </row>
    <row r="1151" spans="1:60">
      <c r="A1151" t="s">
        <v>2530</v>
      </c>
      <c r="B1151" t="s">
        <v>82</v>
      </c>
      <c r="C1151" t="s">
        <v>2531</v>
      </c>
      <c r="D1151" t="s">
        <v>84</v>
      </c>
      <c r="E1151" s="2">
        <f>HYPERLINK("capsilon://?command=openfolder&amp;siteaddress=FAM.docvelocity-na8.net&amp;folderid=FXF62248A3-AF86-88E2-5F6E-778672ADDF13","FX22085342")</f>
        <v>0</v>
      </c>
      <c r="F1151" t="s">
        <v>19</v>
      </c>
      <c r="G1151" t="s">
        <v>19</v>
      </c>
      <c r="H1151" t="s">
        <v>85</v>
      </c>
      <c r="I1151" t="s">
        <v>2532</v>
      </c>
      <c r="J1151">
        <v>33</v>
      </c>
      <c r="K1151" t="s">
        <v>87</v>
      </c>
      <c r="L1151" t="s">
        <v>88</v>
      </c>
      <c r="M1151" t="s">
        <v>89</v>
      </c>
      <c r="N1151">
        <v>2</v>
      </c>
      <c r="O1151" s="1">
        <v>44797.497118055559</v>
      </c>
      <c r="P1151" s="1">
        <v>44797.595324074071</v>
      </c>
      <c r="Q1151">
        <v>8327</v>
      </c>
      <c r="R1151">
        <v>158</v>
      </c>
      <c r="S1151" t="b">
        <v>0</v>
      </c>
      <c r="T1151" t="s">
        <v>90</v>
      </c>
      <c r="U1151" t="b">
        <v>0</v>
      </c>
      <c r="V1151" t="s">
        <v>571</v>
      </c>
      <c r="W1151" s="1">
        <v>44797.535150462965</v>
      </c>
      <c r="X1151">
        <v>58</v>
      </c>
      <c r="Y1151">
        <v>10</v>
      </c>
      <c r="Z1151">
        <v>0</v>
      </c>
      <c r="AA1151">
        <v>10</v>
      </c>
      <c r="AB1151">
        <v>0</v>
      </c>
      <c r="AC1151">
        <v>0</v>
      </c>
      <c r="AD1151">
        <v>23</v>
      </c>
      <c r="AE1151">
        <v>0</v>
      </c>
      <c r="AF1151">
        <v>0</v>
      </c>
      <c r="AG1151">
        <v>0</v>
      </c>
      <c r="AH1151" t="s">
        <v>173</v>
      </c>
      <c r="AI1151" s="1">
        <v>44797.595324074071</v>
      </c>
      <c r="AJ1151">
        <v>94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23</v>
      </c>
      <c r="AQ1151">
        <v>0</v>
      </c>
      <c r="AR1151">
        <v>0</v>
      </c>
      <c r="AS1151">
        <v>0</v>
      </c>
      <c r="AT1151" t="s">
        <v>90</v>
      </c>
      <c r="AU1151" t="s">
        <v>90</v>
      </c>
      <c r="AV1151" t="s">
        <v>90</v>
      </c>
      <c r="AW1151" t="s">
        <v>90</v>
      </c>
      <c r="AX1151" t="s">
        <v>90</v>
      </c>
      <c r="AY1151" t="s">
        <v>90</v>
      </c>
      <c r="AZ1151" t="s">
        <v>90</v>
      </c>
      <c r="BA1151" t="s">
        <v>90</v>
      </c>
      <c r="BB1151" t="s">
        <v>90</v>
      </c>
      <c r="BC1151" t="s">
        <v>90</v>
      </c>
      <c r="BD1151" t="s">
        <v>90</v>
      </c>
      <c r="BE1151" t="s">
        <v>90</v>
      </c>
      <c r="BF1151" t="s">
        <v>2475</v>
      </c>
      <c r="BG1151">
        <v>141</v>
      </c>
      <c r="BH1151" t="s">
        <v>93</v>
      </c>
    </row>
    <row r="1152" spans="1:60">
      <c r="A1152" t="s">
        <v>2533</v>
      </c>
      <c r="B1152" t="s">
        <v>82</v>
      </c>
      <c r="C1152" t="s">
        <v>2534</v>
      </c>
      <c r="D1152" t="s">
        <v>84</v>
      </c>
      <c r="E1152" s="2">
        <f>HYPERLINK("capsilon://?command=openfolder&amp;siteaddress=FAM.docvelocity-na8.net&amp;folderid=FX99D12A1F-3348-B5D1-1901-EF264A8414BC","FX22086348")</f>
        <v>0</v>
      </c>
      <c r="F1152" t="s">
        <v>19</v>
      </c>
      <c r="G1152" t="s">
        <v>19</v>
      </c>
      <c r="H1152" t="s">
        <v>85</v>
      </c>
      <c r="I1152" t="s">
        <v>2535</v>
      </c>
      <c r="J1152">
        <v>425</v>
      </c>
      <c r="K1152" t="s">
        <v>87</v>
      </c>
      <c r="L1152" t="s">
        <v>88</v>
      </c>
      <c r="M1152" t="s">
        <v>89</v>
      </c>
      <c r="N1152">
        <v>1</v>
      </c>
      <c r="O1152" s="1">
        <v>44797.497974537036</v>
      </c>
      <c r="P1152" s="1">
        <v>44797.503981481481</v>
      </c>
      <c r="Q1152">
        <v>319</v>
      </c>
      <c r="R1152">
        <v>200</v>
      </c>
      <c r="S1152" t="b">
        <v>0</v>
      </c>
      <c r="T1152" t="s">
        <v>90</v>
      </c>
      <c r="U1152" t="b">
        <v>0</v>
      </c>
      <c r="V1152" t="s">
        <v>567</v>
      </c>
      <c r="W1152" s="1">
        <v>44797.503981481481</v>
      </c>
      <c r="X1152">
        <v>200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425</v>
      </c>
      <c r="AE1152">
        <v>417</v>
      </c>
      <c r="AF1152">
        <v>0</v>
      </c>
      <c r="AG1152">
        <v>8</v>
      </c>
      <c r="AH1152" t="s">
        <v>90</v>
      </c>
      <c r="AI1152" t="s">
        <v>90</v>
      </c>
      <c r="AJ1152" t="s">
        <v>90</v>
      </c>
      <c r="AK1152" t="s">
        <v>90</v>
      </c>
      <c r="AL1152" t="s">
        <v>90</v>
      </c>
      <c r="AM1152" t="s">
        <v>90</v>
      </c>
      <c r="AN1152" t="s">
        <v>90</v>
      </c>
      <c r="AO1152" t="s">
        <v>90</v>
      </c>
      <c r="AP1152" t="s">
        <v>90</v>
      </c>
      <c r="AQ1152" t="s">
        <v>90</v>
      </c>
      <c r="AR1152" t="s">
        <v>90</v>
      </c>
      <c r="AS1152" t="s">
        <v>90</v>
      </c>
      <c r="AT1152" t="s">
        <v>90</v>
      </c>
      <c r="AU1152" t="s">
        <v>90</v>
      </c>
      <c r="AV1152" t="s">
        <v>90</v>
      </c>
      <c r="AW1152" t="s">
        <v>90</v>
      </c>
      <c r="AX1152" t="s">
        <v>90</v>
      </c>
      <c r="AY1152" t="s">
        <v>90</v>
      </c>
      <c r="AZ1152" t="s">
        <v>90</v>
      </c>
      <c r="BA1152" t="s">
        <v>90</v>
      </c>
      <c r="BB1152" t="s">
        <v>90</v>
      </c>
      <c r="BC1152" t="s">
        <v>90</v>
      </c>
      <c r="BD1152" t="s">
        <v>90</v>
      </c>
      <c r="BE1152" t="s">
        <v>90</v>
      </c>
      <c r="BF1152" t="s">
        <v>2475</v>
      </c>
      <c r="BG1152">
        <v>8</v>
      </c>
      <c r="BH1152" t="s">
        <v>93</v>
      </c>
    </row>
    <row r="1153" spans="1:60">
      <c r="A1153" t="s">
        <v>2536</v>
      </c>
      <c r="B1153" t="s">
        <v>82</v>
      </c>
      <c r="C1153" t="s">
        <v>2537</v>
      </c>
      <c r="D1153" t="s">
        <v>84</v>
      </c>
      <c r="E1153" s="2">
        <f>HYPERLINK("capsilon://?command=openfolder&amp;siteaddress=FAM.docvelocity-na8.net&amp;folderid=FXED1BA9E1-19BA-1AC3-9965-F7CF7AB27570","FX22085811")</f>
        <v>0</v>
      </c>
      <c r="F1153" t="s">
        <v>19</v>
      </c>
      <c r="G1153" t="s">
        <v>19</v>
      </c>
      <c r="H1153" t="s">
        <v>85</v>
      </c>
      <c r="I1153" t="s">
        <v>2538</v>
      </c>
      <c r="J1153">
        <v>44</v>
      </c>
      <c r="K1153" t="s">
        <v>87</v>
      </c>
      <c r="L1153" t="s">
        <v>88</v>
      </c>
      <c r="M1153" t="s">
        <v>89</v>
      </c>
      <c r="N1153">
        <v>2</v>
      </c>
      <c r="O1153" s="1">
        <v>44797.498460648145</v>
      </c>
      <c r="P1153" s="1">
        <v>44797.59615740741</v>
      </c>
      <c r="Q1153">
        <v>8152</v>
      </c>
      <c r="R1153">
        <v>289</v>
      </c>
      <c r="S1153" t="b">
        <v>0</v>
      </c>
      <c r="T1153" t="s">
        <v>90</v>
      </c>
      <c r="U1153" t="b">
        <v>0</v>
      </c>
      <c r="V1153" t="s">
        <v>571</v>
      </c>
      <c r="W1153" s="1">
        <v>44797.537118055552</v>
      </c>
      <c r="X1153">
        <v>169</v>
      </c>
      <c r="Y1153">
        <v>44</v>
      </c>
      <c r="Z1153">
        <v>0</v>
      </c>
      <c r="AA1153">
        <v>44</v>
      </c>
      <c r="AB1153">
        <v>0</v>
      </c>
      <c r="AC1153">
        <v>11</v>
      </c>
      <c r="AD1153">
        <v>0</v>
      </c>
      <c r="AE1153">
        <v>0</v>
      </c>
      <c r="AF1153">
        <v>0</v>
      </c>
      <c r="AG1153">
        <v>0</v>
      </c>
      <c r="AH1153" t="s">
        <v>108</v>
      </c>
      <c r="AI1153" s="1">
        <v>44797.59615740741</v>
      </c>
      <c r="AJ1153">
        <v>110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 t="s">
        <v>90</v>
      </c>
      <c r="AU1153" t="s">
        <v>90</v>
      </c>
      <c r="AV1153" t="s">
        <v>90</v>
      </c>
      <c r="AW1153" t="s">
        <v>90</v>
      </c>
      <c r="AX1153" t="s">
        <v>90</v>
      </c>
      <c r="AY1153" t="s">
        <v>90</v>
      </c>
      <c r="AZ1153" t="s">
        <v>90</v>
      </c>
      <c r="BA1153" t="s">
        <v>90</v>
      </c>
      <c r="BB1153" t="s">
        <v>90</v>
      </c>
      <c r="BC1153" t="s">
        <v>90</v>
      </c>
      <c r="BD1153" t="s">
        <v>90</v>
      </c>
      <c r="BE1153" t="s">
        <v>90</v>
      </c>
      <c r="BF1153" t="s">
        <v>2475</v>
      </c>
      <c r="BG1153">
        <v>140</v>
      </c>
      <c r="BH1153" t="s">
        <v>93</v>
      </c>
    </row>
    <row r="1154" spans="1:60">
      <c r="A1154" t="s">
        <v>2539</v>
      </c>
      <c r="B1154" t="s">
        <v>82</v>
      </c>
      <c r="C1154" t="s">
        <v>2537</v>
      </c>
      <c r="D1154" t="s">
        <v>84</v>
      </c>
      <c r="E1154" s="2">
        <f>HYPERLINK("capsilon://?command=openfolder&amp;siteaddress=FAM.docvelocity-na8.net&amp;folderid=FXED1BA9E1-19BA-1AC3-9965-F7CF7AB27570","FX22085811")</f>
        <v>0</v>
      </c>
      <c r="F1154" t="s">
        <v>19</v>
      </c>
      <c r="G1154" t="s">
        <v>19</v>
      </c>
      <c r="H1154" t="s">
        <v>85</v>
      </c>
      <c r="I1154" t="s">
        <v>2540</v>
      </c>
      <c r="J1154">
        <v>44</v>
      </c>
      <c r="K1154" t="s">
        <v>87</v>
      </c>
      <c r="L1154" t="s">
        <v>88</v>
      </c>
      <c r="M1154" t="s">
        <v>89</v>
      </c>
      <c r="N1154">
        <v>2</v>
      </c>
      <c r="O1154" s="1">
        <v>44797.498530092591</v>
      </c>
      <c r="P1154" s="1">
        <v>44797.595925925925</v>
      </c>
      <c r="Q1154">
        <v>8175</v>
      </c>
      <c r="R1154">
        <v>240</v>
      </c>
      <c r="S1154" t="b">
        <v>0</v>
      </c>
      <c r="T1154" t="s">
        <v>90</v>
      </c>
      <c r="U1154" t="b">
        <v>0</v>
      </c>
      <c r="V1154" t="s">
        <v>571</v>
      </c>
      <c r="W1154" s="1">
        <v>44797.538865740738</v>
      </c>
      <c r="X1154">
        <v>150</v>
      </c>
      <c r="Y1154">
        <v>44</v>
      </c>
      <c r="Z1154">
        <v>0</v>
      </c>
      <c r="AA1154">
        <v>44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">
        <v>749</v>
      </c>
      <c r="AI1154" s="1">
        <v>44797.595925925925</v>
      </c>
      <c r="AJ1154">
        <v>85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 t="s">
        <v>90</v>
      </c>
      <c r="AU1154" t="s">
        <v>90</v>
      </c>
      <c r="AV1154" t="s">
        <v>90</v>
      </c>
      <c r="AW1154" t="s">
        <v>90</v>
      </c>
      <c r="AX1154" t="s">
        <v>90</v>
      </c>
      <c r="AY1154" t="s">
        <v>90</v>
      </c>
      <c r="AZ1154" t="s">
        <v>90</v>
      </c>
      <c r="BA1154" t="s">
        <v>90</v>
      </c>
      <c r="BB1154" t="s">
        <v>90</v>
      </c>
      <c r="BC1154" t="s">
        <v>90</v>
      </c>
      <c r="BD1154" t="s">
        <v>90</v>
      </c>
      <c r="BE1154" t="s">
        <v>90</v>
      </c>
      <c r="BF1154" t="s">
        <v>2475</v>
      </c>
      <c r="BG1154">
        <v>140</v>
      </c>
      <c r="BH1154" t="s">
        <v>93</v>
      </c>
    </row>
    <row r="1155" spans="1:60">
      <c r="A1155" t="s">
        <v>2541</v>
      </c>
      <c r="B1155" t="s">
        <v>82</v>
      </c>
      <c r="C1155" t="s">
        <v>2537</v>
      </c>
      <c r="D1155" t="s">
        <v>84</v>
      </c>
      <c r="E1155" s="2">
        <f>HYPERLINK("capsilon://?command=openfolder&amp;siteaddress=FAM.docvelocity-na8.net&amp;folderid=FXED1BA9E1-19BA-1AC3-9965-F7CF7AB27570","FX22085811")</f>
        <v>0</v>
      </c>
      <c r="F1155" t="s">
        <v>19</v>
      </c>
      <c r="G1155" t="s">
        <v>19</v>
      </c>
      <c r="H1155" t="s">
        <v>85</v>
      </c>
      <c r="I1155" t="s">
        <v>2542</v>
      </c>
      <c r="J1155">
        <v>28</v>
      </c>
      <c r="K1155" t="s">
        <v>87</v>
      </c>
      <c r="L1155" t="s">
        <v>88</v>
      </c>
      <c r="M1155" t="s">
        <v>89</v>
      </c>
      <c r="N1155">
        <v>2</v>
      </c>
      <c r="O1155" s="1">
        <v>44797.499803240738</v>
      </c>
      <c r="P1155" s="1">
        <v>44797.596736111111</v>
      </c>
      <c r="Q1155">
        <v>8175</v>
      </c>
      <c r="R1155">
        <v>200</v>
      </c>
      <c r="S1155" t="b">
        <v>0</v>
      </c>
      <c r="T1155" t="s">
        <v>90</v>
      </c>
      <c r="U1155" t="b">
        <v>0</v>
      </c>
      <c r="V1155" t="s">
        <v>571</v>
      </c>
      <c r="W1155" s="1">
        <v>44797.539675925924</v>
      </c>
      <c r="X1155">
        <v>69</v>
      </c>
      <c r="Y1155">
        <v>21</v>
      </c>
      <c r="Z1155">
        <v>0</v>
      </c>
      <c r="AA1155">
        <v>21</v>
      </c>
      <c r="AB1155">
        <v>0</v>
      </c>
      <c r="AC1155">
        <v>0</v>
      </c>
      <c r="AD1155">
        <v>7</v>
      </c>
      <c r="AE1155">
        <v>0</v>
      </c>
      <c r="AF1155">
        <v>0</v>
      </c>
      <c r="AG1155">
        <v>0</v>
      </c>
      <c r="AH1155" t="s">
        <v>173</v>
      </c>
      <c r="AI1155" s="1">
        <v>44797.596736111111</v>
      </c>
      <c r="AJ1155">
        <v>121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7</v>
      </c>
      <c r="AQ1155">
        <v>0</v>
      </c>
      <c r="AR1155">
        <v>0</v>
      </c>
      <c r="AS1155">
        <v>0</v>
      </c>
      <c r="AT1155" t="s">
        <v>90</v>
      </c>
      <c r="AU1155" t="s">
        <v>90</v>
      </c>
      <c r="AV1155" t="s">
        <v>90</v>
      </c>
      <c r="AW1155" t="s">
        <v>90</v>
      </c>
      <c r="AX1155" t="s">
        <v>90</v>
      </c>
      <c r="AY1155" t="s">
        <v>90</v>
      </c>
      <c r="AZ1155" t="s">
        <v>90</v>
      </c>
      <c r="BA1155" t="s">
        <v>90</v>
      </c>
      <c r="BB1155" t="s">
        <v>90</v>
      </c>
      <c r="BC1155" t="s">
        <v>90</v>
      </c>
      <c r="BD1155" t="s">
        <v>90</v>
      </c>
      <c r="BE1155" t="s">
        <v>90</v>
      </c>
      <c r="BF1155" t="s">
        <v>2475</v>
      </c>
      <c r="BG1155">
        <v>139</v>
      </c>
      <c r="BH1155" t="s">
        <v>93</v>
      </c>
    </row>
    <row r="1156" spans="1:60">
      <c r="A1156" t="s">
        <v>2543</v>
      </c>
      <c r="B1156" t="s">
        <v>82</v>
      </c>
      <c r="C1156" t="s">
        <v>2537</v>
      </c>
      <c r="D1156" t="s">
        <v>84</v>
      </c>
      <c r="E1156" s="2">
        <f>HYPERLINK("capsilon://?command=openfolder&amp;siteaddress=FAM.docvelocity-na8.net&amp;folderid=FXED1BA9E1-19BA-1AC3-9965-F7CF7AB27570","FX22085811")</f>
        <v>0</v>
      </c>
      <c r="F1156" t="s">
        <v>19</v>
      </c>
      <c r="G1156" t="s">
        <v>19</v>
      </c>
      <c r="H1156" t="s">
        <v>85</v>
      </c>
      <c r="I1156" t="s">
        <v>2544</v>
      </c>
      <c r="J1156">
        <v>28</v>
      </c>
      <c r="K1156" t="s">
        <v>87</v>
      </c>
      <c r="L1156" t="s">
        <v>88</v>
      </c>
      <c r="M1156" t="s">
        <v>89</v>
      </c>
      <c r="N1156">
        <v>2</v>
      </c>
      <c r="O1156" s="1">
        <v>44797.500601851854</v>
      </c>
      <c r="P1156" s="1">
        <v>44797.596805555557</v>
      </c>
      <c r="Q1156">
        <v>8042</v>
      </c>
      <c r="R1156">
        <v>270</v>
      </c>
      <c r="S1156" t="b">
        <v>0</v>
      </c>
      <c r="T1156" t="s">
        <v>90</v>
      </c>
      <c r="U1156" t="b">
        <v>0</v>
      </c>
      <c r="V1156" t="s">
        <v>571</v>
      </c>
      <c r="W1156" s="1">
        <v>44797.541828703703</v>
      </c>
      <c r="X1156">
        <v>185</v>
      </c>
      <c r="Y1156">
        <v>21</v>
      </c>
      <c r="Z1156">
        <v>0</v>
      </c>
      <c r="AA1156">
        <v>21</v>
      </c>
      <c r="AB1156">
        <v>0</v>
      </c>
      <c r="AC1156">
        <v>11</v>
      </c>
      <c r="AD1156">
        <v>7</v>
      </c>
      <c r="AE1156">
        <v>0</v>
      </c>
      <c r="AF1156">
        <v>0</v>
      </c>
      <c r="AG1156">
        <v>0</v>
      </c>
      <c r="AH1156" t="s">
        <v>749</v>
      </c>
      <c r="AI1156" s="1">
        <v>44797.596805555557</v>
      </c>
      <c r="AJ1156">
        <v>75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7</v>
      </c>
      <c r="AQ1156">
        <v>0</v>
      </c>
      <c r="AR1156">
        <v>0</v>
      </c>
      <c r="AS1156">
        <v>0</v>
      </c>
      <c r="AT1156" t="s">
        <v>90</v>
      </c>
      <c r="AU1156" t="s">
        <v>90</v>
      </c>
      <c r="AV1156" t="s">
        <v>90</v>
      </c>
      <c r="AW1156" t="s">
        <v>90</v>
      </c>
      <c r="AX1156" t="s">
        <v>90</v>
      </c>
      <c r="AY1156" t="s">
        <v>90</v>
      </c>
      <c r="AZ1156" t="s">
        <v>90</v>
      </c>
      <c r="BA1156" t="s">
        <v>90</v>
      </c>
      <c r="BB1156" t="s">
        <v>90</v>
      </c>
      <c r="BC1156" t="s">
        <v>90</v>
      </c>
      <c r="BD1156" t="s">
        <v>90</v>
      </c>
      <c r="BE1156" t="s">
        <v>90</v>
      </c>
      <c r="BF1156" t="s">
        <v>2475</v>
      </c>
      <c r="BG1156">
        <v>138</v>
      </c>
      <c r="BH1156" t="s">
        <v>93</v>
      </c>
    </row>
    <row r="1157" spans="1:60">
      <c r="A1157" t="s">
        <v>2545</v>
      </c>
      <c r="B1157" t="s">
        <v>82</v>
      </c>
      <c r="C1157" t="s">
        <v>2537</v>
      </c>
      <c r="D1157" t="s">
        <v>84</v>
      </c>
      <c r="E1157" s="2">
        <f>HYPERLINK("capsilon://?command=openfolder&amp;siteaddress=FAM.docvelocity-na8.net&amp;folderid=FXED1BA9E1-19BA-1AC3-9965-F7CF7AB27570","FX22085811")</f>
        <v>0</v>
      </c>
      <c r="F1157" t="s">
        <v>19</v>
      </c>
      <c r="G1157" t="s">
        <v>19</v>
      </c>
      <c r="H1157" t="s">
        <v>85</v>
      </c>
      <c r="I1157" t="s">
        <v>2546</v>
      </c>
      <c r="J1157">
        <v>218</v>
      </c>
      <c r="K1157" t="s">
        <v>87</v>
      </c>
      <c r="L1157" t="s">
        <v>88</v>
      </c>
      <c r="M1157" t="s">
        <v>89</v>
      </c>
      <c r="N1157">
        <v>1</v>
      </c>
      <c r="O1157" s="1">
        <v>44797.501064814816</v>
      </c>
      <c r="P1157" s="1">
        <v>44797.50571759259</v>
      </c>
      <c r="Q1157">
        <v>290</v>
      </c>
      <c r="R1157">
        <v>112</v>
      </c>
      <c r="S1157" t="b">
        <v>0</v>
      </c>
      <c r="T1157" t="s">
        <v>90</v>
      </c>
      <c r="U1157" t="b">
        <v>0</v>
      </c>
      <c r="V1157" t="s">
        <v>567</v>
      </c>
      <c r="W1157" s="1">
        <v>44797.50571759259</v>
      </c>
      <c r="X1157">
        <v>112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218</v>
      </c>
      <c r="AE1157">
        <v>218</v>
      </c>
      <c r="AF1157">
        <v>0</v>
      </c>
      <c r="AG1157">
        <v>2</v>
      </c>
      <c r="AH1157" t="s">
        <v>90</v>
      </c>
      <c r="AI1157" t="s">
        <v>90</v>
      </c>
      <c r="AJ1157" t="s">
        <v>90</v>
      </c>
      <c r="AK1157" t="s">
        <v>90</v>
      </c>
      <c r="AL1157" t="s">
        <v>90</v>
      </c>
      <c r="AM1157" t="s">
        <v>90</v>
      </c>
      <c r="AN1157" t="s">
        <v>90</v>
      </c>
      <c r="AO1157" t="s">
        <v>90</v>
      </c>
      <c r="AP1157" t="s">
        <v>90</v>
      </c>
      <c r="AQ1157" t="s">
        <v>90</v>
      </c>
      <c r="AR1157" t="s">
        <v>90</v>
      </c>
      <c r="AS1157" t="s">
        <v>90</v>
      </c>
      <c r="AT1157" t="s">
        <v>90</v>
      </c>
      <c r="AU1157" t="s">
        <v>90</v>
      </c>
      <c r="AV1157" t="s">
        <v>90</v>
      </c>
      <c r="AW1157" t="s">
        <v>90</v>
      </c>
      <c r="AX1157" t="s">
        <v>90</v>
      </c>
      <c r="AY1157" t="s">
        <v>90</v>
      </c>
      <c r="AZ1157" t="s">
        <v>90</v>
      </c>
      <c r="BA1157" t="s">
        <v>90</v>
      </c>
      <c r="BB1157" t="s">
        <v>90</v>
      </c>
      <c r="BC1157" t="s">
        <v>90</v>
      </c>
      <c r="BD1157" t="s">
        <v>90</v>
      </c>
      <c r="BE1157" t="s">
        <v>90</v>
      </c>
      <c r="BF1157" t="s">
        <v>2475</v>
      </c>
      <c r="BG1157">
        <v>6</v>
      </c>
      <c r="BH1157" t="s">
        <v>93</v>
      </c>
    </row>
    <row r="1158" spans="1:60">
      <c r="A1158" t="s">
        <v>2547</v>
      </c>
      <c r="B1158" t="s">
        <v>82</v>
      </c>
      <c r="C1158" t="s">
        <v>2534</v>
      </c>
      <c r="D1158" t="s">
        <v>84</v>
      </c>
      <c r="E1158" s="2">
        <f>HYPERLINK("capsilon://?command=openfolder&amp;siteaddress=FAM.docvelocity-na8.net&amp;folderid=FX99D12A1F-3348-B5D1-1901-EF264A8414BC","FX22086348")</f>
        <v>0</v>
      </c>
      <c r="F1158" t="s">
        <v>19</v>
      </c>
      <c r="G1158" t="s">
        <v>19</v>
      </c>
      <c r="H1158" t="s">
        <v>85</v>
      </c>
      <c r="I1158" t="s">
        <v>2535</v>
      </c>
      <c r="J1158">
        <v>572</v>
      </c>
      <c r="K1158" t="s">
        <v>87</v>
      </c>
      <c r="L1158" t="s">
        <v>88</v>
      </c>
      <c r="M1158" t="s">
        <v>89</v>
      </c>
      <c r="N1158">
        <v>2</v>
      </c>
      <c r="O1158" s="1">
        <v>44797.505567129629</v>
      </c>
      <c r="P1158" s="1">
        <v>44797.585648148146</v>
      </c>
      <c r="Q1158">
        <v>4761</v>
      </c>
      <c r="R1158">
        <v>2158</v>
      </c>
      <c r="S1158" t="b">
        <v>0</v>
      </c>
      <c r="T1158" t="s">
        <v>90</v>
      </c>
      <c r="U1158" t="b">
        <v>1</v>
      </c>
      <c r="V1158" t="s">
        <v>1933</v>
      </c>
      <c r="W1158" s="1">
        <v>44797.541597222225</v>
      </c>
      <c r="X1158">
        <v>1259</v>
      </c>
      <c r="Y1158">
        <v>276</v>
      </c>
      <c r="Z1158">
        <v>0</v>
      </c>
      <c r="AA1158">
        <v>276</v>
      </c>
      <c r="AB1158">
        <v>279</v>
      </c>
      <c r="AC1158">
        <v>26</v>
      </c>
      <c r="AD1158">
        <v>296</v>
      </c>
      <c r="AE1158">
        <v>0</v>
      </c>
      <c r="AF1158">
        <v>0</v>
      </c>
      <c r="AG1158">
        <v>0</v>
      </c>
      <c r="AH1158" t="s">
        <v>108</v>
      </c>
      <c r="AI1158" s="1">
        <v>44797.585648148146</v>
      </c>
      <c r="AJ1158">
        <v>887</v>
      </c>
      <c r="AK1158">
        <v>0</v>
      </c>
      <c r="AL1158">
        <v>0</v>
      </c>
      <c r="AM1158">
        <v>0</v>
      </c>
      <c r="AN1158">
        <v>279</v>
      </c>
      <c r="AO1158">
        <v>0</v>
      </c>
      <c r="AP1158">
        <v>296</v>
      </c>
      <c r="AQ1158">
        <v>0</v>
      </c>
      <c r="AR1158">
        <v>0</v>
      </c>
      <c r="AS1158">
        <v>0</v>
      </c>
      <c r="AT1158" t="s">
        <v>90</v>
      </c>
      <c r="AU1158" t="s">
        <v>90</v>
      </c>
      <c r="AV1158" t="s">
        <v>90</v>
      </c>
      <c r="AW1158" t="s">
        <v>90</v>
      </c>
      <c r="AX1158" t="s">
        <v>90</v>
      </c>
      <c r="AY1158" t="s">
        <v>90</v>
      </c>
      <c r="AZ1158" t="s">
        <v>90</v>
      </c>
      <c r="BA1158" t="s">
        <v>90</v>
      </c>
      <c r="BB1158" t="s">
        <v>90</v>
      </c>
      <c r="BC1158" t="s">
        <v>90</v>
      </c>
      <c r="BD1158" t="s">
        <v>90</v>
      </c>
      <c r="BE1158" t="s">
        <v>90</v>
      </c>
      <c r="BF1158" t="s">
        <v>2475</v>
      </c>
      <c r="BG1158">
        <v>115</v>
      </c>
      <c r="BH1158" t="s">
        <v>93</v>
      </c>
    </row>
    <row r="1159" spans="1:60">
      <c r="A1159" t="s">
        <v>2548</v>
      </c>
      <c r="B1159" t="s">
        <v>82</v>
      </c>
      <c r="C1159" t="s">
        <v>2537</v>
      </c>
      <c r="D1159" t="s">
        <v>84</v>
      </c>
      <c r="E1159" s="2">
        <f>HYPERLINK("capsilon://?command=openfolder&amp;siteaddress=FAM.docvelocity-na8.net&amp;folderid=FXED1BA9E1-19BA-1AC3-9965-F7CF7AB27570","FX22085811")</f>
        <v>0</v>
      </c>
      <c r="F1159" t="s">
        <v>19</v>
      </c>
      <c r="G1159" t="s">
        <v>19</v>
      </c>
      <c r="H1159" t="s">
        <v>85</v>
      </c>
      <c r="I1159" t="s">
        <v>2546</v>
      </c>
      <c r="J1159">
        <v>242</v>
      </c>
      <c r="K1159" t="s">
        <v>87</v>
      </c>
      <c r="L1159" t="s">
        <v>88</v>
      </c>
      <c r="M1159" t="s">
        <v>89</v>
      </c>
      <c r="N1159">
        <v>2</v>
      </c>
      <c r="O1159" s="1">
        <v>44797.507268518515</v>
      </c>
      <c r="P1159" s="1">
        <v>44797.591006944444</v>
      </c>
      <c r="Q1159">
        <v>5037</v>
      </c>
      <c r="R1159">
        <v>2198</v>
      </c>
      <c r="S1159" t="b">
        <v>0</v>
      </c>
      <c r="T1159" t="s">
        <v>90</v>
      </c>
      <c r="U1159" t="b">
        <v>1</v>
      </c>
      <c r="V1159" t="s">
        <v>91</v>
      </c>
      <c r="W1159" s="1">
        <v>44797.552881944444</v>
      </c>
      <c r="X1159">
        <v>1736</v>
      </c>
      <c r="Y1159">
        <v>178</v>
      </c>
      <c r="Z1159">
        <v>0</v>
      </c>
      <c r="AA1159">
        <v>178</v>
      </c>
      <c r="AB1159">
        <v>0</v>
      </c>
      <c r="AC1159">
        <v>61</v>
      </c>
      <c r="AD1159">
        <v>64</v>
      </c>
      <c r="AE1159">
        <v>0</v>
      </c>
      <c r="AF1159">
        <v>0</v>
      </c>
      <c r="AG1159">
        <v>0</v>
      </c>
      <c r="AH1159" t="s">
        <v>108</v>
      </c>
      <c r="AI1159" s="1">
        <v>44797.591006944444</v>
      </c>
      <c r="AJ1159">
        <v>462</v>
      </c>
      <c r="AK1159">
        <v>1</v>
      </c>
      <c r="AL1159">
        <v>0</v>
      </c>
      <c r="AM1159">
        <v>1</v>
      </c>
      <c r="AN1159">
        <v>0</v>
      </c>
      <c r="AO1159">
        <v>1</v>
      </c>
      <c r="AP1159">
        <v>63</v>
      </c>
      <c r="AQ1159">
        <v>0</v>
      </c>
      <c r="AR1159">
        <v>0</v>
      </c>
      <c r="AS1159">
        <v>0</v>
      </c>
      <c r="AT1159" t="s">
        <v>90</v>
      </c>
      <c r="AU1159" t="s">
        <v>90</v>
      </c>
      <c r="AV1159" t="s">
        <v>90</v>
      </c>
      <c r="AW1159" t="s">
        <v>90</v>
      </c>
      <c r="AX1159" t="s">
        <v>90</v>
      </c>
      <c r="AY1159" t="s">
        <v>90</v>
      </c>
      <c r="AZ1159" t="s">
        <v>90</v>
      </c>
      <c r="BA1159" t="s">
        <v>90</v>
      </c>
      <c r="BB1159" t="s">
        <v>90</v>
      </c>
      <c r="BC1159" t="s">
        <v>90</v>
      </c>
      <c r="BD1159" t="s">
        <v>90</v>
      </c>
      <c r="BE1159" t="s">
        <v>90</v>
      </c>
      <c r="BF1159" t="s">
        <v>2475</v>
      </c>
      <c r="BG1159">
        <v>120</v>
      </c>
      <c r="BH1159" t="s">
        <v>93</v>
      </c>
    </row>
    <row r="1160" spans="1:60">
      <c r="A1160" t="s">
        <v>2549</v>
      </c>
      <c r="B1160" t="s">
        <v>82</v>
      </c>
      <c r="C1160" t="s">
        <v>272</v>
      </c>
      <c r="D1160" t="s">
        <v>84</v>
      </c>
      <c r="E1160" s="2">
        <f>HYPERLINK("capsilon://?command=openfolder&amp;siteaddress=FAM.docvelocity-na8.net&amp;folderid=FX28541734-BC8C-E876-1CE3-E31715345EF9","FX22077828")</f>
        <v>0</v>
      </c>
      <c r="F1160" t="s">
        <v>19</v>
      </c>
      <c r="G1160" t="s">
        <v>19</v>
      </c>
      <c r="H1160" t="s">
        <v>85</v>
      </c>
      <c r="I1160" t="s">
        <v>2550</v>
      </c>
      <c r="J1160">
        <v>67</v>
      </c>
      <c r="K1160" t="s">
        <v>87</v>
      </c>
      <c r="L1160" t="s">
        <v>88</v>
      </c>
      <c r="M1160" t="s">
        <v>89</v>
      </c>
      <c r="N1160">
        <v>2</v>
      </c>
      <c r="O1160" s="1">
        <v>44797.514050925929</v>
      </c>
      <c r="P1160" s="1">
        <v>44797.60292824074</v>
      </c>
      <c r="Q1160">
        <v>6680</v>
      </c>
      <c r="R1160">
        <v>999</v>
      </c>
      <c r="S1160" t="b">
        <v>0</v>
      </c>
      <c r="T1160" t="s">
        <v>90</v>
      </c>
      <c r="U1160" t="b">
        <v>0</v>
      </c>
      <c r="V1160" t="s">
        <v>1933</v>
      </c>
      <c r="W1160" s="1">
        <v>44797.546400462961</v>
      </c>
      <c r="X1160">
        <v>414</v>
      </c>
      <c r="Y1160">
        <v>52</v>
      </c>
      <c r="Z1160">
        <v>0</v>
      </c>
      <c r="AA1160">
        <v>52</v>
      </c>
      <c r="AB1160">
        <v>0</v>
      </c>
      <c r="AC1160">
        <v>16</v>
      </c>
      <c r="AD1160">
        <v>15</v>
      </c>
      <c r="AE1160">
        <v>0</v>
      </c>
      <c r="AF1160">
        <v>0</v>
      </c>
      <c r="AG1160">
        <v>0</v>
      </c>
      <c r="AH1160" t="s">
        <v>108</v>
      </c>
      <c r="AI1160" s="1">
        <v>44797.60292824074</v>
      </c>
      <c r="AJ1160">
        <v>585</v>
      </c>
      <c r="AK1160">
        <v>3</v>
      </c>
      <c r="AL1160">
        <v>0</v>
      </c>
      <c r="AM1160">
        <v>3</v>
      </c>
      <c r="AN1160">
        <v>0</v>
      </c>
      <c r="AO1160">
        <v>3</v>
      </c>
      <c r="AP1160">
        <v>12</v>
      </c>
      <c r="AQ1160">
        <v>0</v>
      </c>
      <c r="AR1160">
        <v>0</v>
      </c>
      <c r="AS1160">
        <v>0</v>
      </c>
      <c r="AT1160" t="s">
        <v>90</v>
      </c>
      <c r="AU1160" t="s">
        <v>90</v>
      </c>
      <c r="AV1160" t="s">
        <v>90</v>
      </c>
      <c r="AW1160" t="s">
        <v>90</v>
      </c>
      <c r="AX1160" t="s">
        <v>90</v>
      </c>
      <c r="AY1160" t="s">
        <v>90</v>
      </c>
      <c r="AZ1160" t="s">
        <v>90</v>
      </c>
      <c r="BA1160" t="s">
        <v>90</v>
      </c>
      <c r="BB1160" t="s">
        <v>90</v>
      </c>
      <c r="BC1160" t="s">
        <v>90</v>
      </c>
      <c r="BD1160" t="s">
        <v>90</v>
      </c>
      <c r="BE1160" t="s">
        <v>90</v>
      </c>
      <c r="BF1160" t="s">
        <v>2475</v>
      </c>
      <c r="BG1160">
        <v>127</v>
      </c>
      <c r="BH1160" t="s">
        <v>93</v>
      </c>
    </row>
    <row r="1161" spans="1:60">
      <c r="A1161" t="s">
        <v>2551</v>
      </c>
      <c r="B1161" t="s">
        <v>82</v>
      </c>
      <c r="C1161" t="s">
        <v>2552</v>
      </c>
      <c r="D1161" t="s">
        <v>84</v>
      </c>
      <c r="E1161" s="2">
        <f>HYPERLINK("capsilon://?command=openfolder&amp;siteaddress=FAM.docvelocity-na8.net&amp;folderid=FX43EA8FC2-18EA-8BA1-742C-659282D18219","FX22083591")</f>
        <v>0</v>
      </c>
      <c r="F1161" t="s">
        <v>19</v>
      </c>
      <c r="G1161" t="s">
        <v>19</v>
      </c>
      <c r="H1161" t="s">
        <v>85</v>
      </c>
      <c r="I1161" t="s">
        <v>2553</v>
      </c>
      <c r="J1161">
        <v>267</v>
      </c>
      <c r="K1161" t="s">
        <v>87</v>
      </c>
      <c r="L1161" t="s">
        <v>88</v>
      </c>
      <c r="M1161" t="s">
        <v>89</v>
      </c>
      <c r="N1161">
        <v>1</v>
      </c>
      <c r="O1161" s="1">
        <v>44797.53665509259</v>
      </c>
      <c r="P1161" s="1">
        <v>44797.58662037037</v>
      </c>
      <c r="Q1161">
        <v>4034</v>
      </c>
      <c r="R1161">
        <v>283</v>
      </c>
      <c r="S1161" t="b">
        <v>0</v>
      </c>
      <c r="T1161" t="s">
        <v>90</v>
      </c>
      <c r="U1161" t="b">
        <v>0</v>
      </c>
      <c r="V1161" t="s">
        <v>567</v>
      </c>
      <c r="W1161" s="1">
        <v>44797.58662037037</v>
      </c>
      <c r="X1161">
        <v>167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267</v>
      </c>
      <c r="AE1161">
        <v>260</v>
      </c>
      <c r="AF1161">
        <v>0</v>
      </c>
      <c r="AG1161">
        <v>5</v>
      </c>
      <c r="AH1161" t="s">
        <v>90</v>
      </c>
      <c r="AI1161" t="s">
        <v>90</v>
      </c>
      <c r="AJ1161" t="s">
        <v>90</v>
      </c>
      <c r="AK1161" t="s">
        <v>90</v>
      </c>
      <c r="AL1161" t="s">
        <v>90</v>
      </c>
      <c r="AM1161" t="s">
        <v>90</v>
      </c>
      <c r="AN1161" t="s">
        <v>90</v>
      </c>
      <c r="AO1161" t="s">
        <v>90</v>
      </c>
      <c r="AP1161" t="s">
        <v>90</v>
      </c>
      <c r="AQ1161" t="s">
        <v>90</v>
      </c>
      <c r="AR1161" t="s">
        <v>90</v>
      </c>
      <c r="AS1161" t="s">
        <v>90</v>
      </c>
      <c r="AT1161" t="s">
        <v>90</v>
      </c>
      <c r="AU1161" t="s">
        <v>90</v>
      </c>
      <c r="AV1161" t="s">
        <v>90</v>
      </c>
      <c r="AW1161" t="s">
        <v>90</v>
      </c>
      <c r="AX1161" t="s">
        <v>90</v>
      </c>
      <c r="AY1161" t="s">
        <v>90</v>
      </c>
      <c r="AZ1161" t="s">
        <v>90</v>
      </c>
      <c r="BA1161" t="s">
        <v>90</v>
      </c>
      <c r="BB1161" t="s">
        <v>90</v>
      </c>
      <c r="BC1161" t="s">
        <v>90</v>
      </c>
      <c r="BD1161" t="s">
        <v>90</v>
      </c>
      <c r="BE1161" t="s">
        <v>90</v>
      </c>
      <c r="BF1161" t="s">
        <v>2475</v>
      </c>
      <c r="BG1161">
        <v>71</v>
      </c>
      <c r="BH1161" t="s">
        <v>93</v>
      </c>
    </row>
    <row r="1162" spans="1:60">
      <c r="A1162" t="s">
        <v>2554</v>
      </c>
      <c r="B1162" t="s">
        <v>82</v>
      </c>
      <c r="C1162" t="s">
        <v>2555</v>
      </c>
      <c r="D1162" t="s">
        <v>84</v>
      </c>
      <c r="E1162" s="2">
        <f>HYPERLINK("capsilon://?command=openfolder&amp;siteaddress=FAM.docvelocity-na8.net&amp;folderid=FX93F631D4-CE5E-21F1-DF79-9F562E462C66","FX22086197")</f>
        <v>0</v>
      </c>
      <c r="F1162" t="s">
        <v>19</v>
      </c>
      <c r="G1162" t="s">
        <v>19</v>
      </c>
      <c r="H1162" t="s">
        <v>85</v>
      </c>
      <c r="I1162" t="s">
        <v>2556</v>
      </c>
      <c r="J1162">
        <v>263</v>
      </c>
      <c r="K1162" t="s">
        <v>87</v>
      </c>
      <c r="L1162" t="s">
        <v>88</v>
      </c>
      <c r="M1162" t="s">
        <v>89</v>
      </c>
      <c r="N1162">
        <v>1</v>
      </c>
      <c r="O1162" s="1">
        <v>44797.542974537035</v>
      </c>
      <c r="P1162" s="1">
        <v>44797.592083333337</v>
      </c>
      <c r="Q1162">
        <v>3707</v>
      </c>
      <c r="R1162">
        <v>536</v>
      </c>
      <c r="S1162" t="b">
        <v>0</v>
      </c>
      <c r="T1162" t="s">
        <v>90</v>
      </c>
      <c r="U1162" t="b">
        <v>0</v>
      </c>
      <c r="V1162" t="s">
        <v>567</v>
      </c>
      <c r="W1162" s="1">
        <v>44797.592083333337</v>
      </c>
      <c r="X1162">
        <v>471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263</v>
      </c>
      <c r="AE1162">
        <v>244</v>
      </c>
      <c r="AF1162">
        <v>0</v>
      </c>
      <c r="AG1162">
        <v>10</v>
      </c>
      <c r="AH1162" t="s">
        <v>90</v>
      </c>
      <c r="AI1162" t="s">
        <v>90</v>
      </c>
      <c r="AJ1162" t="s">
        <v>90</v>
      </c>
      <c r="AK1162" t="s">
        <v>90</v>
      </c>
      <c r="AL1162" t="s">
        <v>90</v>
      </c>
      <c r="AM1162" t="s">
        <v>90</v>
      </c>
      <c r="AN1162" t="s">
        <v>90</v>
      </c>
      <c r="AO1162" t="s">
        <v>90</v>
      </c>
      <c r="AP1162" t="s">
        <v>90</v>
      </c>
      <c r="AQ1162" t="s">
        <v>90</v>
      </c>
      <c r="AR1162" t="s">
        <v>90</v>
      </c>
      <c r="AS1162" t="s">
        <v>90</v>
      </c>
      <c r="AT1162" t="s">
        <v>90</v>
      </c>
      <c r="AU1162" t="s">
        <v>90</v>
      </c>
      <c r="AV1162" t="s">
        <v>90</v>
      </c>
      <c r="AW1162" t="s">
        <v>90</v>
      </c>
      <c r="AX1162" t="s">
        <v>90</v>
      </c>
      <c r="AY1162" t="s">
        <v>90</v>
      </c>
      <c r="AZ1162" t="s">
        <v>90</v>
      </c>
      <c r="BA1162" t="s">
        <v>90</v>
      </c>
      <c r="BB1162" t="s">
        <v>90</v>
      </c>
      <c r="BC1162" t="s">
        <v>90</v>
      </c>
      <c r="BD1162" t="s">
        <v>90</v>
      </c>
      <c r="BE1162" t="s">
        <v>90</v>
      </c>
      <c r="BF1162" t="s">
        <v>2475</v>
      </c>
      <c r="BG1162">
        <v>70</v>
      </c>
      <c r="BH1162" t="s">
        <v>93</v>
      </c>
    </row>
    <row r="1163" spans="1:60">
      <c r="A1163" t="s">
        <v>2557</v>
      </c>
      <c r="B1163" t="s">
        <v>82</v>
      </c>
      <c r="C1163" t="s">
        <v>2558</v>
      </c>
      <c r="D1163" t="s">
        <v>84</v>
      </c>
      <c r="E1163" s="2">
        <f>HYPERLINK("capsilon://?command=openfolder&amp;siteaddress=FAM.docvelocity-na8.net&amp;folderid=FXE004E1FB-3ADD-5D08-B386-86C78F870078","FX22082681")</f>
        <v>0</v>
      </c>
      <c r="F1163" t="s">
        <v>19</v>
      </c>
      <c r="G1163" t="s">
        <v>19</v>
      </c>
      <c r="H1163" t="s">
        <v>85</v>
      </c>
      <c r="I1163" t="s">
        <v>2559</v>
      </c>
      <c r="J1163">
        <v>28</v>
      </c>
      <c r="K1163" t="s">
        <v>87</v>
      </c>
      <c r="L1163" t="s">
        <v>88</v>
      </c>
      <c r="M1163" t="s">
        <v>89</v>
      </c>
      <c r="N1163">
        <v>2</v>
      </c>
      <c r="O1163" s="1">
        <v>44797.545590277776</v>
      </c>
      <c r="P1163" s="1">
        <v>44797.598217592589</v>
      </c>
      <c r="Q1163">
        <v>4119</v>
      </c>
      <c r="R1163">
        <v>428</v>
      </c>
      <c r="S1163" t="b">
        <v>0</v>
      </c>
      <c r="T1163" t="s">
        <v>90</v>
      </c>
      <c r="U1163" t="b">
        <v>0</v>
      </c>
      <c r="V1163" t="s">
        <v>1933</v>
      </c>
      <c r="W1163" s="1">
        <v>44797.550925925927</v>
      </c>
      <c r="X1163">
        <v>301</v>
      </c>
      <c r="Y1163">
        <v>21</v>
      </c>
      <c r="Z1163">
        <v>0</v>
      </c>
      <c r="AA1163">
        <v>21</v>
      </c>
      <c r="AB1163">
        <v>0</v>
      </c>
      <c r="AC1163">
        <v>18</v>
      </c>
      <c r="AD1163">
        <v>7</v>
      </c>
      <c r="AE1163">
        <v>0</v>
      </c>
      <c r="AF1163">
        <v>0</v>
      </c>
      <c r="AG1163">
        <v>0</v>
      </c>
      <c r="AH1163" t="s">
        <v>173</v>
      </c>
      <c r="AI1163" s="1">
        <v>44797.598217592589</v>
      </c>
      <c r="AJ1163">
        <v>127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7</v>
      </c>
      <c r="AQ1163">
        <v>0</v>
      </c>
      <c r="AR1163">
        <v>0</v>
      </c>
      <c r="AS1163">
        <v>0</v>
      </c>
      <c r="AT1163" t="s">
        <v>90</v>
      </c>
      <c r="AU1163" t="s">
        <v>90</v>
      </c>
      <c r="AV1163" t="s">
        <v>90</v>
      </c>
      <c r="AW1163" t="s">
        <v>90</v>
      </c>
      <c r="AX1163" t="s">
        <v>90</v>
      </c>
      <c r="AY1163" t="s">
        <v>90</v>
      </c>
      <c r="AZ1163" t="s">
        <v>90</v>
      </c>
      <c r="BA1163" t="s">
        <v>90</v>
      </c>
      <c r="BB1163" t="s">
        <v>90</v>
      </c>
      <c r="BC1163" t="s">
        <v>90</v>
      </c>
      <c r="BD1163" t="s">
        <v>90</v>
      </c>
      <c r="BE1163" t="s">
        <v>90</v>
      </c>
      <c r="BF1163" t="s">
        <v>2475</v>
      </c>
      <c r="BG1163">
        <v>75</v>
      </c>
      <c r="BH1163" t="s">
        <v>93</v>
      </c>
    </row>
    <row r="1164" spans="1:60">
      <c r="A1164" t="s">
        <v>2560</v>
      </c>
      <c r="B1164" t="s">
        <v>82</v>
      </c>
      <c r="C1164" t="s">
        <v>2558</v>
      </c>
      <c r="D1164" t="s">
        <v>84</v>
      </c>
      <c r="E1164" s="2">
        <f>HYPERLINK("capsilon://?command=openfolder&amp;siteaddress=FAM.docvelocity-na8.net&amp;folderid=FXE004E1FB-3ADD-5D08-B386-86C78F870078","FX22082681")</f>
        <v>0</v>
      </c>
      <c r="F1164" t="s">
        <v>19</v>
      </c>
      <c r="G1164" t="s">
        <v>19</v>
      </c>
      <c r="H1164" t="s">
        <v>85</v>
      </c>
      <c r="I1164" t="s">
        <v>2561</v>
      </c>
      <c r="J1164">
        <v>28</v>
      </c>
      <c r="K1164" t="s">
        <v>87</v>
      </c>
      <c r="L1164" t="s">
        <v>88</v>
      </c>
      <c r="M1164" t="s">
        <v>89</v>
      </c>
      <c r="N1164">
        <v>2</v>
      </c>
      <c r="O1164" s="1">
        <v>44797.545648148145</v>
      </c>
      <c r="P1164" s="1">
        <v>44797.597662037035</v>
      </c>
      <c r="Q1164">
        <v>4236</v>
      </c>
      <c r="R1164">
        <v>258</v>
      </c>
      <c r="S1164" t="b">
        <v>0</v>
      </c>
      <c r="T1164" t="s">
        <v>90</v>
      </c>
      <c r="U1164" t="b">
        <v>0</v>
      </c>
      <c r="V1164" t="s">
        <v>1933</v>
      </c>
      <c r="W1164" s="1">
        <v>44797.568726851852</v>
      </c>
      <c r="X1164">
        <v>171</v>
      </c>
      <c r="Y1164">
        <v>21</v>
      </c>
      <c r="Z1164">
        <v>0</v>
      </c>
      <c r="AA1164">
        <v>21</v>
      </c>
      <c r="AB1164">
        <v>0</v>
      </c>
      <c r="AC1164">
        <v>3</v>
      </c>
      <c r="AD1164">
        <v>7</v>
      </c>
      <c r="AE1164">
        <v>0</v>
      </c>
      <c r="AF1164">
        <v>0</v>
      </c>
      <c r="AG1164">
        <v>0</v>
      </c>
      <c r="AH1164" t="s">
        <v>749</v>
      </c>
      <c r="AI1164" s="1">
        <v>44797.597662037035</v>
      </c>
      <c r="AJ1164">
        <v>73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7</v>
      </c>
      <c r="AQ1164">
        <v>0</v>
      </c>
      <c r="AR1164">
        <v>0</v>
      </c>
      <c r="AS1164">
        <v>0</v>
      </c>
      <c r="AT1164" t="s">
        <v>90</v>
      </c>
      <c r="AU1164" t="s">
        <v>90</v>
      </c>
      <c r="AV1164" t="s">
        <v>90</v>
      </c>
      <c r="AW1164" t="s">
        <v>90</v>
      </c>
      <c r="AX1164" t="s">
        <v>90</v>
      </c>
      <c r="AY1164" t="s">
        <v>90</v>
      </c>
      <c r="AZ1164" t="s">
        <v>90</v>
      </c>
      <c r="BA1164" t="s">
        <v>90</v>
      </c>
      <c r="BB1164" t="s">
        <v>90</v>
      </c>
      <c r="BC1164" t="s">
        <v>90</v>
      </c>
      <c r="BD1164" t="s">
        <v>90</v>
      </c>
      <c r="BE1164" t="s">
        <v>90</v>
      </c>
      <c r="BF1164" t="s">
        <v>2475</v>
      </c>
      <c r="BG1164">
        <v>74</v>
      </c>
      <c r="BH1164" t="s">
        <v>93</v>
      </c>
    </row>
    <row r="1165" spans="1:60">
      <c r="A1165" t="s">
        <v>2562</v>
      </c>
      <c r="B1165" t="s">
        <v>82</v>
      </c>
      <c r="C1165" t="s">
        <v>2558</v>
      </c>
      <c r="D1165" t="s">
        <v>84</v>
      </c>
      <c r="E1165" s="2">
        <f>HYPERLINK("capsilon://?command=openfolder&amp;siteaddress=FAM.docvelocity-na8.net&amp;folderid=FXE004E1FB-3ADD-5D08-B386-86C78F870078","FX22082681")</f>
        <v>0</v>
      </c>
      <c r="F1165" t="s">
        <v>19</v>
      </c>
      <c r="G1165" t="s">
        <v>19</v>
      </c>
      <c r="H1165" t="s">
        <v>85</v>
      </c>
      <c r="I1165" t="s">
        <v>2563</v>
      </c>
      <c r="J1165">
        <v>113</v>
      </c>
      <c r="K1165" t="s">
        <v>87</v>
      </c>
      <c r="L1165" t="s">
        <v>88</v>
      </c>
      <c r="M1165" t="s">
        <v>89</v>
      </c>
      <c r="N1165">
        <v>2</v>
      </c>
      <c r="O1165" s="1">
        <v>44797.546018518522</v>
      </c>
      <c r="P1165" s="1">
        <v>44797.599039351851</v>
      </c>
      <c r="Q1165">
        <v>4053</v>
      </c>
      <c r="R1165">
        <v>528</v>
      </c>
      <c r="S1165" t="b">
        <v>0</v>
      </c>
      <c r="T1165" t="s">
        <v>90</v>
      </c>
      <c r="U1165" t="b">
        <v>0</v>
      </c>
      <c r="V1165" t="s">
        <v>1933</v>
      </c>
      <c r="W1165" s="1">
        <v>44797.573483796295</v>
      </c>
      <c r="X1165">
        <v>410</v>
      </c>
      <c r="Y1165">
        <v>108</v>
      </c>
      <c r="Z1165">
        <v>0</v>
      </c>
      <c r="AA1165">
        <v>108</v>
      </c>
      <c r="AB1165">
        <v>0</v>
      </c>
      <c r="AC1165">
        <v>7</v>
      </c>
      <c r="AD1165">
        <v>5</v>
      </c>
      <c r="AE1165">
        <v>0</v>
      </c>
      <c r="AF1165">
        <v>0</v>
      </c>
      <c r="AG1165">
        <v>0</v>
      </c>
      <c r="AH1165" t="s">
        <v>749</v>
      </c>
      <c r="AI1165" s="1">
        <v>44797.599039351851</v>
      </c>
      <c r="AJ1165">
        <v>118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5</v>
      </c>
      <c r="AQ1165">
        <v>0</v>
      </c>
      <c r="AR1165">
        <v>0</v>
      </c>
      <c r="AS1165">
        <v>0</v>
      </c>
      <c r="AT1165" t="s">
        <v>90</v>
      </c>
      <c r="AU1165" t="s">
        <v>90</v>
      </c>
      <c r="AV1165" t="s">
        <v>90</v>
      </c>
      <c r="AW1165" t="s">
        <v>90</v>
      </c>
      <c r="AX1165" t="s">
        <v>90</v>
      </c>
      <c r="AY1165" t="s">
        <v>90</v>
      </c>
      <c r="AZ1165" t="s">
        <v>90</v>
      </c>
      <c r="BA1165" t="s">
        <v>90</v>
      </c>
      <c r="BB1165" t="s">
        <v>90</v>
      </c>
      <c r="BC1165" t="s">
        <v>90</v>
      </c>
      <c r="BD1165" t="s">
        <v>90</v>
      </c>
      <c r="BE1165" t="s">
        <v>90</v>
      </c>
      <c r="BF1165" t="s">
        <v>2475</v>
      </c>
      <c r="BG1165">
        <v>76</v>
      </c>
      <c r="BH1165" t="s">
        <v>93</v>
      </c>
    </row>
    <row r="1166" spans="1:60">
      <c r="A1166" t="s">
        <v>2564</v>
      </c>
      <c r="B1166" t="s">
        <v>82</v>
      </c>
      <c r="C1166" t="s">
        <v>2558</v>
      </c>
      <c r="D1166" t="s">
        <v>84</v>
      </c>
      <c r="E1166" s="2">
        <f>HYPERLINK("capsilon://?command=openfolder&amp;siteaddress=FAM.docvelocity-na8.net&amp;folderid=FXE004E1FB-3ADD-5D08-B386-86C78F870078","FX22082681")</f>
        <v>0</v>
      </c>
      <c r="F1166" t="s">
        <v>19</v>
      </c>
      <c r="G1166" t="s">
        <v>19</v>
      </c>
      <c r="H1166" t="s">
        <v>85</v>
      </c>
      <c r="I1166" t="s">
        <v>2565</v>
      </c>
      <c r="J1166">
        <v>28</v>
      </c>
      <c r="K1166" t="s">
        <v>87</v>
      </c>
      <c r="L1166" t="s">
        <v>88</v>
      </c>
      <c r="M1166" t="s">
        <v>89</v>
      </c>
      <c r="N1166">
        <v>2</v>
      </c>
      <c r="O1166" s="1">
        <v>44797.546134259261</v>
      </c>
      <c r="P1166" s="1">
        <v>44797.599988425929</v>
      </c>
      <c r="Q1166">
        <v>4159</v>
      </c>
      <c r="R1166">
        <v>494</v>
      </c>
      <c r="S1166" t="b">
        <v>0</v>
      </c>
      <c r="T1166" t="s">
        <v>90</v>
      </c>
      <c r="U1166" t="b">
        <v>0</v>
      </c>
      <c r="V1166" t="s">
        <v>1933</v>
      </c>
      <c r="W1166" s="1">
        <v>44797.577314814815</v>
      </c>
      <c r="X1166">
        <v>330</v>
      </c>
      <c r="Y1166">
        <v>21</v>
      </c>
      <c r="Z1166">
        <v>0</v>
      </c>
      <c r="AA1166">
        <v>21</v>
      </c>
      <c r="AB1166">
        <v>0</v>
      </c>
      <c r="AC1166">
        <v>11</v>
      </c>
      <c r="AD1166">
        <v>7</v>
      </c>
      <c r="AE1166">
        <v>0</v>
      </c>
      <c r="AF1166">
        <v>0</v>
      </c>
      <c r="AG1166">
        <v>0</v>
      </c>
      <c r="AH1166" t="s">
        <v>1444</v>
      </c>
      <c r="AI1166" s="1">
        <v>44797.599988425929</v>
      </c>
      <c r="AJ1166">
        <v>164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7</v>
      </c>
      <c r="AQ1166">
        <v>0</v>
      </c>
      <c r="AR1166">
        <v>0</v>
      </c>
      <c r="AS1166">
        <v>0</v>
      </c>
      <c r="AT1166" t="s">
        <v>90</v>
      </c>
      <c r="AU1166" t="s">
        <v>90</v>
      </c>
      <c r="AV1166" t="s">
        <v>90</v>
      </c>
      <c r="AW1166" t="s">
        <v>90</v>
      </c>
      <c r="AX1166" t="s">
        <v>90</v>
      </c>
      <c r="AY1166" t="s">
        <v>90</v>
      </c>
      <c r="AZ1166" t="s">
        <v>90</v>
      </c>
      <c r="BA1166" t="s">
        <v>90</v>
      </c>
      <c r="BB1166" t="s">
        <v>90</v>
      </c>
      <c r="BC1166" t="s">
        <v>90</v>
      </c>
      <c r="BD1166" t="s">
        <v>90</v>
      </c>
      <c r="BE1166" t="s">
        <v>90</v>
      </c>
      <c r="BF1166" t="s">
        <v>2475</v>
      </c>
      <c r="BG1166">
        <v>77</v>
      </c>
      <c r="BH1166" t="s">
        <v>93</v>
      </c>
    </row>
    <row r="1167" spans="1:60">
      <c r="A1167" t="s">
        <v>2566</v>
      </c>
      <c r="B1167" t="s">
        <v>82</v>
      </c>
      <c r="C1167" t="s">
        <v>2567</v>
      </c>
      <c r="D1167" t="s">
        <v>84</v>
      </c>
      <c r="E1167" s="2">
        <f>HYPERLINK("capsilon://?command=openfolder&amp;siteaddress=FAM.docvelocity-na8.net&amp;folderid=FX04F5BF7E-ABD4-BDAC-5179-21CF9C4D124D","FX22067279")</f>
        <v>0</v>
      </c>
      <c r="F1167" t="s">
        <v>19</v>
      </c>
      <c r="G1167" t="s">
        <v>19</v>
      </c>
      <c r="H1167" t="s">
        <v>85</v>
      </c>
      <c r="I1167" t="s">
        <v>2568</v>
      </c>
      <c r="J1167">
        <v>545</v>
      </c>
      <c r="K1167" t="s">
        <v>87</v>
      </c>
      <c r="L1167" t="s">
        <v>88</v>
      </c>
      <c r="M1167" t="s">
        <v>89</v>
      </c>
      <c r="N1167">
        <v>1</v>
      </c>
      <c r="O1167" s="1">
        <v>44797.575069444443</v>
      </c>
      <c r="P1167" s="1">
        <v>44797.598483796297</v>
      </c>
      <c r="Q1167">
        <v>1394</v>
      </c>
      <c r="R1167">
        <v>629</v>
      </c>
      <c r="S1167" t="b">
        <v>0</v>
      </c>
      <c r="T1167" t="s">
        <v>90</v>
      </c>
      <c r="U1167" t="b">
        <v>0</v>
      </c>
      <c r="V1167" t="s">
        <v>567</v>
      </c>
      <c r="W1167" s="1">
        <v>44797.598483796297</v>
      </c>
      <c r="X1167">
        <v>553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545</v>
      </c>
      <c r="AE1167">
        <v>529</v>
      </c>
      <c r="AF1167">
        <v>0</v>
      </c>
      <c r="AG1167">
        <v>14</v>
      </c>
      <c r="AH1167" t="s">
        <v>90</v>
      </c>
      <c r="AI1167" t="s">
        <v>90</v>
      </c>
      <c r="AJ1167" t="s">
        <v>90</v>
      </c>
      <c r="AK1167" t="s">
        <v>90</v>
      </c>
      <c r="AL1167" t="s">
        <v>90</v>
      </c>
      <c r="AM1167" t="s">
        <v>90</v>
      </c>
      <c r="AN1167" t="s">
        <v>90</v>
      </c>
      <c r="AO1167" t="s">
        <v>90</v>
      </c>
      <c r="AP1167" t="s">
        <v>90</v>
      </c>
      <c r="AQ1167" t="s">
        <v>90</v>
      </c>
      <c r="AR1167" t="s">
        <v>90</v>
      </c>
      <c r="AS1167" t="s">
        <v>90</v>
      </c>
      <c r="AT1167" t="s">
        <v>90</v>
      </c>
      <c r="AU1167" t="s">
        <v>90</v>
      </c>
      <c r="AV1167" t="s">
        <v>90</v>
      </c>
      <c r="AW1167" t="s">
        <v>90</v>
      </c>
      <c r="AX1167" t="s">
        <v>90</v>
      </c>
      <c r="AY1167" t="s">
        <v>90</v>
      </c>
      <c r="AZ1167" t="s">
        <v>90</v>
      </c>
      <c r="BA1167" t="s">
        <v>90</v>
      </c>
      <c r="BB1167" t="s">
        <v>90</v>
      </c>
      <c r="BC1167" t="s">
        <v>90</v>
      </c>
      <c r="BD1167" t="s">
        <v>90</v>
      </c>
      <c r="BE1167" t="s">
        <v>90</v>
      </c>
      <c r="BF1167" t="s">
        <v>2475</v>
      </c>
      <c r="BG1167">
        <v>33</v>
      </c>
      <c r="BH1167" t="s">
        <v>93</v>
      </c>
    </row>
    <row r="1168" spans="1:60">
      <c r="A1168" t="s">
        <v>2569</v>
      </c>
      <c r="B1168" t="s">
        <v>82</v>
      </c>
      <c r="C1168" t="s">
        <v>2570</v>
      </c>
      <c r="D1168" t="s">
        <v>84</v>
      </c>
      <c r="E1168" s="2">
        <f>HYPERLINK("capsilon://?command=openfolder&amp;siteaddress=FAM.docvelocity-na8.net&amp;folderid=FX64A43120-5E71-2BA9-E3DD-AB3918DB1E7C","FX22086092")</f>
        <v>0</v>
      </c>
      <c r="F1168" t="s">
        <v>19</v>
      </c>
      <c r="G1168" t="s">
        <v>19</v>
      </c>
      <c r="H1168" t="s">
        <v>85</v>
      </c>
      <c r="I1168" t="s">
        <v>2571</v>
      </c>
      <c r="J1168">
        <v>30</v>
      </c>
      <c r="K1168" t="s">
        <v>87</v>
      </c>
      <c r="L1168" t="s">
        <v>88</v>
      </c>
      <c r="M1168" t="s">
        <v>89</v>
      </c>
      <c r="N1168">
        <v>2</v>
      </c>
      <c r="O1168" s="1">
        <v>44797.582025462965</v>
      </c>
      <c r="P1168" s="1">
        <v>44797.598993055559</v>
      </c>
      <c r="Q1168">
        <v>1319</v>
      </c>
      <c r="R1168">
        <v>147</v>
      </c>
      <c r="S1168" t="b">
        <v>0</v>
      </c>
      <c r="T1168" t="s">
        <v>90</v>
      </c>
      <c r="U1168" t="b">
        <v>0</v>
      </c>
      <c r="V1168" t="s">
        <v>1933</v>
      </c>
      <c r="W1168" s="1">
        <v>44797.5859837963</v>
      </c>
      <c r="X1168">
        <v>81</v>
      </c>
      <c r="Y1168">
        <v>10</v>
      </c>
      <c r="Z1168">
        <v>0</v>
      </c>
      <c r="AA1168">
        <v>10</v>
      </c>
      <c r="AB1168">
        <v>0</v>
      </c>
      <c r="AC1168">
        <v>1</v>
      </c>
      <c r="AD1168">
        <v>20</v>
      </c>
      <c r="AE1168">
        <v>0</v>
      </c>
      <c r="AF1168">
        <v>0</v>
      </c>
      <c r="AG1168">
        <v>0</v>
      </c>
      <c r="AH1168" t="s">
        <v>173</v>
      </c>
      <c r="AI1168" s="1">
        <v>44797.598993055559</v>
      </c>
      <c r="AJ1168">
        <v>66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20</v>
      </c>
      <c r="AQ1168">
        <v>0</v>
      </c>
      <c r="AR1168">
        <v>0</v>
      </c>
      <c r="AS1168">
        <v>0</v>
      </c>
      <c r="AT1168" t="s">
        <v>90</v>
      </c>
      <c r="AU1168" t="s">
        <v>90</v>
      </c>
      <c r="AV1168" t="s">
        <v>90</v>
      </c>
      <c r="AW1168" t="s">
        <v>90</v>
      </c>
      <c r="AX1168" t="s">
        <v>90</v>
      </c>
      <c r="AY1168" t="s">
        <v>90</v>
      </c>
      <c r="AZ1168" t="s">
        <v>90</v>
      </c>
      <c r="BA1168" t="s">
        <v>90</v>
      </c>
      <c r="BB1168" t="s">
        <v>90</v>
      </c>
      <c r="BC1168" t="s">
        <v>90</v>
      </c>
      <c r="BD1168" t="s">
        <v>90</v>
      </c>
      <c r="BE1168" t="s">
        <v>90</v>
      </c>
      <c r="BF1168" t="s">
        <v>2475</v>
      </c>
      <c r="BG1168">
        <v>24</v>
      </c>
      <c r="BH1168" t="s">
        <v>93</v>
      </c>
    </row>
    <row r="1169" spans="1:60">
      <c r="A1169" t="s">
        <v>2572</v>
      </c>
      <c r="B1169" t="s">
        <v>82</v>
      </c>
      <c r="C1169" t="s">
        <v>2285</v>
      </c>
      <c r="D1169" t="s">
        <v>84</v>
      </c>
      <c r="E1169" s="2">
        <f>HYPERLINK("capsilon://?command=openfolder&amp;siteaddress=FAM.docvelocity-na8.net&amp;folderid=FX24DEB157-794B-7BCB-668F-092F40265258","FX22085304")</f>
        <v>0</v>
      </c>
      <c r="F1169" t="s">
        <v>19</v>
      </c>
      <c r="G1169" t="s">
        <v>19</v>
      </c>
      <c r="H1169" t="s">
        <v>85</v>
      </c>
      <c r="I1169" t="s">
        <v>2573</v>
      </c>
      <c r="J1169">
        <v>33</v>
      </c>
      <c r="K1169" t="s">
        <v>87</v>
      </c>
      <c r="L1169" t="s">
        <v>88</v>
      </c>
      <c r="M1169" t="s">
        <v>89</v>
      </c>
      <c r="N1169">
        <v>2</v>
      </c>
      <c r="O1169" s="1">
        <v>44797.586076388892</v>
      </c>
      <c r="P1169" s="1">
        <v>44797.600636574076</v>
      </c>
      <c r="Q1169">
        <v>1028</v>
      </c>
      <c r="R1169">
        <v>230</v>
      </c>
      <c r="S1169" t="b">
        <v>0</v>
      </c>
      <c r="T1169" t="s">
        <v>90</v>
      </c>
      <c r="U1169" t="b">
        <v>0</v>
      </c>
      <c r="V1169" t="s">
        <v>91</v>
      </c>
      <c r="W1169" s="1">
        <v>44797.587129629632</v>
      </c>
      <c r="X1169">
        <v>89</v>
      </c>
      <c r="Y1169">
        <v>10</v>
      </c>
      <c r="Z1169">
        <v>0</v>
      </c>
      <c r="AA1169">
        <v>10</v>
      </c>
      <c r="AB1169">
        <v>0</v>
      </c>
      <c r="AC1169">
        <v>0</v>
      </c>
      <c r="AD1169">
        <v>23</v>
      </c>
      <c r="AE1169">
        <v>0</v>
      </c>
      <c r="AF1169">
        <v>0</v>
      </c>
      <c r="AG1169">
        <v>0</v>
      </c>
      <c r="AH1169" t="s">
        <v>173</v>
      </c>
      <c r="AI1169" s="1">
        <v>44797.600636574076</v>
      </c>
      <c r="AJ1169">
        <v>141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23</v>
      </c>
      <c r="AQ1169">
        <v>0</v>
      </c>
      <c r="AR1169">
        <v>0</v>
      </c>
      <c r="AS1169">
        <v>0</v>
      </c>
      <c r="AT1169" t="s">
        <v>90</v>
      </c>
      <c r="AU1169" t="s">
        <v>90</v>
      </c>
      <c r="AV1169" t="s">
        <v>90</v>
      </c>
      <c r="AW1169" t="s">
        <v>90</v>
      </c>
      <c r="AX1169" t="s">
        <v>90</v>
      </c>
      <c r="AY1169" t="s">
        <v>90</v>
      </c>
      <c r="AZ1169" t="s">
        <v>90</v>
      </c>
      <c r="BA1169" t="s">
        <v>90</v>
      </c>
      <c r="BB1169" t="s">
        <v>90</v>
      </c>
      <c r="BC1169" t="s">
        <v>90</v>
      </c>
      <c r="BD1169" t="s">
        <v>90</v>
      </c>
      <c r="BE1169" t="s">
        <v>90</v>
      </c>
      <c r="BF1169" t="s">
        <v>2475</v>
      </c>
      <c r="BG1169">
        <v>20</v>
      </c>
      <c r="BH1169" t="s">
        <v>93</v>
      </c>
    </row>
    <row r="1170" spans="1:60">
      <c r="A1170" t="s">
        <v>2574</v>
      </c>
      <c r="B1170" t="s">
        <v>82</v>
      </c>
      <c r="C1170" t="s">
        <v>2552</v>
      </c>
      <c r="D1170" t="s">
        <v>84</v>
      </c>
      <c r="E1170" s="2">
        <f>HYPERLINK("capsilon://?command=openfolder&amp;siteaddress=FAM.docvelocity-na8.net&amp;folderid=FX43EA8FC2-18EA-8BA1-742C-659282D18219","FX22083591")</f>
        <v>0</v>
      </c>
      <c r="F1170" t="s">
        <v>19</v>
      </c>
      <c r="G1170" t="s">
        <v>19</v>
      </c>
      <c r="H1170" t="s">
        <v>85</v>
      </c>
      <c r="I1170" t="s">
        <v>2553</v>
      </c>
      <c r="J1170">
        <v>339</v>
      </c>
      <c r="K1170" t="s">
        <v>87</v>
      </c>
      <c r="L1170" t="s">
        <v>88</v>
      </c>
      <c r="M1170" t="s">
        <v>89</v>
      </c>
      <c r="N1170">
        <v>2</v>
      </c>
      <c r="O1170" s="1">
        <v>44797.588078703702</v>
      </c>
      <c r="P1170" s="1">
        <v>44797.746608796297</v>
      </c>
      <c r="Q1170">
        <v>10415</v>
      </c>
      <c r="R1170">
        <v>3282</v>
      </c>
      <c r="S1170" t="b">
        <v>0</v>
      </c>
      <c r="T1170" t="s">
        <v>90</v>
      </c>
      <c r="U1170" t="b">
        <v>1</v>
      </c>
      <c r="V1170" t="s">
        <v>571</v>
      </c>
      <c r="W1170" s="1">
        <v>44797.617627314816</v>
      </c>
      <c r="X1170">
        <v>2532</v>
      </c>
      <c r="Y1170">
        <v>317</v>
      </c>
      <c r="Z1170">
        <v>0</v>
      </c>
      <c r="AA1170">
        <v>317</v>
      </c>
      <c r="AB1170">
        <v>0</v>
      </c>
      <c r="AC1170">
        <v>174</v>
      </c>
      <c r="AD1170">
        <v>22</v>
      </c>
      <c r="AE1170">
        <v>0</v>
      </c>
      <c r="AF1170">
        <v>0</v>
      </c>
      <c r="AG1170">
        <v>0</v>
      </c>
      <c r="AH1170" t="s">
        <v>749</v>
      </c>
      <c r="AI1170" s="1">
        <v>44797.746608796297</v>
      </c>
      <c r="AJ1170">
        <v>481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22</v>
      </c>
      <c r="AQ1170">
        <v>0</v>
      </c>
      <c r="AR1170">
        <v>0</v>
      </c>
      <c r="AS1170">
        <v>0</v>
      </c>
      <c r="AT1170" t="s">
        <v>90</v>
      </c>
      <c r="AU1170" t="s">
        <v>90</v>
      </c>
      <c r="AV1170" t="s">
        <v>90</v>
      </c>
      <c r="AW1170" t="s">
        <v>90</v>
      </c>
      <c r="AX1170" t="s">
        <v>90</v>
      </c>
      <c r="AY1170" t="s">
        <v>90</v>
      </c>
      <c r="AZ1170" t="s">
        <v>90</v>
      </c>
      <c r="BA1170" t="s">
        <v>90</v>
      </c>
      <c r="BB1170" t="s">
        <v>90</v>
      </c>
      <c r="BC1170" t="s">
        <v>90</v>
      </c>
      <c r="BD1170" t="s">
        <v>90</v>
      </c>
      <c r="BE1170" t="s">
        <v>90</v>
      </c>
      <c r="BF1170" t="s">
        <v>2475</v>
      </c>
      <c r="BG1170">
        <v>228</v>
      </c>
      <c r="BH1170" t="s">
        <v>93</v>
      </c>
    </row>
    <row r="1171" spans="1:60">
      <c r="A1171" t="s">
        <v>2575</v>
      </c>
      <c r="B1171" t="s">
        <v>82</v>
      </c>
      <c r="C1171" t="s">
        <v>2555</v>
      </c>
      <c r="D1171" t="s">
        <v>84</v>
      </c>
      <c r="E1171" s="2">
        <f>HYPERLINK("capsilon://?command=openfolder&amp;siteaddress=FAM.docvelocity-na8.net&amp;folderid=FX93F631D4-CE5E-21F1-DF79-9F562E462C66","FX22086197")</f>
        <v>0</v>
      </c>
      <c r="F1171" t="s">
        <v>19</v>
      </c>
      <c r="G1171" t="s">
        <v>19</v>
      </c>
      <c r="H1171" t="s">
        <v>85</v>
      </c>
      <c r="I1171" t="s">
        <v>2556</v>
      </c>
      <c r="J1171">
        <v>450</v>
      </c>
      <c r="K1171" t="s">
        <v>87</v>
      </c>
      <c r="L1171" t="s">
        <v>88</v>
      </c>
      <c r="M1171" t="s">
        <v>89</v>
      </c>
      <c r="N1171">
        <v>2</v>
      </c>
      <c r="O1171" s="1">
        <v>44797.593912037039</v>
      </c>
      <c r="P1171" s="1">
        <v>44797.754594907405</v>
      </c>
      <c r="Q1171">
        <v>10900</v>
      </c>
      <c r="R1171">
        <v>2983</v>
      </c>
      <c r="S1171" t="b">
        <v>0</v>
      </c>
      <c r="T1171" t="s">
        <v>90</v>
      </c>
      <c r="U1171" t="b">
        <v>1</v>
      </c>
      <c r="V1171" t="s">
        <v>91</v>
      </c>
      <c r="W1171" s="1">
        <v>44797.656597222223</v>
      </c>
      <c r="X1171">
        <v>1894</v>
      </c>
      <c r="Y1171">
        <v>376</v>
      </c>
      <c r="Z1171">
        <v>0</v>
      </c>
      <c r="AA1171">
        <v>376</v>
      </c>
      <c r="AB1171">
        <v>0</v>
      </c>
      <c r="AC1171">
        <v>17</v>
      </c>
      <c r="AD1171">
        <v>74</v>
      </c>
      <c r="AE1171">
        <v>0</v>
      </c>
      <c r="AF1171">
        <v>0</v>
      </c>
      <c r="AG1171">
        <v>0</v>
      </c>
      <c r="AH1171" t="s">
        <v>108</v>
      </c>
      <c r="AI1171" s="1">
        <v>44797.754594907405</v>
      </c>
      <c r="AJ1171">
        <v>891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74</v>
      </c>
      <c r="AQ1171">
        <v>0</v>
      </c>
      <c r="AR1171">
        <v>0</v>
      </c>
      <c r="AS1171">
        <v>0</v>
      </c>
      <c r="AT1171" t="s">
        <v>90</v>
      </c>
      <c r="AU1171" t="s">
        <v>90</v>
      </c>
      <c r="AV1171" t="s">
        <v>90</v>
      </c>
      <c r="AW1171" t="s">
        <v>90</v>
      </c>
      <c r="AX1171" t="s">
        <v>90</v>
      </c>
      <c r="AY1171" t="s">
        <v>90</v>
      </c>
      <c r="AZ1171" t="s">
        <v>90</v>
      </c>
      <c r="BA1171" t="s">
        <v>90</v>
      </c>
      <c r="BB1171" t="s">
        <v>90</v>
      </c>
      <c r="BC1171" t="s">
        <v>90</v>
      </c>
      <c r="BD1171" t="s">
        <v>90</v>
      </c>
      <c r="BE1171" t="s">
        <v>90</v>
      </c>
      <c r="BF1171" t="s">
        <v>2475</v>
      </c>
      <c r="BG1171">
        <v>231</v>
      </c>
      <c r="BH1171" t="s">
        <v>93</v>
      </c>
    </row>
    <row r="1172" spans="1:60">
      <c r="A1172" t="s">
        <v>2576</v>
      </c>
      <c r="B1172" t="s">
        <v>82</v>
      </c>
      <c r="C1172" t="s">
        <v>2577</v>
      </c>
      <c r="D1172" t="s">
        <v>84</v>
      </c>
      <c r="E1172" s="2">
        <f>HYPERLINK("capsilon://?command=openfolder&amp;siteaddress=FAM.docvelocity-na8.net&amp;folderid=FXECF9CD24-FADE-5169-1A0E-B48525F72690","FX22086661")</f>
        <v>0</v>
      </c>
      <c r="F1172" t="s">
        <v>19</v>
      </c>
      <c r="G1172" t="s">
        <v>19</v>
      </c>
      <c r="H1172" t="s">
        <v>85</v>
      </c>
      <c r="I1172" t="s">
        <v>2578</v>
      </c>
      <c r="J1172">
        <v>427</v>
      </c>
      <c r="K1172" t="s">
        <v>87</v>
      </c>
      <c r="L1172" t="s">
        <v>88</v>
      </c>
      <c r="M1172" t="s">
        <v>89</v>
      </c>
      <c r="N1172">
        <v>1</v>
      </c>
      <c r="O1172" s="1">
        <v>44797.59746527778</v>
      </c>
      <c r="P1172" s="1">
        <v>44797.602453703701</v>
      </c>
      <c r="Q1172">
        <v>106</v>
      </c>
      <c r="R1172">
        <v>325</v>
      </c>
      <c r="S1172" t="b">
        <v>0</v>
      </c>
      <c r="T1172" t="s">
        <v>90</v>
      </c>
      <c r="U1172" t="b">
        <v>0</v>
      </c>
      <c r="V1172" t="s">
        <v>567</v>
      </c>
      <c r="W1172" s="1">
        <v>44797.602453703701</v>
      </c>
      <c r="X1172">
        <v>325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427</v>
      </c>
      <c r="AE1172">
        <v>389</v>
      </c>
      <c r="AF1172">
        <v>0</v>
      </c>
      <c r="AG1172">
        <v>12</v>
      </c>
      <c r="AH1172" t="s">
        <v>90</v>
      </c>
      <c r="AI1172" t="s">
        <v>90</v>
      </c>
      <c r="AJ1172" t="s">
        <v>90</v>
      </c>
      <c r="AK1172" t="s">
        <v>90</v>
      </c>
      <c r="AL1172" t="s">
        <v>90</v>
      </c>
      <c r="AM1172" t="s">
        <v>90</v>
      </c>
      <c r="AN1172" t="s">
        <v>90</v>
      </c>
      <c r="AO1172" t="s">
        <v>90</v>
      </c>
      <c r="AP1172" t="s">
        <v>90</v>
      </c>
      <c r="AQ1172" t="s">
        <v>90</v>
      </c>
      <c r="AR1172" t="s">
        <v>90</v>
      </c>
      <c r="AS1172" t="s">
        <v>90</v>
      </c>
      <c r="AT1172" t="s">
        <v>90</v>
      </c>
      <c r="AU1172" t="s">
        <v>90</v>
      </c>
      <c r="AV1172" t="s">
        <v>90</v>
      </c>
      <c r="AW1172" t="s">
        <v>90</v>
      </c>
      <c r="AX1172" t="s">
        <v>90</v>
      </c>
      <c r="AY1172" t="s">
        <v>90</v>
      </c>
      <c r="AZ1172" t="s">
        <v>90</v>
      </c>
      <c r="BA1172" t="s">
        <v>90</v>
      </c>
      <c r="BB1172" t="s">
        <v>90</v>
      </c>
      <c r="BC1172" t="s">
        <v>90</v>
      </c>
      <c r="BD1172" t="s">
        <v>90</v>
      </c>
      <c r="BE1172" t="s">
        <v>90</v>
      </c>
      <c r="BF1172" t="s">
        <v>2475</v>
      </c>
      <c r="BG1172">
        <v>7</v>
      </c>
      <c r="BH1172" t="s">
        <v>93</v>
      </c>
    </row>
    <row r="1173" spans="1:60">
      <c r="A1173" t="s">
        <v>2579</v>
      </c>
      <c r="B1173" t="s">
        <v>82</v>
      </c>
      <c r="C1173" t="s">
        <v>2567</v>
      </c>
      <c r="D1173" t="s">
        <v>84</v>
      </c>
      <c r="E1173" s="2">
        <f>HYPERLINK("capsilon://?command=openfolder&amp;siteaddress=FAM.docvelocity-na8.net&amp;folderid=FX04F5BF7E-ABD4-BDAC-5179-21CF9C4D124D","FX22067279")</f>
        <v>0</v>
      </c>
      <c r="F1173" t="s">
        <v>19</v>
      </c>
      <c r="G1173" t="s">
        <v>19</v>
      </c>
      <c r="H1173" t="s">
        <v>85</v>
      </c>
      <c r="I1173" t="s">
        <v>2568</v>
      </c>
      <c r="J1173">
        <v>791</v>
      </c>
      <c r="K1173" t="s">
        <v>87</v>
      </c>
      <c r="L1173" t="s">
        <v>88</v>
      </c>
      <c r="M1173" t="s">
        <v>89</v>
      </c>
      <c r="N1173">
        <v>2</v>
      </c>
      <c r="O1173" s="1">
        <v>44797.600949074076</v>
      </c>
      <c r="P1173" s="1">
        <v>44797.768495370372</v>
      </c>
      <c r="Q1173">
        <v>8879</v>
      </c>
      <c r="R1173">
        <v>5597</v>
      </c>
      <c r="S1173" t="b">
        <v>0</v>
      </c>
      <c r="T1173" t="s">
        <v>90</v>
      </c>
      <c r="U1173" t="b">
        <v>1</v>
      </c>
      <c r="V1173" t="s">
        <v>1933</v>
      </c>
      <c r="W1173" s="1">
        <v>44797.656493055554</v>
      </c>
      <c r="X1173">
        <v>3706</v>
      </c>
      <c r="Y1173">
        <v>632</v>
      </c>
      <c r="Z1173">
        <v>0</v>
      </c>
      <c r="AA1173">
        <v>632</v>
      </c>
      <c r="AB1173">
        <v>134</v>
      </c>
      <c r="AC1173">
        <v>92</v>
      </c>
      <c r="AD1173">
        <v>159</v>
      </c>
      <c r="AE1173">
        <v>0</v>
      </c>
      <c r="AF1173">
        <v>0</v>
      </c>
      <c r="AG1173">
        <v>0</v>
      </c>
      <c r="AH1173" t="s">
        <v>749</v>
      </c>
      <c r="AI1173" s="1">
        <v>44797.768495370372</v>
      </c>
      <c r="AJ1173">
        <v>137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159</v>
      </c>
      <c r="AQ1173">
        <v>0</v>
      </c>
      <c r="AR1173">
        <v>0</v>
      </c>
      <c r="AS1173">
        <v>0</v>
      </c>
      <c r="AT1173" t="s">
        <v>90</v>
      </c>
      <c r="AU1173" t="s">
        <v>90</v>
      </c>
      <c r="AV1173" t="s">
        <v>90</v>
      </c>
      <c r="AW1173" t="s">
        <v>90</v>
      </c>
      <c r="AX1173" t="s">
        <v>90</v>
      </c>
      <c r="AY1173" t="s">
        <v>90</v>
      </c>
      <c r="AZ1173" t="s">
        <v>90</v>
      </c>
      <c r="BA1173" t="s">
        <v>90</v>
      </c>
      <c r="BB1173" t="s">
        <v>90</v>
      </c>
      <c r="BC1173" t="s">
        <v>90</v>
      </c>
      <c r="BD1173" t="s">
        <v>90</v>
      </c>
      <c r="BE1173" t="s">
        <v>90</v>
      </c>
      <c r="BF1173" t="s">
        <v>2475</v>
      </c>
      <c r="BG1173">
        <v>241</v>
      </c>
      <c r="BH1173" t="s">
        <v>93</v>
      </c>
    </row>
    <row r="1174" spans="1:60">
      <c r="A1174" t="s">
        <v>2580</v>
      </c>
      <c r="B1174" t="s">
        <v>82</v>
      </c>
      <c r="C1174" t="s">
        <v>2577</v>
      </c>
      <c r="D1174" t="s">
        <v>84</v>
      </c>
      <c r="E1174" s="2">
        <f>HYPERLINK("capsilon://?command=openfolder&amp;siteaddress=FAM.docvelocity-na8.net&amp;folderid=FXECF9CD24-FADE-5169-1A0E-B48525F72690","FX22086661")</f>
        <v>0</v>
      </c>
      <c r="F1174" t="s">
        <v>19</v>
      </c>
      <c r="G1174" t="s">
        <v>19</v>
      </c>
      <c r="H1174" t="s">
        <v>85</v>
      </c>
      <c r="I1174" t="s">
        <v>2578</v>
      </c>
      <c r="J1174">
        <v>617</v>
      </c>
      <c r="K1174" t="s">
        <v>87</v>
      </c>
      <c r="L1174" t="s">
        <v>88</v>
      </c>
      <c r="M1174" t="s">
        <v>89</v>
      </c>
      <c r="N1174">
        <v>2</v>
      </c>
      <c r="O1174" s="1">
        <v>44797.604027777779</v>
      </c>
      <c r="P1174" s="1">
        <v>44797.769166666665</v>
      </c>
      <c r="Q1174">
        <v>11155</v>
      </c>
      <c r="R1174">
        <v>3113</v>
      </c>
      <c r="S1174" t="b">
        <v>0</v>
      </c>
      <c r="T1174" t="s">
        <v>90</v>
      </c>
      <c r="U1174" t="b">
        <v>1</v>
      </c>
      <c r="V1174" t="s">
        <v>571</v>
      </c>
      <c r="W1174" s="1">
        <v>44797.639143518521</v>
      </c>
      <c r="X1174">
        <v>1845</v>
      </c>
      <c r="Y1174">
        <v>480</v>
      </c>
      <c r="Z1174">
        <v>0</v>
      </c>
      <c r="AA1174">
        <v>480</v>
      </c>
      <c r="AB1174">
        <v>37</v>
      </c>
      <c r="AC1174">
        <v>80</v>
      </c>
      <c r="AD1174">
        <v>137</v>
      </c>
      <c r="AE1174">
        <v>0</v>
      </c>
      <c r="AF1174">
        <v>0</v>
      </c>
      <c r="AG1174">
        <v>0</v>
      </c>
      <c r="AH1174" t="s">
        <v>108</v>
      </c>
      <c r="AI1174" s="1">
        <v>44797.769166666665</v>
      </c>
      <c r="AJ1174">
        <v>1258</v>
      </c>
      <c r="AK1174">
        <v>2</v>
      </c>
      <c r="AL1174">
        <v>0</v>
      </c>
      <c r="AM1174">
        <v>2</v>
      </c>
      <c r="AN1174">
        <v>37</v>
      </c>
      <c r="AO1174">
        <v>2</v>
      </c>
      <c r="AP1174">
        <v>135</v>
      </c>
      <c r="AQ1174">
        <v>0</v>
      </c>
      <c r="AR1174">
        <v>0</v>
      </c>
      <c r="AS1174">
        <v>0</v>
      </c>
      <c r="AT1174" t="s">
        <v>90</v>
      </c>
      <c r="AU1174" t="s">
        <v>90</v>
      </c>
      <c r="AV1174" t="s">
        <v>90</v>
      </c>
      <c r="AW1174" t="s">
        <v>90</v>
      </c>
      <c r="AX1174" t="s">
        <v>90</v>
      </c>
      <c r="AY1174" t="s">
        <v>90</v>
      </c>
      <c r="AZ1174" t="s">
        <v>90</v>
      </c>
      <c r="BA1174" t="s">
        <v>90</v>
      </c>
      <c r="BB1174" t="s">
        <v>90</v>
      </c>
      <c r="BC1174" t="s">
        <v>90</v>
      </c>
      <c r="BD1174" t="s">
        <v>90</v>
      </c>
      <c r="BE1174" t="s">
        <v>90</v>
      </c>
      <c r="BF1174" t="s">
        <v>2475</v>
      </c>
      <c r="BG1174">
        <v>237</v>
      </c>
      <c r="BH1174" t="s">
        <v>93</v>
      </c>
    </row>
    <row r="1175" spans="1:60">
      <c r="A1175" t="s">
        <v>2581</v>
      </c>
      <c r="B1175" t="s">
        <v>82</v>
      </c>
      <c r="C1175" t="s">
        <v>2582</v>
      </c>
      <c r="D1175" t="s">
        <v>84</v>
      </c>
      <c r="E1175" s="2">
        <f>HYPERLINK("capsilon://?command=openfolder&amp;siteaddress=FAM.docvelocity-na8.net&amp;folderid=FX25BC273C-A65B-D933-C7DE-FFB22C02AEF4","FX22085996")</f>
        <v>0</v>
      </c>
      <c r="F1175" t="s">
        <v>19</v>
      </c>
      <c r="G1175" t="s">
        <v>19</v>
      </c>
      <c r="H1175" t="s">
        <v>85</v>
      </c>
      <c r="I1175" t="s">
        <v>2583</v>
      </c>
      <c r="J1175">
        <v>411</v>
      </c>
      <c r="K1175" t="s">
        <v>87</v>
      </c>
      <c r="L1175" t="s">
        <v>88</v>
      </c>
      <c r="M1175" t="s">
        <v>89</v>
      </c>
      <c r="N1175">
        <v>1</v>
      </c>
      <c r="O1175" s="1">
        <v>44797.617777777778</v>
      </c>
      <c r="P1175" s="1">
        <v>44797.659988425927</v>
      </c>
      <c r="Q1175">
        <v>3259</v>
      </c>
      <c r="R1175">
        <v>388</v>
      </c>
      <c r="S1175" t="b">
        <v>0</v>
      </c>
      <c r="T1175" t="s">
        <v>90</v>
      </c>
      <c r="U1175" t="b">
        <v>0</v>
      </c>
      <c r="V1175" t="s">
        <v>567</v>
      </c>
      <c r="W1175" s="1">
        <v>44797.659988425927</v>
      </c>
      <c r="X1175">
        <v>372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411</v>
      </c>
      <c r="AE1175">
        <v>383</v>
      </c>
      <c r="AF1175">
        <v>0</v>
      </c>
      <c r="AG1175">
        <v>12</v>
      </c>
      <c r="AH1175" t="s">
        <v>90</v>
      </c>
      <c r="AI1175" t="s">
        <v>90</v>
      </c>
      <c r="AJ1175" t="s">
        <v>90</v>
      </c>
      <c r="AK1175" t="s">
        <v>90</v>
      </c>
      <c r="AL1175" t="s">
        <v>90</v>
      </c>
      <c r="AM1175" t="s">
        <v>90</v>
      </c>
      <c r="AN1175" t="s">
        <v>90</v>
      </c>
      <c r="AO1175" t="s">
        <v>90</v>
      </c>
      <c r="AP1175" t="s">
        <v>90</v>
      </c>
      <c r="AQ1175" t="s">
        <v>90</v>
      </c>
      <c r="AR1175" t="s">
        <v>90</v>
      </c>
      <c r="AS1175" t="s">
        <v>90</v>
      </c>
      <c r="AT1175" t="s">
        <v>90</v>
      </c>
      <c r="AU1175" t="s">
        <v>90</v>
      </c>
      <c r="AV1175" t="s">
        <v>90</v>
      </c>
      <c r="AW1175" t="s">
        <v>90</v>
      </c>
      <c r="AX1175" t="s">
        <v>90</v>
      </c>
      <c r="AY1175" t="s">
        <v>90</v>
      </c>
      <c r="AZ1175" t="s">
        <v>90</v>
      </c>
      <c r="BA1175" t="s">
        <v>90</v>
      </c>
      <c r="BB1175" t="s">
        <v>90</v>
      </c>
      <c r="BC1175" t="s">
        <v>90</v>
      </c>
      <c r="BD1175" t="s">
        <v>90</v>
      </c>
      <c r="BE1175" t="s">
        <v>90</v>
      </c>
      <c r="BF1175" t="s">
        <v>2475</v>
      </c>
      <c r="BG1175">
        <v>60</v>
      </c>
      <c r="BH1175" t="s">
        <v>93</v>
      </c>
    </row>
    <row r="1176" spans="1:60">
      <c r="A1176" t="s">
        <v>2584</v>
      </c>
      <c r="B1176" t="s">
        <v>82</v>
      </c>
      <c r="C1176" t="s">
        <v>272</v>
      </c>
      <c r="D1176" t="s">
        <v>84</v>
      </c>
      <c r="E1176" s="2">
        <f>HYPERLINK("capsilon://?command=openfolder&amp;siteaddress=FAM.docvelocity-na8.net&amp;folderid=FX28541734-BC8C-E876-1CE3-E31715345EF9","FX22077828")</f>
        <v>0</v>
      </c>
      <c r="F1176" t="s">
        <v>19</v>
      </c>
      <c r="G1176" t="s">
        <v>19</v>
      </c>
      <c r="H1176" t="s">
        <v>85</v>
      </c>
      <c r="I1176" t="s">
        <v>2585</v>
      </c>
      <c r="J1176">
        <v>30</v>
      </c>
      <c r="K1176" t="s">
        <v>87</v>
      </c>
      <c r="L1176" t="s">
        <v>88</v>
      </c>
      <c r="M1176" t="s">
        <v>89</v>
      </c>
      <c r="N1176">
        <v>2</v>
      </c>
      <c r="O1176" s="1">
        <v>44797.622418981482</v>
      </c>
      <c r="P1176" s="1">
        <v>44797.662048611113</v>
      </c>
      <c r="Q1176">
        <v>3231</v>
      </c>
      <c r="R1176">
        <v>193</v>
      </c>
      <c r="S1176" t="b">
        <v>0</v>
      </c>
      <c r="T1176" t="s">
        <v>90</v>
      </c>
      <c r="U1176" t="b">
        <v>0</v>
      </c>
      <c r="V1176" t="s">
        <v>571</v>
      </c>
      <c r="W1176" s="1">
        <v>44797.640196759261</v>
      </c>
      <c r="X1176">
        <v>73</v>
      </c>
      <c r="Y1176">
        <v>10</v>
      </c>
      <c r="Z1176">
        <v>0</v>
      </c>
      <c r="AA1176">
        <v>10</v>
      </c>
      <c r="AB1176">
        <v>0</v>
      </c>
      <c r="AC1176">
        <v>1</v>
      </c>
      <c r="AD1176">
        <v>20</v>
      </c>
      <c r="AE1176">
        <v>0</v>
      </c>
      <c r="AF1176">
        <v>0</v>
      </c>
      <c r="AG1176">
        <v>0</v>
      </c>
      <c r="AH1176" t="s">
        <v>173</v>
      </c>
      <c r="AI1176" s="1">
        <v>44797.662048611113</v>
      </c>
      <c r="AJ1176">
        <v>120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20</v>
      </c>
      <c r="AQ1176">
        <v>0</v>
      </c>
      <c r="AR1176">
        <v>0</v>
      </c>
      <c r="AS1176">
        <v>0</v>
      </c>
      <c r="AT1176" t="s">
        <v>90</v>
      </c>
      <c r="AU1176" t="s">
        <v>90</v>
      </c>
      <c r="AV1176" t="s">
        <v>90</v>
      </c>
      <c r="AW1176" t="s">
        <v>90</v>
      </c>
      <c r="AX1176" t="s">
        <v>90</v>
      </c>
      <c r="AY1176" t="s">
        <v>90</v>
      </c>
      <c r="AZ1176" t="s">
        <v>90</v>
      </c>
      <c r="BA1176" t="s">
        <v>90</v>
      </c>
      <c r="BB1176" t="s">
        <v>90</v>
      </c>
      <c r="BC1176" t="s">
        <v>90</v>
      </c>
      <c r="BD1176" t="s">
        <v>90</v>
      </c>
      <c r="BE1176" t="s">
        <v>90</v>
      </c>
      <c r="BF1176" t="s">
        <v>2475</v>
      </c>
      <c r="BG1176">
        <v>57</v>
      </c>
      <c r="BH1176" t="s">
        <v>93</v>
      </c>
    </row>
    <row r="1177" spans="1:60">
      <c r="A1177" t="s">
        <v>2586</v>
      </c>
      <c r="B1177" t="s">
        <v>82</v>
      </c>
      <c r="C1177" t="s">
        <v>744</v>
      </c>
      <c r="D1177" t="s">
        <v>84</v>
      </c>
      <c r="E1177" s="2">
        <f>HYPERLINK("capsilon://?command=openfolder&amp;siteaddress=FAM.docvelocity-na8.net&amp;folderid=FX46D358D9-C22C-21B6-E649-C68925505C0B","FX22082903")</f>
        <v>0</v>
      </c>
      <c r="F1177" t="s">
        <v>19</v>
      </c>
      <c r="G1177" t="s">
        <v>19</v>
      </c>
      <c r="H1177" t="s">
        <v>85</v>
      </c>
      <c r="I1177" t="s">
        <v>2587</v>
      </c>
      <c r="J1177">
        <v>44</v>
      </c>
      <c r="K1177" t="s">
        <v>87</v>
      </c>
      <c r="L1177" t="s">
        <v>88</v>
      </c>
      <c r="M1177" t="s">
        <v>89</v>
      </c>
      <c r="N1177">
        <v>2</v>
      </c>
      <c r="O1177" s="1">
        <v>44797.622858796298</v>
      </c>
      <c r="P1177" s="1">
        <v>44797.662685185183</v>
      </c>
      <c r="Q1177">
        <v>3373</v>
      </c>
      <c r="R1177">
        <v>68</v>
      </c>
      <c r="S1177" t="b">
        <v>0</v>
      </c>
      <c r="T1177" t="s">
        <v>90</v>
      </c>
      <c r="U1177" t="b">
        <v>0</v>
      </c>
      <c r="V1177" t="s">
        <v>571</v>
      </c>
      <c r="W1177" s="1">
        <v>44797.640370370369</v>
      </c>
      <c r="X1177">
        <v>14</v>
      </c>
      <c r="Y1177">
        <v>0</v>
      </c>
      <c r="Z1177">
        <v>0</v>
      </c>
      <c r="AA1177">
        <v>0</v>
      </c>
      <c r="AB1177">
        <v>37</v>
      </c>
      <c r="AC1177">
        <v>0</v>
      </c>
      <c r="AD1177">
        <v>44</v>
      </c>
      <c r="AE1177">
        <v>0</v>
      </c>
      <c r="AF1177">
        <v>0</v>
      </c>
      <c r="AG1177">
        <v>0</v>
      </c>
      <c r="AH1177" t="s">
        <v>173</v>
      </c>
      <c r="AI1177" s="1">
        <v>44797.662685185183</v>
      </c>
      <c r="AJ1177">
        <v>54</v>
      </c>
      <c r="AK1177">
        <v>0</v>
      </c>
      <c r="AL1177">
        <v>0</v>
      </c>
      <c r="AM1177">
        <v>0</v>
      </c>
      <c r="AN1177">
        <v>37</v>
      </c>
      <c r="AO1177">
        <v>0</v>
      </c>
      <c r="AP1177">
        <v>44</v>
      </c>
      <c r="AQ1177">
        <v>0</v>
      </c>
      <c r="AR1177">
        <v>0</v>
      </c>
      <c r="AS1177">
        <v>0</v>
      </c>
      <c r="AT1177" t="s">
        <v>90</v>
      </c>
      <c r="AU1177" t="s">
        <v>90</v>
      </c>
      <c r="AV1177" t="s">
        <v>90</v>
      </c>
      <c r="AW1177" t="s">
        <v>90</v>
      </c>
      <c r="AX1177" t="s">
        <v>90</v>
      </c>
      <c r="AY1177" t="s">
        <v>90</v>
      </c>
      <c r="AZ1177" t="s">
        <v>90</v>
      </c>
      <c r="BA1177" t="s">
        <v>90</v>
      </c>
      <c r="BB1177" t="s">
        <v>90</v>
      </c>
      <c r="BC1177" t="s">
        <v>90</v>
      </c>
      <c r="BD1177" t="s">
        <v>90</v>
      </c>
      <c r="BE1177" t="s">
        <v>90</v>
      </c>
      <c r="BF1177" t="s">
        <v>2475</v>
      </c>
      <c r="BG1177">
        <v>57</v>
      </c>
      <c r="BH1177" t="s">
        <v>93</v>
      </c>
    </row>
    <row r="1178" spans="1:60">
      <c r="A1178" t="s">
        <v>2588</v>
      </c>
      <c r="B1178" t="s">
        <v>82</v>
      </c>
      <c r="C1178" t="s">
        <v>2534</v>
      </c>
      <c r="D1178" t="s">
        <v>84</v>
      </c>
      <c r="E1178" s="2">
        <f>HYPERLINK("capsilon://?command=openfolder&amp;siteaddress=FAM.docvelocity-na8.net&amp;folderid=FX99D12A1F-3348-B5D1-1901-EF264A8414BC","FX22086348")</f>
        <v>0</v>
      </c>
      <c r="F1178" t="s">
        <v>19</v>
      </c>
      <c r="G1178" t="s">
        <v>19</v>
      </c>
      <c r="H1178" t="s">
        <v>85</v>
      </c>
      <c r="I1178" t="s">
        <v>2589</v>
      </c>
      <c r="J1178">
        <v>28</v>
      </c>
      <c r="K1178" t="s">
        <v>87</v>
      </c>
      <c r="L1178" t="s">
        <v>88</v>
      </c>
      <c r="M1178" t="s">
        <v>89</v>
      </c>
      <c r="N1178">
        <v>2</v>
      </c>
      <c r="O1178" s="1">
        <v>44797.624178240738</v>
      </c>
      <c r="P1178" s="1">
        <v>44797.664282407408</v>
      </c>
      <c r="Q1178">
        <v>3258</v>
      </c>
      <c r="R1178">
        <v>207</v>
      </c>
      <c r="S1178" t="b">
        <v>0</v>
      </c>
      <c r="T1178" t="s">
        <v>90</v>
      </c>
      <c r="U1178" t="b">
        <v>0</v>
      </c>
      <c r="V1178" t="s">
        <v>571</v>
      </c>
      <c r="W1178" s="1">
        <v>44797.641192129631</v>
      </c>
      <c r="X1178">
        <v>70</v>
      </c>
      <c r="Y1178">
        <v>21</v>
      </c>
      <c r="Z1178">
        <v>0</v>
      </c>
      <c r="AA1178">
        <v>21</v>
      </c>
      <c r="AB1178">
        <v>0</v>
      </c>
      <c r="AC1178">
        <v>1</v>
      </c>
      <c r="AD1178">
        <v>7</v>
      </c>
      <c r="AE1178">
        <v>0</v>
      </c>
      <c r="AF1178">
        <v>0</v>
      </c>
      <c r="AG1178">
        <v>0</v>
      </c>
      <c r="AH1178" t="s">
        <v>173</v>
      </c>
      <c r="AI1178" s="1">
        <v>44797.664282407408</v>
      </c>
      <c r="AJ1178">
        <v>137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7</v>
      </c>
      <c r="AQ1178">
        <v>0</v>
      </c>
      <c r="AR1178">
        <v>0</v>
      </c>
      <c r="AS1178">
        <v>0</v>
      </c>
      <c r="AT1178" t="s">
        <v>90</v>
      </c>
      <c r="AU1178" t="s">
        <v>90</v>
      </c>
      <c r="AV1178" t="s">
        <v>90</v>
      </c>
      <c r="AW1178" t="s">
        <v>90</v>
      </c>
      <c r="AX1178" t="s">
        <v>90</v>
      </c>
      <c r="AY1178" t="s">
        <v>90</v>
      </c>
      <c r="AZ1178" t="s">
        <v>90</v>
      </c>
      <c r="BA1178" t="s">
        <v>90</v>
      </c>
      <c r="BB1178" t="s">
        <v>90</v>
      </c>
      <c r="BC1178" t="s">
        <v>90</v>
      </c>
      <c r="BD1178" t="s">
        <v>90</v>
      </c>
      <c r="BE1178" t="s">
        <v>90</v>
      </c>
      <c r="BF1178" t="s">
        <v>2475</v>
      </c>
      <c r="BG1178">
        <v>57</v>
      </c>
      <c r="BH1178" t="s">
        <v>93</v>
      </c>
    </row>
    <row r="1179" spans="1:60">
      <c r="A1179" t="s">
        <v>2590</v>
      </c>
      <c r="B1179" t="s">
        <v>82</v>
      </c>
      <c r="C1179" t="s">
        <v>734</v>
      </c>
      <c r="D1179" t="s">
        <v>84</v>
      </c>
      <c r="E1179" s="2">
        <f>HYPERLINK("capsilon://?command=openfolder&amp;siteaddress=FAM.docvelocity-na8.net&amp;folderid=FX3A325DA4-97FA-F1B3-EAF4-D84DC380A3BA","FX22076069")</f>
        <v>0</v>
      </c>
      <c r="F1179" t="s">
        <v>19</v>
      </c>
      <c r="G1179" t="s">
        <v>19</v>
      </c>
      <c r="H1179" t="s">
        <v>85</v>
      </c>
      <c r="I1179" t="s">
        <v>2591</v>
      </c>
      <c r="J1179">
        <v>44</v>
      </c>
      <c r="K1179" t="s">
        <v>87</v>
      </c>
      <c r="L1179" t="s">
        <v>88</v>
      </c>
      <c r="M1179" t="s">
        <v>89</v>
      </c>
      <c r="N1179">
        <v>2</v>
      </c>
      <c r="O1179" s="1">
        <v>44797.624236111114</v>
      </c>
      <c r="P1179" s="1">
        <v>44797.666458333333</v>
      </c>
      <c r="Q1179">
        <v>3332</v>
      </c>
      <c r="R1179">
        <v>316</v>
      </c>
      <c r="S1179" t="b">
        <v>0</v>
      </c>
      <c r="T1179" t="s">
        <v>90</v>
      </c>
      <c r="U1179" t="b">
        <v>0</v>
      </c>
      <c r="V1179" t="s">
        <v>1933</v>
      </c>
      <c r="W1179" s="1">
        <v>44797.657430555555</v>
      </c>
      <c r="X1179">
        <v>80</v>
      </c>
      <c r="Y1179">
        <v>0</v>
      </c>
      <c r="Z1179">
        <v>0</v>
      </c>
      <c r="AA1179">
        <v>0</v>
      </c>
      <c r="AB1179">
        <v>37</v>
      </c>
      <c r="AC1179">
        <v>0</v>
      </c>
      <c r="AD1179">
        <v>44</v>
      </c>
      <c r="AE1179">
        <v>0</v>
      </c>
      <c r="AF1179">
        <v>0</v>
      </c>
      <c r="AG1179">
        <v>0</v>
      </c>
      <c r="AH1179" t="s">
        <v>173</v>
      </c>
      <c r="AI1179" s="1">
        <v>44797.666458333333</v>
      </c>
      <c r="AJ1179">
        <v>187</v>
      </c>
      <c r="AK1179">
        <v>0</v>
      </c>
      <c r="AL1179">
        <v>0</v>
      </c>
      <c r="AM1179">
        <v>0</v>
      </c>
      <c r="AN1179">
        <v>37</v>
      </c>
      <c r="AO1179">
        <v>0</v>
      </c>
      <c r="AP1179">
        <v>44</v>
      </c>
      <c r="AQ1179">
        <v>0</v>
      </c>
      <c r="AR1179">
        <v>0</v>
      </c>
      <c r="AS1179">
        <v>0</v>
      </c>
      <c r="AT1179" t="s">
        <v>90</v>
      </c>
      <c r="AU1179" t="s">
        <v>90</v>
      </c>
      <c r="AV1179" t="s">
        <v>90</v>
      </c>
      <c r="AW1179" t="s">
        <v>90</v>
      </c>
      <c r="AX1179" t="s">
        <v>90</v>
      </c>
      <c r="AY1179" t="s">
        <v>90</v>
      </c>
      <c r="AZ1179" t="s">
        <v>90</v>
      </c>
      <c r="BA1179" t="s">
        <v>90</v>
      </c>
      <c r="BB1179" t="s">
        <v>90</v>
      </c>
      <c r="BC1179" t="s">
        <v>90</v>
      </c>
      <c r="BD1179" t="s">
        <v>90</v>
      </c>
      <c r="BE1179" t="s">
        <v>90</v>
      </c>
      <c r="BF1179" t="s">
        <v>2475</v>
      </c>
      <c r="BG1179">
        <v>60</v>
      </c>
      <c r="BH1179" t="s">
        <v>93</v>
      </c>
    </row>
    <row r="1180" spans="1:60">
      <c r="A1180" t="s">
        <v>2592</v>
      </c>
      <c r="B1180" t="s">
        <v>82</v>
      </c>
      <c r="C1180" t="s">
        <v>2414</v>
      </c>
      <c r="D1180" t="s">
        <v>84</v>
      </c>
      <c r="E1180" s="2">
        <f>HYPERLINK("capsilon://?command=openfolder&amp;siteaddress=FAM.docvelocity-na8.net&amp;folderid=FX56BA0193-CBAA-5FF0-A4D5-EB4E781179DB","FX22085273")</f>
        <v>0</v>
      </c>
      <c r="F1180" t="s">
        <v>19</v>
      </c>
      <c r="G1180" t="s">
        <v>19</v>
      </c>
      <c r="H1180" t="s">
        <v>85</v>
      </c>
      <c r="I1180" t="s">
        <v>2593</v>
      </c>
      <c r="J1180">
        <v>30</v>
      </c>
      <c r="K1180" t="s">
        <v>87</v>
      </c>
      <c r="L1180" t="s">
        <v>88</v>
      </c>
      <c r="M1180" t="s">
        <v>89</v>
      </c>
      <c r="N1180">
        <v>2</v>
      </c>
      <c r="O1180" s="1">
        <v>44797.627337962964</v>
      </c>
      <c r="P1180" s="1">
        <v>44797.667962962965</v>
      </c>
      <c r="Q1180">
        <v>3307</v>
      </c>
      <c r="R1180">
        <v>203</v>
      </c>
      <c r="S1180" t="b">
        <v>0</v>
      </c>
      <c r="T1180" t="s">
        <v>90</v>
      </c>
      <c r="U1180" t="b">
        <v>0</v>
      </c>
      <c r="V1180" t="s">
        <v>571</v>
      </c>
      <c r="W1180" s="1">
        <v>44797.642638888887</v>
      </c>
      <c r="X1180">
        <v>74</v>
      </c>
      <c r="Y1180">
        <v>10</v>
      </c>
      <c r="Z1180">
        <v>0</v>
      </c>
      <c r="AA1180">
        <v>10</v>
      </c>
      <c r="AB1180">
        <v>0</v>
      </c>
      <c r="AC1180">
        <v>1</v>
      </c>
      <c r="AD1180">
        <v>20</v>
      </c>
      <c r="AE1180">
        <v>0</v>
      </c>
      <c r="AF1180">
        <v>0</v>
      </c>
      <c r="AG1180">
        <v>0</v>
      </c>
      <c r="AH1180" t="s">
        <v>173</v>
      </c>
      <c r="AI1180" s="1">
        <v>44797.667962962965</v>
      </c>
      <c r="AJ1180">
        <v>129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20</v>
      </c>
      <c r="AQ1180">
        <v>0</v>
      </c>
      <c r="AR1180">
        <v>0</v>
      </c>
      <c r="AS1180">
        <v>0</v>
      </c>
      <c r="AT1180" t="s">
        <v>90</v>
      </c>
      <c r="AU1180" t="s">
        <v>90</v>
      </c>
      <c r="AV1180" t="s">
        <v>90</v>
      </c>
      <c r="AW1180" t="s">
        <v>90</v>
      </c>
      <c r="AX1180" t="s">
        <v>90</v>
      </c>
      <c r="AY1180" t="s">
        <v>90</v>
      </c>
      <c r="AZ1180" t="s">
        <v>90</v>
      </c>
      <c r="BA1180" t="s">
        <v>90</v>
      </c>
      <c r="BB1180" t="s">
        <v>90</v>
      </c>
      <c r="BC1180" t="s">
        <v>90</v>
      </c>
      <c r="BD1180" t="s">
        <v>90</v>
      </c>
      <c r="BE1180" t="s">
        <v>90</v>
      </c>
      <c r="BF1180" t="s">
        <v>2475</v>
      </c>
      <c r="BG1180">
        <v>58</v>
      </c>
      <c r="BH1180" t="s">
        <v>93</v>
      </c>
    </row>
    <row r="1181" spans="1:60">
      <c r="A1181" t="s">
        <v>2594</v>
      </c>
      <c r="B1181" t="s">
        <v>82</v>
      </c>
      <c r="C1181" t="s">
        <v>2396</v>
      </c>
      <c r="D1181" t="s">
        <v>84</v>
      </c>
      <c r="E1181" s="2">
        <f>HYPERLINK("capsilon://?command=openfolder&amp;siteaddress=FAM.docvelocity-na8.net&amp;folderid=FX020396DB-CD28-B86B-9D74-484D07BCF39C","FX22084949")</f>
        <v>0</v>
      </c>
      <c r="F1181" t="s">
        <v>19</v>
      </c>
      <c r="G1181" t="s">
        <v>19</v>
      </c>
      <c r="H1181" t="s">
        <v>85</v>
      </c>
      <c r="I1181" t="s">
        <v>2595</v>
      </c>
      <c r="J1181">
        <v>36</v>
      </c>
      <c r="K1181" t="s">
        <v>87</v>
      </c>
      <c r="L1181" t="s">
        <v>88</v>
      </c>
      <c r="M1181" t="s">
        <v>89</v>
      </c>
      <c r="N1181">
        <v>2</v>
      </c>
      <c r="O1181" s="1">
        <v>44797.64571759259</v>
      </c>
      <c r="P1181" s="1">
        <v>44797.669166666667</v>
      </c>
      <c r="Q1181">
        <v>1854</v>
      </c>
      <c r="R1181">
        <v>172</v>
      </c>
      <c r="S1181" t="b">
        <v>0</v>
      </c>
      <c r="T1181" t="s">
        <v>90</v>
      </c>
      <c r="U1181" t="b">
        <v>0</v>
      </c>
      <c r="V1181" t="s">
        <v>571</v>
      </c>
      <c r="W1181" s="1">
        <v>44797.649247685185</v>
      </c>
      <c r="X1181">
        <v>69</v>
      </c>
      <c r="Y1181">
        <v>12</v>
      </c>
      <c r="Z1181">
        <v>0</v>
      </c>
      <c r="AA1181">
        <v>12</v>
      </c>
      <c r="AB1181">
        <v>0</v>
      </c>
      <c r="AC1181">
        <v>0</v>
      </c>
      <c r="AD1181">
        <v>24</v>
      </c>
      <c r="AE1181">
        <v>0</v>
      </c>
      <c r="AF1181">
        <v>0</v>
      </c>
      <c r="AG1181">
        <v>0</v>
      </c>
      <c r="AH1181" t="s">
        <v>173</v>
      </c>
      <c r="AI1181" s="1">
        <v>44797.669166666667</v>
      </c>
      <c r="AJ1181">
        <v>103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24</v>
      </c>
      <c r="AQ1181">
        <v>0</v>
      </c>
      <c r="AR1181">
        <v>0</v>
      </c>
      <c r="AS1181">
        <v>0</v>
      </c>
      <c r="AT1181" t="s">
        <v>90</v>
      </c>
      <c r="AU1181" t="s">
        <v>90</v>
      </c>
      <c r="AV1181" t="s">
        <v>90</v>
      </c>
      <c r="AW1181" t="s">
        <v>90</v>
      </c>
      <c r="AX1181" t="s">
        <v>90</v>
      </c>
      <c r="AY1181" t="s">
        <v>90</v>
      </c>
      <c r="AZ1181" t="s">
        <v>90</v>
      </c>
      <c r="BA1181" t="s">
        <v>90</v>
      </c>
      <c r="BB1181" t="s">
        <v>90</v>
      </c>
      <c r="BC1181" t="s">
        <v>90</v>
      </c>
      <c r="BD1181" t="s">
        <v>90</v>
      </c>
      <c r="BE1181" t="s">
        <v>90</v>
      </c>
      <c r="BF1181" t="s">
        <v>2475</v>
      </c>
      <c r="BG1181">
        <v>33</v>
      </c>
      <c r="BH1181" t="s">
        <v>93</v>
      </c>
    </row>
    <row r="1182" spans="1:60">
      <c r="A1182" t="s">
        <v>2596</v>
      </c>
      <c r="B1182" t="s">
        <v>82</v>
      </c>
      <c r="C1182" t="s">
        <v>1525</v>
      </c>
      <c r="D1182" t="s">
        <v>84</v>
      </c>
      <c r="E1182" s="2">
        <f>HYPERLINK("capsilon://?command=openfolder&amp;siteaddress=FAM.docvelocity-na8.net&amp;folderid=FX43099CB7-E31B-C397-47F7-EF435E4511BF","FX22083284")</f>
        <v>0</v>
      </c>
      <c r="F1182" t="s">
        <v>19</v>
      </c>
      <c r="G1182" t="s">
        <v>19</v>
      </c>
      <c r="H1182" t="s">
        <v>85</v>
      </c>
      <c r="I1182" t="s">
        <v>2597</v>
      </c>
      <c r="J1182">
        <v>30</v>
      </c>
      <c r="K1182" t="s">
        <v>87</v>
      </c>
      <c r="L1182" t="s">
        <v>88</v>
      </c>
      <c r="M1182" t="s">
        <v>89</v>
      </c>
      <c r="N1182">
        <v>2</v>
      </c>
      <c r="O1182" s="1">
        <v>44797.658726851849</v>
      </c>
      <c r="P1182" s="1">
        <v>44797.703738425924</v>
      </c>
      <c r="Q1182">
        <v>3628</v>
      </c>
      <c r="R1182">
        <v>261</v>
      </c>
      <c r="S1182" t="b">
        <v>0</v>
      </c>
      <c r="T1182" t="s">
        <v>90</v>
      </c>
      <c r="U1182" t="b">
        <v>0</v>
      </c>
      <c r="V1182" t="s">
        <v>91</v>
      </c>
      <c r="W1182" s="1">
        <v>44797.679861111108</v>
      </c>
      <c r="X1182">
        <v>162</v>
      </c>
      <c r="Y1182">
        <v>10</v>
      </c>
      <c r="Z1182">
        <v>0</v>
      </c>
      <c r="AA1182">
        <v>10</v>
      </c>
      <c r="AB1182">
        <v>0</v>
      </c>
      <c r="AC1182">
        <v>1</v>
      </c>
      <c r="AD1182">
        <v>20</v>
      </c>
      <c r="AE1182">
        <v>0</v>
      </c>
      <c r="AF1182">
        <v>0</v>
      </c>
      <c r="AG1182">
        <v>0</v>
      </c>
      <c r="AH1182" t="s">
        <v>173</v>
      </c>
      <c r="AI1182" s="1">
        <v>44797.703738425924</v>
      </c>
      <c r="AJ1182">
        <v>61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20</v>
      </c>
      <c r="AQ1182">
        <v>0</v>
      </c>
      <c r="AR1182">
        <v>0</v>
      </c>
      <c r="AS1182">
        <v>0</v>
      </c>
      <c r="AT1182" t="s">
        <v>90</v>
      </c>
      <c r="AU1182" t="s">
        <v>90</v>
      </c>
      <c r="AV1182" t="s">
        <v>90</v>
      </c>
      <c r="AW1182" t="s">
        <v>90</v>
      </c>
      <c r="AX1182" t="s">
        <v>90</v>
      </c>
      <c r="AY1182" t="s">
        <v>90</v>
      </c>
      <c r="AZ1182" t="s">
        <v>90</v>
      </c>
      <c r="BA1182" t="s">
        <v>90</v>
      </c>
      <c r="BB1182" t="s">
        <v>90</v>
      </c>
      <c r="BC1182" t="s">
        <v>90</v>
      </c>
      <c r="BD1182" t="s">
        <v>90</v>
      </c>
      <c r="BE1182" t="s">
        <v>90</v>
      </c>
      <c r="BF1182" t="s">
        <v>2475</v>
      </c>
      <c r="BG1182">
        <v>64</v>
      </c>
      <c r="BH1182" t="s">
        <v>93</v>
      </c>
    </row>
    <row r="1183" spans="1:60">
      <c r="A1183" t="s">
        <v>2598</v>
      </c>
      <c r="B1183" t="s">
        <v>82</v>
      </c>
      <c r="C1183" t="s">
        <v>2599</v>
      </c>
      <c r="D1183" t="s">
        <v>84</v>
      </c>
      <c r="E1183" s="2">
        <f>HYPERLINK("capsilon://?command=openfolder&amp;siteaddress=FAM.docvelocity-na8.net&amp;folderid=FX1AC1062D-7909-A4D9-3FDA-54B2C9E1181E","FX22086482")</f>
        <v>0</v>
      </c>
      <c r="F1183" t="s">
        <v>19</v>
      </c>
      <c r="G1183" t="s">
        <v>19</v>
      </c>
      <c r="H1183" t="s">
        <v>85</v>
      </c>
      <c r="I1183" t="s">
        <v>2600</v>
      </c>
      <c r="J1183">
        <v>67</v>
      </c>
      <c r="K1183" t="s">
        <v>87</v>
      </c>
      <c r="L1183" t="s">
        <v>88</v>
      </c>
      <c r="M1183" t="s">
        <v>89</v>
      </c>
      <c r="N1183">
        <v>2</v>
      </c>
      <c r="O1183" s="1">
        <v>44797.659317129626</v>
      </c>
      <c r="P1183" s="1">
        <v>44797.706261574072</v>
      </c>
      <c r="Q1183">
        <v>3606</v>
      </c>
      <c r="R1183">
        <v>450</v>
      </c>
      <c r="S1183" t="b">
        <v>0</v>
      </c>
      <c r="T1183" t="s">
        <v>90</v>
      </c>
      <c r="U1183" t="b">
        <v>0</v>
      </c>
      <c r="V1183" t="s">
        <v>1933</v>
      </c>
      <c r="W1183" s="1">
        <v>44797.68109953704</v>
      </c>
      <c r="X1183">
        <v>226</v>
      </c>
      <c r="Y1183">
        <v>52</v>
      </c>
      <c r="Z1183">
        <v>0</v>
      </c>
      <c r="AA1183">
        <v>52</v>
      </c>
      <c r="AB1183">
        <v>0</v>
      </c>
      <c r="AC1183">
        <v>30</v>
      </c>
      <c r="AD1183">
        <v>15</v>
      </c>
      <c r="AE1183">
        <v>0</v>
      </c>
      <c r="AF1183">
        <v>0</v>
      </c>
      <c r="AG1183">
        <v>0</v>
      </c>
      <c r="AH1183" t="s">
        <v>173</v>
      </c>
      <c r="AI1183" s="1">
        <v>44797.706261574072</v>
      </c>
      <c r="AJ1183">
        <v>217</v>
      </c>
      <c r="AK1183">
        <v>2</v>
      </c>
      <c r="AL1183">
        <v>0</v>
      </c>
      <c r="AM1183">
        <v>2</v>
      </c>
      <c r="AN1183">
        <v>0</v>
      </c>
      <c r="AO1183">
        <v>2</v>
      </c>
      <c r="AP1183">
        <v>13</v>
      </c>
      <c r="AQ1183">
        <v>0</v>
      </c>
      <c r="AR1183">
        <v>0</v>
      </c>
      <c r="AS1183">
        <v>0</v>
      </c>
      <c r="AT1183" t="s">
        <v>90</v>
      </c>
      <c r="AU1183" t="s">
        <v>90</v>
      </c>
      <c r="AV1183" t="s">
        <v>90</v>
      </c>
      <c r="AW1183" t="s">
        <v>90</v>
      </c>
      <c r="AX1183" t="s">
        <v>90</v>
      </c>
      <c r="AY1183" t="s">
        <v>90</v>
      </c>
      <c r="AZ1183" t="s">
        <v>90</v>
      </c>
      <c r="BA1183" t="s">
        <v>90</v>
      </c>
      <c r="BB1183" t="s">
        <v>90</v>
      </c>
      <c r="BC1183" t="s">
        <v>90</v>
      </c>
      <c r="BD1183" t="s">
        <v>90</v>
      </c>
      <c r="BE1183" t="s">
        <v>90</v>
      </c>
      <c r="BF1183" t="s">
        <v>2475</v>
      </c>
      <c r="BG1183">
        <v>67</v>
      </c>
      <c r="BH1183" t="s">
        <v>93</v>
      </c>
    </row>
    <row r="1184" spans="1:60">
      <c r="A1184" t="s">
        <v>2601</v>
      </c>
      <c r="B1184" t="s">
        <v>82</v>
      </c>
      <c r="C1184" t="s">
        <v>2599</v>
      </c>
      <c r="D1184" t="s">
        <v>84</v>
      </c>
      <c r="E1184" s="2">
        <f>HYPERLINK("capsilon://?command=openfolder&amp;siteaddress=FAM.docvelocity-na8.net&amp;folderid=FX1AC1062D-7909-A4D9-3FDA-54B2C9E1181E","FX22086482")</f>
        <v>0</v>
      </c>
      <c r="F1184" t="s">
        <v>19</v>
      </c>
      <c r="G1184" t="s">
        <v>19</v>
      </c>
      <c r="H1184" t="s">
        <v>85</v>
      </c>
      <c r="I1184" t="s">
        <v>2602</v>
      </c>
      <c r="J1184">
        <v>76</v>
      </c>
      <c r="K1184" t="s">
        <v>87</v>
      </c>
      <c r="L1184" t="s">
        <v>88</v>
      </c>
      <c r="M1184" t="s">
        <v>89</v>
      </c>
      <c r="N1184">
        <v>2</v>
      </c>
      <c r="O1184" s="1">
        <v>44797.659375000003</v>
      </c>
      <c r="P1184" s="1">
        <v>44797.708437499998</v>
      </c>
      <c r="Q1184">
        <v>3673</v>
      </c>
      <c r="R1184">
        <v>566</v>
      </c>
      <c r="S1184" t="b">
        <v>0</v>
      </c>
      <c r="T1184" t="s">
        <v>90</v>
      </c>
      <c r="U1184" t="b">
        <v>0</v>
      </c>
      <c r="V1184" t="s">
        <v>1933</v>
      </c>
      <c r="W1184" s="1">
        <v>44797.689270833333</v>
      </c>
      <c r="X1184">
        <v>312</v>
      </c>
      <c r="Y1184">
        <v>47</v>
      </c>
      <c r="Z1184">
        <v>0</v>
      </c>
      <c r="AA1184">
        <v>47</v>
      </c>
      <c r="AB1184">
        <v>0</v>
      </c>
      <c r="AC1184">
        <v>11</v>
      </c>
      <c r="AD1184">
        <v>29</v>
      </c>
      <c r="AE1184">
        <v>0</v>
      </c>
      <c r="AF1184">
        <v>0</v>
      </c>
      <c r="AG1184">
        <v>0</v>
      </c>
      <c r="AH1184" t="s">
        <v>173</v>
      </c>
      <c r="AI1184" s="1">
        <v>44797.708437499998</v>
      </c>
      <c r="AJ1184">
        <v>187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29</v>
      </c>
      <c r="AQ1184">
        <v>0</v>
      </c>
      <c r="AR1184">
        <v>0</v>
      </c>
      <c r="AS1184">
        <v>0</v>
      </c>
      <c r="AT1184" t="s">
        <v>90</v>
      </c>
      <c r="AU1184" t="s">
        <v>90</v>
      </c>
      <c r="AV1184" t="s">
        <v>90</v>
      </c>
      <c r="AW1184" t="s">
        <v>90</v>
      </c>
      <c r="AX1184" t="s">
        <v>90</v>
      </c>
      <c r="AY1184" t="s">
        <v>90</v>
      </c>
      <c r="AZ1184" t="s">
        <v>90</v>
      </c>
      <c r="BA1184" t="s">
        <v>90</v>
      </c>
      <c r="BB1184" t="s">
        <v>90</v>
      </c>
      <c r="BC1184" t="s">
        <v>90</v>
      </c>
      <c r="BD1184" t="s">
        <v>90</v>
      </c>
      <c r="BE1184" t="s">
        <v>90</v>
      </c>
      <c r="BF1184" t="s">
        <v>2475</v>
      </c>
      <c r="BG1184">
        <v>70</v>
      </c>
      <c r="BH1184" t="s">
        <v>93</v>
      </c>
    </row>
    <row r="1185" spans="1:60">
      <c r="A1185" t="s">
        <v>2603</v>
      </c>
      <c r="B1185" t="s">
        <v>82</v>
      </c>
      <c r="C1185" t="s">
        <v>2582</v>
      </c>
      <c r="D1185" t="s">
        <v>84</v>
      </c>
      <c r="E1185" s="2">
        <f>HYPERLINK("capsilon://?command=openfolder&amp;siteaddress=FAM.docvelocity-na8.net&amp;folderid=FX25BC273C-A65B-D933-C7DE-FFB22C02AEF4","FX22085996")</f>
        <v>0</v>
      </c>
      <c r="F1185" t="s">
        <v>19</v>
      </c>
      <c r="G1185" t="s">
        <v>19</v>
      </c>
      <c r="H1185" t="s">
        <v>85</v>
      </c>
      <c r="I1185" t="s">
        <v>2583</v>
      </c>
      <c r="J1185">
        <v>511</v>
      </c>
      <c r="K1185" t="s">
        <v>87</v>
      </c>
      <c r="L1185" t="s">
        <v>88</v>
      </c>
      <c r="M1185" t="s">
        <v>89</v>
      </c>
      <c r="N1185">
        <v>2</v>
      </c>
      <c r="O1185" s="1">
        <v>44797.661574074074</v>
      </c>
      <c r="P1185" s="1">
        <v>44797.703020833331</v>
      </c>
      <c r="Q1185">
        <v>965</v>
      </c>
      <c r="R1185">
        <v>2616</v>
      </c>
      <c r="S1185" t="b">
        <v>0</v>
      </c>
      <c r="T1185" t="s">
        <v>90</v>
      </c>
      <c r="U1185" t="b">
        <v>1</v>
      </c>
      <c r="V1185" t="s">
        <v>91</v>
      </c>
      <c r="W1185" s="1">
        <v>44797.677974537037</v>
      </c>
      <c r="X1185">
        <v>1253</v>
      </c>
      <c r="Y1185">
        <v>369</v>
      </c>
      <c r="Z1185">
        <v>0</v>
      </c>
      <c r="AA1185">
        <v>369</v>
      </c>
      <c r="AB1185">
        <v>129</v>
      </c>
      <c r="AC1185">
        <v>29</v>
      </c>
      <c r="AD1185">
        <v>142</v>
      </c>
      <c r="AE1185">
        <v>0</v>
      </c>
      <c r="AF1185">
        <v>0</v>
      </c>
      <c r="AG1185">
        <v>0</v>
      </c>
      <c r="AH1185" t="s">
        <v>173</v>
      </c>
      <c r="AI1185" s="1">
        <v>44797.703020833331</v>
      </c>
      <c r="AJ1185">
        <v>1349</v>
      </c>
      <c r="AK1185">
        <v>3</v>
      </c>
      <c r="AL1185">
        <v>0</v>
      </c>
      <c r="AM1185">
        <v>3</v>
      </c>
      <c r="AN1185">
        <v>129</v>
      </c>
      <c r="AO1185">
        <v>4</v>
      </c>
      <c r="AP1185">
        <v>139</v>
      </c>
      <c r="AQ1185">
        <v>0</v>
      </c>
      <c r="AR1185">
        <v>0</v>
      </c>
      <c r="AS1185">
        <v>0</v>
      </c>
      <c r="AT1185" t="s">
        <v>90</v>
      </c>
      <c r="AU1185" t="s">
        <v>90</v>
      </c>
      <c r="AV1185" t="s">
        <v>90</v>
      </c>
      <c r="AW1185" t="s">
        <v>90</v>
      </c>
      <c r="AX1185" t="s">
        <v>90</v>
      </c>
      <c r="AY1185" t="s">
        <v>90</v>
      </c>
      <c r="AZ1185" t="s">
        <v>90</v>
      </c>
      <c r="BA1185" t="s">
        <v>90</v>
      </c>
      <c r="BB1185" t="s">
        <v>90</v>
      </c>
      <c r="BC1185" t="s">
        <v>90</v>
      </c>
      <c r="BD1185" t="s">
        <v>90</v>
      </c>
      <c r="BE1185" t="s">
        <v>90</v>
      </c>
      <c r="BF1185" t="s">
        <v>2475</v>
      </c>
      <c r="BG1185">
        <v>59</v>
      </c>
      <c r="BH1185" t="s">
        <v>93</v>
      </c>
    </row>
    <row r="1186" spans="1:60">
      <c r="A1186" t="s">
        <v>2604</v>
      </c>
      <c r="B1186" t="s">
        <v>82</v>
      </c>
      <c r="C1186" t="s">
        <v>2599</v>
      </c>
      <c r="D1186" t="s">
        <v>84</v>
      </c>
      <c r="E1186" s="2">
        <f>HYPERLINK("capsilon://?command=openfolder&amp;siteaddress=FAM.docvelocity-na8.net&amp;folderid=FX1AC1062D-7909-A4D9-3FDA-54B2C9E1181E","FX22086482")</f>
        <v>0</v>
      </c>
      <c r="F1186" t="s">
        <v>19</v>
      </c>
      <c r="G1186" t="s">
        <v>19</v>
      </c>
      <c r="H1186" t="s">
        <v>85</v>
      </c>
      <c r="I1186" t="s">
        <v>2605</v>
      </c>
      <c r="J1186">
        <v>28</v>
      </c>
      <c r="K1186" t="s">
        <v>87</v>
      </c>
      <c r="L1186" t="s">
        <v>88</v>
      </c>
      <c r="M1186" t="s">
        <v>89</v>
      </c>
      <c r="N1186">
        <v>2</v>
      </c>
      <c r="O1186" s="1">
        <v>44797.661921296298</v>
      </c>
      <c r="P1186" s="1">
        <v>44797.709872685184</v>
      </c>
      <c r="Q1186">
        <v>3904</v>
      </c>
      <c r="R1186">
        <v>239</v>
      </c>
      <c r="S1186" t="b">
        <v>0</v>
      </c>
      <c r="T1186" t="s">
        <v>90</v>
      </c>
      <c r="U1186" t="b">
        <v>0</v>
      </c>
      <c r="V1186" t="s">
        <v>91</v>
      </c>
      <c r="W1186" s="1">
        <v>44797.687881944446</v>
      </c>
      <c r="X1186">
        <v>98</v>
      </c>
      <c r="Y1186">
        <v>21</v>
      </c>
      <c r="Z1186">
        <v>0</v>
      </c>
      <c r="AA1186">
        <v>21</v>
      </c>
      <c r="AB1186">
        <v>0</v>
      </c>
      <c r="AC1186">
        <v>0</v>
      </c>
      <c r="AD1186">
        <v>7</v>
      </c>
      <c r="AE1186">
        <v>0</v>
      </c>
      <c r="AF1186">
        <v>0</v>
      </c>
      <c r="AG1186">
        <v>0</v>
      </c>
      <c r="AH1186" t="s">
        <v>173</v>
      </c>
      <c r="AI1186" s="1">
        <v>44797.709872685184</v>
      </c>
      <c r="AJ1186">
        <v>123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7</v>
      </c>
      <c r="AQ1186">
        <v>0</v>
      </c>
      <c r="AR1186">
        <v>0</v>
      </c>
      <c r="AS1186">
        <v>0</v>
      </c>
      <c r="AT1186" t="s">
        <v>90</v>
      </c>
      <c r="AU1186" t="s">
        <v>90</v>
      </c>
      <c r="AV1186" t="s">
        <v>90</v>
      </c>
      <c r="AW1186" t="s">
        <v>90</v>
      </c>
      <c r="AX1186" t="s">
        <v>90</v>
      </c>
      <c r="AY1186" t="s">
        <v>90</v>
      </c>
      <c r="AZ1186" t="s">
        <v>90</v>
      </c>
      <c r="BA1186" t="s">
        <v>90</v>
      </c>
      <c r="BB1186" t="s">
        <v>90</v>
      </c>
      <c r="BC1186" t="s">
        <v>90</v>
      </c>
      <c r="BD1186" t="s">
        <v>90</v>
      </c>
      <c r="BE1186" t="s">
        <v>90</v>
      </c>
      <c r="BF1186" t="s">
        <v>2475</v>
      </c>
      <c r="BG1186">
        <v>69</v>
      </c>
      <c r="BH1186" t="s">
        <v>93</v>
      </c>
    </row>
    <row r="1187" spans="1:60">
      <c r="A1187" t="s">
        <v>2606</v>
      </c>
      <c r="B1187" t="s">
        <v>82</v>
      </c>
      <c r="C1187" t="s">
        <v>2141</v>
      </c>
      <c r="D1187" t="s">
        <v>84</v>
      </c>
      <c r="E1187" s="2">
        <f>HYPERLINK("capsilon://?command=openfolder&amp;siteaddress=FAM.docvelocity-na8.net&amp;folderid=FX5B470BEC-A627-72F7-3121-44553D6EF561","FX22085270")</f>
        <v>0</v>
      </c>
      <c r="F1187" t="s">
        <v>19</v>
      </c>
      <c r="G1187" t="s">
        <v>19</v>
      </c>
      <c r="H1187" t="s">
        <v>85</v>
      </c>
      <c r="I1187" t="s">
        <v>2607</v>
      </c>
      <c r="J1187">
        <v>67</v>
      </c>
      <c r="K1187" t="s">
        <v>87</v>
      </c>
      <c r="L1187" t="s">
        <v>88</v>
      </c>
      <c r="M1187" t="s">
        <v>89</v>
      </c>
      <c r="N1187">
        <v>2</v>
      </c>
      <c r="O1187" s="1">
        <v>44797.668668981481</v>
      </c>
      <c r="P1187" s="1">
        <v>44797.716770833336</v>
      </c>
      <c r="Q1187">
        <v>3330</v>
      </c>
      <c r="R1187">
        <v>826</v>
      </c>
      <c r="S1187" t="b">
        <v>0</v>
      </c>
      <c r="T1187" t="s">
        <v>90</v>
      </c>
      <c r="U1187" t="b">
        <v>0</v>
      </c>
      <c r="V1187" t="s">
        <v>91</v>
      </c>
      <c r="W1187" s="1">
        <v>44797.690567129626</v>
      </c>
      <c r="X1187">
        <v>231</v>
      </c>
      <c r="Y1187">
        <v>52</v>
      </c>
      <c r="Z1187">
        <v>0</v>
      </c>
      <c r="AA1187">
        <v>52</v>
      </c>
      <c r="AB1187">
        <v>0</v>
      </c>
      <c r="AC1187">
        <v>24</v>
      </c>
      <c r="AD1187">
        <v>15</v>
      </c>
      <c r="AE1187">
        <v>0</v>
      </c>
      <c r="AF1187">
        <v>0</v>
      </c>
      <c r="AG1187">
        <v>0</v>
      </c>
      <c r="AH1187" t="s">
        <v>173</v>
      </c>
      <c r="AI1187" s="1">
        <v>44797.716770833336</v>
      </c>
      <c r="AJ1187">
        <v>595</v>
      </c>
      <c r="AK1187">
        <v>2</v>
      </c>
      <c r="AL1187">
        <v>0</v>
      </c>
      <c r="AM1187">
        <v>2</v>
      </c>
      <c r="AN1187">
        <v>0</v>
      </c>
      <c r="AO1187">
        <v>2</v>
      </c>
      <c r="AP1187">
        <v>13</v>
      </c>
      <c r="AQ1187">
        <v>0</v>
      </c>
      <c r="AR1187">
        <v>0</v>
      </c>
      <c r="AS1187">
        <v>0</v>
      </c>
      <c r="AT1187" t="s">
        <v>90</v>
      </c>
      <c r="AU1187" t="s">
        <v>90</v>
      </c>
      <c r="AV1187" t="s">
        <v>90</v>
      </c>
      <c r="AW1187" t="s">
        <v>90</v>
      </c>
      <c r="AX1187" t="s">
        <v>90</v>
      </c>
      <c r="AY1187" t="s">
        <v>90</v>
      </c>
      <c r="AZ1187" t="s">
        <v>90</v>
      </c>
      <c r="BA1187" t="s">
        <v>90</v>
      </c>
      <c r="BB1187" t="s">
        <v>90</v>
      </c>
      <c r="BC1187" t="s">
        <v>90</v>
      </c>
      <c r="BD1187" t="s">
        <v>90</v>
      </c>
      <c r="BE1187" t="s">
        <v>90</v>
      </c>
      <c r="BF1187" t="s">
        <v>2475</v>
      </c>
      <c r="BG1187">
        <v>69</v>
      </c>
      <c r="BH1187" t="s">
        <v>93</v>
      </c>
    </row>
    <row r="1188" spans="1:60">
      <c r="A1188" t="s">
        <v>2608</v>
      </c>
      <c r="B1188" t="s">
        <v>82</v>
      </c>
      <c r="C1188" t="s">
        <v>2609</v>
      </c>
      <c r="D1188" t="s">
        <v>84</v>
      </c>
      <c r="E1188" s="2">
        <f>HYPERLINK("capsilon://?command=openfolder&amp;siteaddress=FAM.docvelocity-na8.net&amp;folderid=FXFDF41147-D23B-DC25-02A7-D9B9FEDE1528","FX22086757")</f>
        <v>0</v>
      </c>
      <c r="F1188" t="s">
        <v>19</v>
      </c>
      <c r="G1188" t="s">
        <v>19</v>
      </c>
      <c r="H1188" t="s">
        <v>85</v>
      </c>
      <c r="I1188" t="s">
        <v>2610</v>
      </c>
      <c r="J1188">
        <v>417</v>
      </c>
      <c r="K1188" t="s">
        <v>87</v>
      </c>
      <c r="L1188" t="s">
        <v>88</v>
      </c>
      <c r="M1188" t="s">
        <v>89</v>
      </c>
      <c r="N1188">
        <v>1</v>
      </c>
      <c r="O1188" s="1">
        <v>44797.681111111109</v>
      </c>
      <c r="P1188" s="1">
        <v>44797.707199074073</v>
      </c>
      <c r="Q1188">
        <v>1864</v>
      </c>
      <c r="R1188">
        <v>390</v>
      </c>
      <c r="S1188" t="b">
        <v>0</v>
      </c>
      <c r="T1188" t="s">
        <v>90</v>
      </c>
      <c r="U1188" t="b">
        <v>0</v>
      </c>
      <c r="V1188" t="s">
        <v>567</v>
      </c>
      <c r="W1188" s="1">
        <v>44797.707199074073</v>
      </c>
      <c r="X1188">
        <v>342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417</v>
      </c>
      <c r="AE1188">
        <v>410</v>
      </c>
      <c r="AF1188">
        <v>0</v>
      </c>
      <c r="AG1188">
        <v>7</v>
      </c>
      <c r="AH1188" t="s">
        <v>90</v>
      </c>
      <c r="AI1188" t="s">
        <v>90</v>
      </c>
      <c r="AJ1188" t="s">
        <v>90</v>
      </c>
      <c r="AK1188" t="s">
        <v>90</v>
      </c>
      <c r="AL1188" t="s">
        <v>90</v>
      </c>
      <c r="AM1188" t="s">
        <v>90</v>
      </c>
      <c r="AN1188" t="s">
        <v>90</v>
      </c>
      <c r="AO1188" t="s">
        <v>90</v>
      </c>
      <c r="AP1188" t="s">
        <v>90</v>
      </c>
      <c r="AQ1188" t="s">
        <v>90</v>
      </c>
      <c r="AR1188" t="s">
        <v>90</v>
      </c>
      <c r="AS1188" t="s">
        <v>90</v>
      </c>
      <c r="AT1188" t="s">
        <v>90</v>
      </c>
      <c r="AU1188" t="s">
        <v>90</v>
      </c>
      <c r="AV1188" t="s">
        <v>90</v>
      </c>
      <c r="AW1188" t="s">
        <v>90</v>
      </c>
      <c r="AX1188" t="s">
        <v>90</v>
      </c>
      <c r="AY1188" t="s">
        <v>90</v>
      </c>
      <c r="AZ1188" t="s">
        <v>90</v>
      </c>
      <c r="BA1188" t="s">
        <v>90</v>
      </c>
      <c r="BB1188" t="s">
        <v>90</v>
      </c>
      <c r="BC1188" t="s">
        <v>90</v>
      </c>
      <c r="BD1188" t="s">
        <v>90</v>
      </c>
      <c r="BE1188" t="s">
        <v>90</v>
      </c>
      <c r="BF1188" t="s">
        <v>2475</v>
      </c>
      <c r="BG1188">
        <v>37</v>
      </c>
      <c r="BH1188" t="s">
        <v>93</v>
      </c>
    </row>
    <row r="1189" spans="1:60">
      <c r="A1189" t="s">
        <v>2611</v>
      </c>
      <c r="B1189" t="s">
        <v>82</v>
      </c>
      <c r="C1189" t="s">
        <v>2612</v>
      </c>
      <c r="D1189" t="s">
        <v>84</v>
      </c>
      <c r="E1189" s="2">
        <f>HYPERLINK("capsilon://?command=openfolder&amp;siteaddress=FAM.docvelocity-na8.net&amp;folderid=FX9507E108-F29A-5B43-0EE2-DE8EE9E65317","FX22086339")</f>
        <v>0</v>
      </c>
      <c r="F1189" t="s">
        <v>19</v>
      </c>
      <c r="G1189" t="s">
        <v>19</v>
      </c>
      <c r="H1189" t="s">
        <v>85</v>
      </c>
      <c r="I1189" t="s">
        <v>2613</v>
      </c>
      <c r="J1189">
        <v>134</v>
      </c>
      <c r="K1189" t="s">
        <v>87</v>
      </c>
      <c r="L1189" t="s">
        <v>88</v>
      </c>
      <c r="M1189" t="s">
        <v>89</v>
      </c>
      <c r="N1189">
        <v>1</v>
      </c>
      <c r="O1189" s="1">
        <v>44797.69431712963</v>
      </c>
      <c r="P1189" s="1">
        <v>44797.709270833337</v>
      </c>
      <c r="Q1189">
        <v>1099</v>
      </c>
      <c r="R1189">
        <v>193</v>
      </c>
      <c r="S1189" t="b">
        <v>0</v>
      </c>
      <c r="T1189" t="s">
        <v>90</v>
      </c>
      <c r="U1189" t="b">
        <v>0</v>
      </c>
      <c r="V1189" t="s">
        <v>567</v>
      </c>
      <c r="W1189" s="1">
        <v>44797.709270833337</v>
      </c>
      <c r="X1189">
        <v>179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134</v>
      </c>
      <c r="AE1189">
        <v>124</v>
      </c>
      <c r="AF1189">
        <v>0</v>
      </c>
      <c r="AG1189">
        <v>4</v>
      </c>
      <c r="AH1189" t="s">
        <v>90</v>
      </c>
      <c r="AI1189" t="s">
        <v>90</v>
      </c>
      <c r="AJ1189" t="s">
        <v>90</v>
      </c>
      <c r="AK1189" t="s">
        <v>90</v>
      </c>
      <c r="AL1189" t="s">
        <v>90</v>
      </c>
      <c r="AM1189" t="s">
        <v>90</v>
      </c>
      <c r="AN1189" t="s">
        <v>90</v>
      </c>
      <c r="AO1189" t="s">
        <v>90</v>
      </c>
      <c r="AP1189" t="s">
        <v>90</v>
      </c>
      <c r="AQ1189" t="s">
        <v>90</v>
      </c>
      <c r="AR1189" t="s">
        <v>90</v>
      </c>
      <c r="AS1189" t="s">
        <v>90</v>
      </c>
      <c r="AT1189" t="s">
        <v>90</v>
      </c>
      <c r="AU1189" t="s">
        <v>90</v>
      </c>
      <c r="AV1189" t="s">
        <v>90</v>
      </c>
      <c r="AW1189" t="s">
        <v>90</v>
      </c>
      <c r="AX1189" t="s">
        <v>90</v>
      </c>
      <c r="AY1189" t="s">
        <v>90</v>
      </c>
      <c r="AZ1189" t="s">
        <v>90</v>
      </c>
      <c r="BA1189" t="s">
        <v>90</v>
      </c>
      <c r="BB1189" t="s">
        <v>90</v>
      </c>
      <c r="BC1189" t="s">
        <v>90</v>
      </c>
      <c r="BD1189" t="s">
        <v>90</v>
      </c>
      <c r="BE1189" t="s">
        <v>90</v>
      </c>
      <c r="BF1189" t="s">
        <v>2475</v>
      </c>
      <c r="BG1189">
        <v>21</v>
      </c>
      <c r="BH1189" t="s">
        <v>93</v>
      </c>
    </row>
    <row r="1190" spans="1:60">
      <c r="A1190" t="s">
        <v>2614</v>
      </c>
      <c r="B1190" t="s">
        <v>82</v>
      </c>
      <c r="C1190" t="s">
        <v>2609</v>
      </c>
      <c r="D1190" t="s">
        <v>84</v>
      </c>
      <c r="E1190" s="2">
        <f>HYPERLINK("capsilon://?command=openfolder&amp;siteaddress=FAM.docvelocity-na8.net&amp;folderid=FXFDF41147-D23B-DC25-02A7-D9B9FEDE1528","FX22086757")</f>
        <v>0</v>
      </c>
      <c r="F1190" t="s">
        <v>19</v>
      </c>
      <c r="G1190" t="s">
        <v>19</v>
      </c>
      <c r="H1190" t="s">
        <v>85</v>
      </c>
      <c r="I1190" t="s">
        <v>2610</v>
      </c>
      <c r="J1190">
        <v>541</v>
      </c>
      <c r="K1190" t="s">
        <v>87</v>
      </c>
      <c r="L1190" t="s">
        <v>88</v>
      </c>
      <c r="M1190" t="s">
        <v>89</v>
      </c>
      <c r="N1190">
        <v>2</v>
      </c>
      <c r="O1190" s="1">
        <v>44797.708668981482</v>
      </c>
      <c r="P1190" s="1">
        <v>44797.778287037036</v>
      </c>
      <c r="Q1190">
        <v>3523</v>
      </c>
      <c r="R1190">
        <v>2492</v>
      </c>
      <c r="S1190" t="b">
        <v>0</v>
      </c>
      <c r="T1190" t="s">
        <v>90</v>
      </c>
      <c r="U1190" t="b">
        <v>1</v>
      </c>
      <c r="V1190" t="s">
        <v>91</v>
      </c>
      <c r="W1190" s="1">
        <v>44797.735312500001</v>
      </c>
      <c r="X1190">
        <v>1690</v>
      </c>
      <c r="Y1190">
        <v>527</v>
      </c>
      <c r="Z1190">
        <v>0</v>
      </c>
      <c r="AA1190">
        <v>527</v>
      </c>
      <c r="AB1190">
        <v>0</v>
      </c>
      <c r="AC1190">
        <v>21</v>
      </c>
      <c r="AD1190">
        <v>14</v>
      </c>
      <c r="AE1190">
        <v>0</v>
      </c>
      <c r="AF1190">
        <v>0</v>
      </c>
      <c r="AG1190">
        <v>0</v>
      </c>
      <c r="AH1190" t="s">
        <v>749</v>
      </c>
      <c r="AI1190" s="1">
        <v>44797.778287037036</v>
      </c>
      <c r="AJ1190">
        <v>637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14</v>
      </c>
      <c r="AQ1190">
        <v>0</v>
      </c>
      <c r="AR1190">
        <v>0</v>
      </c>
      <c r="AS1190">
        <v>0</v>
      </c>
      <c r="AT1190" t="s">
        <v>90</v>
      </c>
      <c r="AU1190" t="s">
        <v>90</v>
      </c>
      <c r="AV1190" t="s">
        <v>90</v>
      </c>
      <c r="AW1190" t="s">
        <v>90</v>
      </c>
      <c r="AX1190" t="s">
        <v>90</v>
      </c>
      <c r="AY1190" t="s">
        <v>90</v>
      </c>
      <c r="AZ1190" t="s">
        <v>90</v>
      </c>
      <c r="BA1190" t="s">
        <v>90</v>
      </c>
      <c r="BB1190" t="s">
        <v>90</v>
      </c>
      <c r="BC1190" t="s">
        <v>90</v>
      </c>
      <c r="BD1190" t="s">
        <v>90</v>
      </c>
      <c r="BE1190" t="s">
        <v>90</v>
      </c>
      <c r="BF1190" t="s">
        <v>2475</v>
      </c>
      <c r="BG1190">
        <v>100</v>
      </c>
      <c r="BH1190" t="s">
        <v>93</v>
      </c>
    </row>
    <row r="1191" spans="1:60">
      <c r="A1191" t="s">
        <v>2615</v>
      </c>
      <c r="B1191" t="s">
        <v>82</v>
      </c>
      <c r="C1191" t="s">
        <v>2612</v>
      </c>
      <c r="D1191" t="s">
        <v>84</v>
      </c>
      <c r="E1191" s="2">
        <f>HYPERLINK("capsilon://?command=openfolder&amp;siteaddress=FAM.docvelocity-na8.net&amp;folderid=FX9507E108-F29A-5B43-0EE2-DE8EE9E65317","FX22086339")</f>
        <v>0</v>
      </c>
      <c r="F1191" t="s">
        <v>19</v>
      </c>
      <c r="G1191" t="s">
        <v>19</v>
      </c>
      <c r="H1191" t="s">
        <v>85</v>
      </c>
      <c r="I1191" t="s">
        <v>2613</v>
      </c>
      <c r="J1191">
        <v>188</v>
      </c>
      <c r="K1191" t="s">
        <v>87</v>
      </c>
      <c r="L1191" t="s">
        <v>88</v>
      </c>
      <c r="M1191" t="s">
        <v>89</v>
      </c>
      <c r="N1191">
        <v>2</v>
      </c>
      <c r="O1191" s="1">
        <v>44797.7106712963</v>
      </c>
      <c r="P1191" s="1">
        <v>44797.773321759261</v>
      </c>
      <c r="Q1191">
        <v>4295</v>
      </c>
      <c r="R1191">
        <v>1118</v>
      </c>
      <c r="S1191" t="b">
        <v>0</v>
      </c>
      <c r="T1191" t="s">
        <v>90</v>
      </c>
      <c r="U1191" t="b">
        <v>1</v>
      </c>
      <c r="V1191" t="s">
        <v>1933</v>
      </c>
      <c r="W1191" s="1">
        <v>44797.729594907411</v>
      </c>
      <c r="X1191">
        <v>667</v>
      </c>
      <c r="Y1191">
        <v>166</v>
      </c>
      <c r="Z1191">
        <v>0</v>
      </c>
      <c r="AA1191">
        <v>166</v>
      </c>
      <c r="AB1191">
        <v>0</v>
      </c>
      <c r="AC1191">
        <v>3</v>
      </c>
      <c r="AD1191">
        <v>22</v>
      </c>
      <c r="AE1191">
        <v>0</v>
      </c>
      <c r="AF1191">
        <v>0</v>
      </c>
      <c r="AG1191">
        <v>0</v>
      </c>
      <c r="AH1191" t="s">
        <v>108</v>
      </c>
      <c r="AI1191" s="1">
        <v>44797.773321759261</v>
      </c>
      <c r="AJ1191">
        <v>358</v>
      </c>
      <c r="AK1191">
        <v>1</v>
      </c>
      <c r="AL1191">
        <v>0</v>
      </c>
      <c r="AM1191">
        <v>1</v>
      </c>
      <c r="AN1191">
        <v>0</v>
      </c>
      <c r="AO1191">
        <v>1</v>
      </c>
      <c r="AP1191">
        <v>21</v>
      </c>
      <c r="AQ1191">
        <v>0</v>
      </c>
      <c r="AR1191">
        <v>0</v>
      </c>
      <c r="AS1191">
        <v>0</v>
      </c>
      <c r="AT1191" t="s">
        <v>90</v>
      </c>
      <c r="AU1191" t="s">
        <v>90</v>
      </c>
      <c r="AV1191" t="s">
        <v>90</v>
      </c>
      <c r="AW1191" t="s">
        <v>90</v>
      </c>
      <c r="AX1191" t="s">
        <v>90</v>
      </c>
      <c r="AY1191" t="s">
        <v>90</v>
      </c>
      <c r="AZ1191" t="s">
        <v>90</v>
      </c>
      <c r="BA1191" t="s">
        <v>90</v>
      </c>
      <c r="BB1191" t="s">
        <v>90</v>
      </c>
      <c r="BC1191" t="s">
        <v>90</v>
      </c>
      <c r="BD1191" t="s">
        <v>90</v>
      </c>
      <c r="BE1191" t="s">
        <v>90</v>
      </c>
      <c r="BF1191" t="s">
        <v>2475</v>
      </c>
      <c r="BG1191">
        <v>90</v>
      </c>
      <c r="BH1191" t="s">
        <v>93</v>
      </c>
    </row>
    <row r="1192" spans="1:60">
      <c r="A1192" t="s">
        <v>2616</v>
      </c>
      <c r="B1192" t="s">
        <v>82</v>
      </c>
      <c r="C1192" t="s">
        <v>2617</v>
      </c>
      <c r="D1192" t="s">
        <v>84</v>
      </c>
      <c r="E1192" s="2">
        <f>HYPERLINK("capsilon://?command=openfolder&amp;siteaddress=FAM.docvelocity-na8.net&amp;folderid=FXE4DC7E9A-B3B9-14A2-F5A5-586624212ACA","FX22085705")</f>
        <v>0</v>
      </c>
      <c r="F1192" t="s">
        <v>19</v>
      </c>
      <c r="G1192" t="s">
        <v>19</v>
      </c>
      <c r="H1192" t="s">
        <v>85</v>
      </c>
      <c r="I1192" t="s">
        <v>2618</v>
      </c>
      <c r="J1192">
        <v>144</v>
      </c>
      <c r="K1192" t="s">
        <v>87</v>
      </c>
      <c r="L1192" t="s">
        <v>88</v>
      </c>
      <c r="M1192" t="s">
        <v>89</v>
      </c>
      <c r="N1192">
        <v>1</v>
      </c>
      <c r="O1192" s="1">
        <v>44797.72084490741</v>
      </c>
      <c r="P1192" s="1">
        <v>44797.766736111109</v>
      </c>
      <c r="Q1192">
        <v>3585</v>
      </c>
      <c r="R1192">
        <v>380</v>
      </c>
      <c r="S1192" t="b">
        <v>0</v>
      </c>
      <c r="T1192" t="s">
        <v>90</v>
      </c>
      <c r="U1192" t="b">
        <v>0</v>
      </c>
      <c r="V1192" t="s">
        <v>567</v>
      </c>
      <c r="W1192" s="1">
        <v>44797.766736111109</v>
      </c>
      <c r="X1192">
        <v>158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144</v>
      </c>
      <c r="AE1192">
        <v>144</v>
      </c>
      <c r="AF1192">
        <v>0</v>
      </c>
      <c r="AG1192">
        <v>2</v>
      </c>
      <c r="AH1192" t="s">
        <v>90</v>
      </c>
      <c r="AI1192" t="s">
        <v>90</v>
      </c>
      <c r="AJ1192" t="s">
        <v>90</v>
      </c>
      <c r="AK1192" t="s">
        <v>90</v>
      </c>
      <c r="AL1192" t="s">
        <v>90</v>
      </c>
      <c r="AM1192" t="s">
        <v>90</v>
      </c>
      <c r="AN1192" t="s">
        <v>90</v>
      </c>
      <c r="AO1192" t="s">
        <v>90</v>
      </c>
      <c r="AP1192" t="s">
        <v>90</v>
      </c>
      <c r="AQ1192" t="s">
        <v>90</v>
      </c>
      <c r="AR1192" t="s">
        <v>90</v>
      </c>
      <c r="AS1192" t="s">
        <v>90</v>
      </c>
      <c r="AT1192" t="s">
        <v>90</v>
      </c>
      <c r="AU1192" t="s">
        <v>90</v>
      </c>
      <c r="AV1192" t="s">
        <v>90</v>
      </c>
      <c r="AW1192" t="s">
        <v>90</v>
      </c>
      <c r="AX1192" t="s">
        <v>90</v>
      </c>
      <c r="AY1192" t="s">
        <v>90</v>
      </c>
      <c r="AZ1192" t="s">
        <v>90</v>
      </c>
      <c r="BA1192" t="s">
        <v>90</v>
      </c>
      <c r="BB1192" t="s">
        <v>90</v>
      </c>
      <c r="BC1192" t="s">
        <v>90</v>
      </c>
      <c r="BD1192" t="s">
        <v>90</v>
      </c>
      <c r="BE1192" t="s">
        <v>90</v>
      </c>
      <c r="BF1192" t="s">
        <v>2475</v>
      </c>
      <c r="BG1192">
        <v>66</v>
      </c>
      <c r="BH1192" t="s">
        <v>93</v>
      </c>
    </row>
    <row r="1193" spans="1:60">
      <c r="A1193" t="s">
        <v>2619</v>
      </c>
      <c r="B1193" t="s">
        <v>82</v>
      </c>
      <c r="C1193" t="s">
        <v>2617</v>
      </c>
      <c r="D1193" t="s">
        <v>84</v>
      </c>
      <c r="E1193" s="2">
        <f>HYPERLINK("capsilon://?command=openfolder&amp;siteaddress=FAM.docvelocity-na8.net&amp;folderid=FXE4DC7E9A-B3B9-14A2-F5A5-586624212ACA","FX22085705")</f>
        <v>0</v>
      </c>
      <c r="F1193" t="s">
        <v>19</v>
      </c>
      <c r="G1193" t="s">
        <v>19</v>
      </c>
      <c r="H1193" t="s">
        <v>85</v>
      </c>
      <c r="I1193" t="s">
        <v>2620</v>
      </c>
      <c r="J1193">
        <v>104</v>
      </c>
      <c r="K1193" t="s">
        <v>87</v>
      </c>
      <c r="L1193" t="s">
        <v>88</v>
      </c>
      <c r="M1193" t="s">
        <v>89</v>
      </c>
      <c r="N1193">
        <v>1</v>
      </c>
      <c r="O1193" s="1">
        <v>44797.721307870372</v>
      </c>
      <c r="P1193" s="1">
        <v>44797.768414351849</v>
      </c>
      <c r="Q1193">
        <v>3754</v>
      </c>
      <c r="R1193">
        <v>316</v>
      </c>
      <c r="S1193" t="b">
        <v>0</v>
      </c>
      <c r="T1193" t="s">
        <v>90</v>
      </c>
      <c r="U1193" t="b">
        <v>0</v>
      </c>
      <c r="V1193" t="s">
        <v>567</v>
      </c>
      <c r="W1193" s="1">
        <v>44797.768414351849</v>
      </c>
      <c r="X1193">
        <v>144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104</v>
      </c>
      <c r="AE1193">
        <v>104</v>
      </c>
      <c r="AF1193">
        <v>0</v>
      </c>
      <c r="AG1193">
        <v>2</v>
      </c>
      <c r="AH1193" t="s">
        <v>90</v>
      </c>
      <c r="AI1193" t="s">
        <v>90</v>
      </c>
      <c r="AJ1193" t="s">
        <v>90</v>
      </c>
      <c r="AK1193" t="s">
        <v>90</v>
      </c>
      <c r="AL1193" t="s">
        <v>90</v>
      </c>
      <c r="AM1193" t="s">
        <v>90</v>
      </c>
      <c r="AN1193" t="s">
        <v>90</v>
      </c>
      <c r="AO1193" t="s">
        <v>90</v>
      </c>
      <c r="AP1193" t="s">
        <v>90</v>
      </c>
      <c r="AQ1193" t="s">
        <v>90</v>
      </c>
      <c r="AR1193" t="s">
        <v>90</v>
      </c>
      <c r="AS1193" t="s">
        <v>90</v>
      </c>
      <c r="AT1193" t="s">
        <v>90</v>
      </c>
      <c r="AU1193" t="s">
        <v>90</v>
      </c>
      <c r="AV1193" t="s">
        <v>90</v>
      </c>
      <c r="AW1193" t="s">
        <v>90</v>
      </c>
      <c r="AX1193" t="s">
        <v>90</v>
      </c>
      <c r="AY1193" t="s">
        <v>90</v>
      </c>
      <c r="AZ1193" t="s">
        <v>90</v>
      </c>
      <c r="BA1193" t="s">
        <v>90</v>
      </c>
      <c r="BB1193" t="s">
        <v>90</v>
      </c>
      <c r="BC1193" t="s">
        <v>90</v>
      </c>
      <c r="BD1193" t="s">
        <v>90</v>
      </c>
      <c r="BE1193" t="s">
        <v>90</v>
      </c>
      <c r="BF1193" t="s">
        <v>2475</v>
      </c>
      <c r="BG1193">
        <v>67</v>
      </c>
      <c r="BH1193" t="s">
        <v>93</v>
      </c>
    </row>
    <row r="1194" spans="1:60">
      <c r="A1194" t="s">
        <v>2621</v>
      </c>
      <c r="B1194" t="s">
        <v>82</v>
      </c>
      <c r="C1194" t="s">
        <v>2617</v>
      </c>
      <c r="D1194" t="s">
        <v>84</v>
      </c>
      <c r="E1194" s="2">
        <f>HYPERLINK("capsilon://?command=openfolder&amp;siteaddress=FAM.docvelocity-na8.net&amp;folderid=FXE4DC7E9A-B3B9-14A2-F5A5-586624212ACA","FX22085705")</f>
        <v>0</v>
      </c>
      <c r="F1194" t="s">
        <v>19</v>
      </c>
      <c r="G1194" t="s">
        <v>19</v>
      </c>
      <c r="H1194" t="s">
        <v>85</v>
      </c>
      <c r="I1194" t="s">
        <v>2622</v>
      </c>
      <c r="J1194">
        <v>28</v>
      </c>
      <c r="K1194" t="s">
        <v>87</v>
      </c>
      <c r="L1194" t="s">
        <v>88</v>
      </c>
      <c r="M1194" t="s">
        <v>89</v>
      </c>
      <c r="N1194">
        <v>2</v>
      </c>
      <c r="O1194" s="1">
        <v>44797.72146990741</v>
      </c>
      <c r="P1194" s="1">
        <v>44797.775266203702</v>
      </c>
      <c r="Q1194">
        <v>4151</v>
      </c>
      <c r="R1194">
        <v>497</v>
      </c>
      <c r="S1194" t="b">
        <v>0</v>
      </c>
      <c r="T1194" t="s">
        <v>90</v>
      </c>
      <c r="U1194" t="b">
        <v>0</v>
      </c>
      <c r="V1194" t="s">
        <v>1933</v>
      </c>
      <c r="W1194" s="1">
        <v>44797.733229166668</v>
      </c>
      <c r="X1194">
        <v>275</v>
      </c>
      <c r="Y1194">
        <v>21</v>
      </c>
      <c r="Z1194">
        <v>0</v>
      </c>
      <c r="AA1194">
        <v>21</v>
      </c>
      <c r="AB1194">
        <v>0</v>
      </c>
      <c r="AC1194">
        <v>16</v>
      </c>
      <c r="AD1194">
        <v>7</v>
      </c>
      <c r="AE1194">
        <v>0</v>
      </c>
      <c r="AF1194">
        <v>0</v>
      </c>
      <c r="AG1194">
        <v>0</v>
      </c>
      <c r="AH1194" t="s">
        <v>173</v>
      </c>
      <c r="AI1194" s="1">
        <v>44797.775266203702</v>
      </c>
      <c r="AJ1194">
        <v>222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7</v>
      </c>
      <c r="AQ1194">
        <v>0</v>
      </c>
      <c r="AR1194">
        <v>0</v>
      </c>
      <c r="AS1194">
        <v>0</v>
      </c>
      <c r="AT1194" t="s">
        <v>90</v>
      </c>
      <c r="AU1194" t="s">
        <v>90</v>
      </c>
      <c r="AV1194" t="s">
        <v>90</v>
      </c>
      <c r="AW1194" t="s">
        <v>90</v>
      </c>
      <c r="AX1194" t="s">
        <v>90</v>
      </c>
      <c r="AY1194" t="s">
        <v>90</v>
      </c>
      <c r="AZ1194" t="s">
        <v>90</v>
      </c>
      <c r="BA1194" t="s">
        <v>90</v>
      </c>
      <c r="BB1194" t="s">
        <v>90</v>
      </c>
      <c r="BC1194" t="s">
        <v>90</v>
      </c>
      <c r="BD1194" t="s">
        <v>90</v>
      </c>
      <c r="BE1194" t="s">
        <v>90</v>
      </c>
      <c r="BF1194" t="s">
        <v>2475</v>
      </c>
      <c r="BG1194">
        <v>77</v>
      </c>
      <c r="BH1194" t="s">
        <v>93</v>
      </c>
    </row>
    <row r="1195" spans="1:60">
      <c r="A1195" t="s">
        <v>2623</v>
      </c>
      <c r="B1195" t="s">
        <v>82</v>
      </c>
      <c r="C1195" t="s">
        <v>2617</v>
      </c>
      <c r="D1195" t="s">
        <v>84</v>
      </c>
      <c r="E1195" s="2">
        <f>HYPERLINK("capsilon://?command=openfolder&amp;siteaddress=FAM.docvelocity-na8.net&amp;folderid=FXE4DC7E9A-B3B9-14A2-F5A5-586624212ACA","FX22085705")</f>
        <v>0</v>
      </c>
      <c r="F1195" t="s">
        <v>19</v>
      </c>
      <c r="G1195" t="s">
        <v>19</v>
      </c>
      <c r="H1195" t="s">
        <v>85</v>
      </c>
      <c r="I1195" t="s">
        <v>2624</v>
      </c>
      <c r="J1195">
        <v>28</v>
      </c>
      <c r="K1195" t="s">
        <v>87</v>
      </c>
      <c r="L1195" t="s">
        <v>88</v>
      </c>
      <c r="M1195" t="s">
        <v>89</v>
      </c>
      <c r="N1195">
        <v>2</v>
      </c>
      <c r="O1195" s="1">
        <v>44797.722037037034</v>
      </c>
      <c r="P1195" s="1">
        <v>44797.774722222224</v>
      </c>
      <c r="Q1195">
        <v>4141</v>
      </c>
      <c r="R1195">
        <v>411</v>
      </c>
      <c r="S1195" t="b">
        <v>0</v>
      </c>
      <c r="T1195" t="s">
        <v>90</v>
      </c>
      <c r="U1195" t="b">
        <v>0</v>
      </c>
      <c r="V1195" t="s">
        <v>1933</v>
      </c>
      <c r="W1195" s="1">
        <v>44797.736064814817</v>
      </c>
      <c r="X1195">
        <v>244</v>
      </c>
      <c r="Y1195">
        <v>21</v>
      </c>
      <c r="Z1195">
        <v>0</v>
      </c>
      <c r="AA1195">
        <v>21</v>
      </c>
      <c r="AB1195">
        <v>0</v>
      </c>
      <c r="AC1195">
        <v>17</v>
      </c>
      <c r="AD1195">
        <v>7</v>
      </c>
      <c r="AE1195">
        <v>0</v>
      </c>
      <c r="AF1195">
        <v>0</v>
      </c>
      <c r="AG1195">
        <v>0</v>
      </c>
      <c r="AH1195" t="s">
        <v>1444</v>
      </c>
      <c r="AI1195" s="1">
        <v>44797.774722222224</v>
      </c>
      <c r="AJ1195">
        <v>167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7</v>
      </c>
      <c r="AQ1195">
        <v>0</v>
      </c>
      <c r="AR1195">
        <v>0</v>
      </c>
      <c r="AS1195">
        <v>0</v>
      </c>
      <c r="AT1195" t="s">
        <v>90</v>
      </c>
      <c r="AU1195" t="s">
        <v>90</v>
      </c>
      <c r="AV1195" t="s">
        <v>90</v>
      </c>
      <c r="AW1195" t="s">
        <v>90</v>
      </c>
      <c r="AX1195" t="s">
        <v>90</v>
      </c>
      <c r="AY1195" t="s">
        <v>90</v>
      </c>
      <c r="AZ1195" t="s">
        <v>90</v>
      </c>
      <c r="BA1195" t="s">
        <v>90</v>
      </c>
      <c r="BB1195" t="s">
        <v>90</v>
      </c>
      <c r="BC1195" t="s">
        <v>90</v>
      </c>
      <c r="BD1195" t="s">
        <v>90</v>
      </c>
      <c r="BE1195" t="s">
        <v>90</v>
      </c>
      <c r="BF1195" t="s">
        <v>2475</v>
      </c>
      <c r="BG1195">
        <v>75</v>
      </c>
      <c r="BH1195" t="s">
        <v>93</v>
      </c>
    </row>
    <row r="1196" spans="1:60">
      <c r="A1196" t="s">
        <v>2625</v>
      </c>
      <c r="B1196" t="s">
        <v>82</v>
      </c>
      <c r="C1196" t="s">
        <v>2617</v>
      </c>
      <c r="D1196" t="s">
        <v>84</v>
      </c>
      <c r="E1196" s="2">
        <f>HYPERLINK("capsilon://?command=openfolder&amp;siteaddress=FAM.docvelocity-na8.net&amp;folderid=FXE4DC7E9A-B3B9-14A2-F5A5-586624212ACA","FX22085705")</f>
        <v>0</v>
      </c>
      <c r="F1196" t="s">
        <v>19</v>
      </c>
      <c r="G1196" t="s">
        <v>19</v>
      </c>
      <c r="H1196" t="s">
        <v>85</v>
      </c>
      <c r="I1196" t="s">
        <v>2626</v>
      </c>
      <c r="J1196">
        <v>28</v>
      </c>
      <c r="K1196" t="s">
        <v>87</v>
      </c>
      <c r="L1196" t="s">
        <v>88</v>
      </c>
      <c r="M1196" t="s">
        <v>89</v>
      </c>
      <c r="N1196">
        <v>2</v>
      </c>
      <c r="O1196" s="1">
        <v>44797.722141203703</v>
      </c>
      <c r="P1196" s="1">
        <v>44797.775185185186</v>
      </c>
      <c r="Q1196">
        <v>4154</v>
      </c>
      <c r="R1196">
        <v>429</v>
      </c>
      <c r="S1196" t="b">
        <v>0</v>
      </c>
      <c r="T1196" t="s">
        <v>90</v>
      </c>
      <c r="U1196" t="b">
        <v>0</v>
      </c>
      <c r="V1196" t="s">
        <v>91</v>
      </c>
      <c r="W1196" s="1">
        <v>44797.739027777781</v>
      </c>
      <c r="X1196">
        <v>259</v>
      </c>
      <c r="Y1196">
        <v>21</v>
      </c>
      <c r="Z1196">
        <v>0</v>
      </c>
      <c r="AA1196">
        <v>21</v>
      </c>
      <c r="AB1196">
        <v>0</v>
      </c>
      <c r="AC1196">
        <v>18</v>
      </c>
      <c r="AD1196">
        <v>7</v>
      </c>
      <c r="AE1196">
        <v>0</v>
      </c>
      <c r="AF1196">
        <v>0</v>
      </c>
      <c r="AG1196">
        <v>0</v>
      </c>
      <c r="AH1196" t="s">
        <v>108</v>
      </c>
      <c r="AI1196" s="1">
        <v>44797.775185185186</v>
      </c>
      <c r="AJ1196">
        <v>160</v>
      </c>
      <c r="AK1196">
        <v>1</v>
      </c>
      <c r="AL1196">
        <v>0</v>
      </c>
      <c r="AM1196">
        <v>1</v>
      </c>
      <c r="AN1196">
        <v>0</v>
      </c>
      <c r="AO1196">
        <v>1</v>
      </c>
      <c r="AP1196">
        <v>6</v>
      </c>
      <c r="AQ1196">
        <v>0</v>
      </c>
      <c r="AR1196">
        <v>0</v>
      </c>
      <c r="AS1196">
        <v>0</v>
      </c>
      <c r="AT1196" t="s">
        <v>90</v>
      </c>
      <c r="AU1196" t="s">
        <v>90</v>
      </c>
      <c r="AV1196" t="s">
        <v>90</v>
      </c>
      <c r="AW1196" t="s">
        <v>90</v>
      </c>
      <c r="AX1196" t="s">
        <v>90</v>
      </c>
      <c r="AY1196" t="s">
        <v>90</v>
      </c>
      <c r="AZ1196" t="s">
        <v>90</v>
      </c>
      <c r="BA1196" t="s">
        <v>90</v>
      </c>
      <c r="BB1196" t="s">
        <v>90</v>
      </c>
      <c r="BC1196" t="s">
        <v>90</v>
      </c>
      <c r="BD1196" t="s">
        <v>90</v>
      </c>
      <c r="BE1196" t="s">
        <v>90</v>
      </c>
      <c r="BF1196" t="s">
        <v>2475</v>
      </c>
      <c r="BG1196">
        <v>76</v>
      </c>
      <c r="BH1196" t="s">
        <v>93</v>
      </c>
    </row>
    <row r="1197" spans="1:60">
      <c r="A1197" t="s">
        <v>2627</v>
      </c>
      <c r="B1197" t="s">
        <v>82</v>
      </c>
      <c r="C1197" t="s">
        <v>2617</v>
      </c>
      <c r="D1197" t="s">
        <v>84</v>
      </c>
      <c r="E1197" s="2">
        <f>HYPERLINK("capsilon://?command=openfolder&amp;siteaddress=FAM.docvelocity-na8.net&amp;folderid=FXE4DC7E9A-B3B9-14A2-F5A5-586624212ACA","FX22085705")</f>
        <v>0</v>
      </c>
      <c r="F1197" t="s">
        <v>19</v>
      </c>
      <c r="G1197" t="s">
        <v>19</v>
      </c>
      <c r="H1197" t="s">
        <v>85</v>
      </c>
      <c r="I1197" t="s">
        <v>2628</v>
      </c>
      <c r="J1197">
        <v>28</v>
      </c>
      <c r="K1197" t="s">
        <v>87</v>
      </c>
      <c r="L1197" t="s">
        <v>88</v>
      </c>
      <c r="M1197" t="s">
        <v>89</v>
      </c>
      <c r="N1197">
        <v>2</v>
      </c>
      <c r="O1197" s="1">
        <v>44797.722673611112</v>
      </c>
      <c r="P1197" s="1">
        <v>44797.776666666665</v>
      </c>
      <c r="Q1197">
        <v>4339</v>
      </c>
      <c r="R1197">
        <v>326</v>
      </c>
      <c r="S1197" t="b">
        <v>0</v>
      </c>
      <c r="T1197" t="s">
        <v>90</v>
      </c>
      <c r="U1197" t="b">
        <v>0</v>
      </c>
      <c r="V1197" t="s">
        <v>1933</v>
      </c>
      <c r="W1197" s="1">
        <v>44797.739548611113</v>
      </c>
      <c r="X1197">
        <v>149</v>
      </c>
      <c r="Y1197">
        <v>21</v>
      </c>
      <c r="Z1197">
        <v>0</v>
      </c>
      <c r="AA1197">
        <v>21</v>
      </c>
      <c r="AB1197">
        <v>0</v>
      </c>
      <c r="AC1197">
        <v>2</v>
      </c>
      <c r="AD1197">
        <v>7</v>
      </c>
      <c r="AE1197">
        <v>0</v>
      </c>
      <c r="AF1197">
        <v>0</v>
      </c>
      <c r="AG1197">
        <v>0</v>
      </c>
      <c r="AH1197" t="s">
        <v>1444</v>
      </c>
      <c r="AI1197" s="1">
        <v>44797.776666666665</v>
      </c>
      <c r="AJ1197">
        <v>167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7</v>
      </c>
      <c r="AQ1197">
        <v>0</v>
      </c>
      <c r="AR1197">
        <v>0</v>
      </c>
      <c r="AS1197">
        <v>0</v>
      </c>
      <c r="AT1197" t="s">
        <v>90</v>
      </c>
      <c r="AU1197" t="s">
        <v>90</v>
      </c>
      <c r="AV1197" t="s">
        <v>90</v>
      </c>
      <c r="AW1197" t="s">
        <v>90</v>
      </c>
      <c r="AX1197" t="s">
        <v>90</v>
      </c>
      <c r="AY1197" t="s">
        <v>90</v>
      </c>
      <c r="AZ1197" t="s">
        <v>90</v>
      </c>
      <c r="BA1197" t="s">
        <v>90</v>
      </c>
      <c r="BB1197" t="s">
        <v>90</v>
      </c>
      <c r="BC1197" t="s">
        <v>90</v>
      </c>
      <c r="BD1197" t="s">
        <v>90</v>
      </c>
      <c r="BE1197" t="s">
        <v>90</v>
      </c>
      <c r="BF1197" t="s">
        <v>2475</v>
      </c>
      <c r="BG1197">
        <v>77</v>
      </c>
      <c r="BH1197" t="s">
        <v>93</v>
      </c>
    </row>
    <row r="1198" spans="1:60">
      <c r="A1198" t="s">
        <v>2629</v>
      </c>
      <c r="B1198" t="s">
        <v>82</v>
      </c>
      <c r="C1198" t="s">
        <v>2617</v>
      </c>
      <c r="D1198" t="s">
        <v>84</v>
      </c>
      <c r="E1198" s="2">
        <f>HYPERLINK("capsilon://?command=openfolder&amp;siteaddress=FAM.docvelocity-na8.net&amp;folderid=FXE4DC7E9A-B3B9-14A2-F5A5-586624212ACA","FX22085705")</f>
        <v>0</v>
      </c>
      <c r="F1198" t="s">
        <v>19</v>
      </c>
      <c r="G1198" t="s">
        <v>19</v>
      </c>
      <c r="H1198" t="s">
        <v>85</v>
      </c>
      <c r="I1198" t="s">
        <v>2630</v>
      </c>
      <c r="J1198">
        <v>28</v>
      </c>
      <c r="K1198" t="s">
        <v>87</v>
      </c>
      <c r="L1198" t="s">
        <v>88</v>
      </c>
      <c r="M1198" t="s">
        <v>89</v>
      </c>
      <c r="N1198">
        <v>2</v>
      </c>
      <c r="O1198" s="1">
        <v>44797.725069444445</v>
      </c>
      <c r="P1198" s="1">
        <v>44797.776099537034</v>
      </c>
      <c r="Q1198">
        <v>4049</v>
      </c>
      <c r="R1198">
        <v>360</v>
      </c>
      <c r="S1198" t="b">
        <v>0</v>
      </c>
      <c r="T1198" t="s">
        <v>90</v>
      </c>
      <c r="U1198" t="b">
        <v>0</v>
      </c>
      <c r="V1198" t="s">
        <v>91</v>
      </c>
      <c r="W1198" s="1">
        <v>44797.742152777777</v>
      </c>
      <c r="X1198">
        <v>269</v>
      </c>
      <c r="Y1198">
        <v>21</v>
      </c>
      <c r="Z1198">
        <v>0</v>
      </c>
      <c r="AA1198">
        <v>21</v>
      </c>
      <c r="AB1198">
        <v>0</v>
      </c>
      <c r="AC1198">
        <v>16</v>
      </c>
      <c r="AD1198">
        <v>7</v>
      </c>
      <c r="AE1198">
        <v>0</v>
      </c>
      <c r="AF1198">
        <v>0</v>
      </c>
      <c r="AG1198">
        <v>0</v>
      </c>
      <c r="AH1198" t="s">
        <v>108</v>
      </c>
      <c r="AI1198" s="1">
        <v>44797.776099537034</v>
      </c>
      <c r="AJ1198">
        <v>79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7</v>
      </c>
      <c r="AQ1198">
        <v>0</v>
      </c>
      <c r="AR1198">
        <v>0</v>
      </c>
      <c r="AS1198">
        <v>0</v>
      </c>
      <c r="AT1198" t="s">
        <v>90</v>
      </c>
      <c r="AU1198" t="s">
        <v>90</v>
      </c>
      <c r="AV1198" t="s">
        <v>90</v>
      </c>
      <c r="AW1198" t="s">
        <v>90</v>
      </c>
      <c r="AX1198" t="s">
        <v>90</v>
      </c>
      <c r="AY1198" t="s">
        <v>90</v>
      </c>
      <c r="AZ1198" t="s">
        <v>90</v>
      </c>
      <c r="BA1198" t="s">
        <v>90</v>
      </c>
      <c r="BB1198" t="s">
        <v>90</v>
      </c>
      <c r="BC1198" t="s">
        <v>90</v>
      </c>
      <c r="BD1198" t="s">
        <v>90</v>
      </c>
      <c r="BE1198" t="s">
        <v>90</v>
      </c>
      <c r="BF1198" t="s">
        <v>2475</v>
      </c>
      <c r="BG1198">
        <v>73</v>
      </c>
      <c r="BH1198" t="s">
        <v>93</v>
      </c>
    </row>
    <row r="1199" spans="1:60">
      <c r="A1199" t="s">
        <v>2631</v>
      </c>
      <c r="B1199" t="s">
        <v>82</v>
      </c>
      <c r="C1199" t="s">
        <v>2617</v>
      </c>
      <c r="D1199" t="s">
        <v>84</v>
      </c>
      <c r="E1199" s="2">
        <f>HYPERLINK("capsilon://?command=openfolder&amp;siteaddress=FAM.docvelocity-na8.net&amp;folderid=FXE4DC7E9A-B3B9-14A2-F5A5-586624212ACA","FX22085705")</f>
        <v>0</v>
      </c>
      <c r="F1199" t="s">
        <v>19</v>
      </c>
      <c r="G1199" t="s">
        <v>19</v>
      </c>
      <c r="H1199" t="s">
        <v>85</v>
      </c>
      <c r="I1199" t="s">
        <v>2632</v>
      </c>
      <c r="J1199">
        <v>28</v>
      </c>
      <c r="K1199" t="s">
        <v>87</v>
      </c>
      <c r="L1199" t="s">
        <v>88</v>
      </c>
      <c r="M1199" t="s">
        <v>89</v>
      </c>
      <c r="N1199">
        <v>2</v>
      </c>
      <c r="O1199" s="1">
        <v>44797.725185185183</v>
      </c>
      <c r="P1199" s="1">
        <v>44797.77784722222</v>
      </c>
      <c r="Q1199">
        <v>4025</v>
      </c>
      <c r="R1199">
        <v>525</v>
      </c>
      <c r="S1199" t="b">
        <v>0</v>
      </c>
      <c r="T1199" t="s">
        <v>90</v>
      </c>
      <c r="U1199" t="b">
        <v>0</v>
      </c>
      <c r="V1199" t="s">
        <v>1933</v>
      </c>
      <c r="W1199" s="1">
        <v>44797.743067129632</v>
      </c>
      <c r="X1199">
        <v>303</v>
      </c>
      <c r="Y1199">
        <v>21</v>
      </c>
      <c r="Z1199">
        <v>0</v>
      </c>
      <c r="AA1199">
        <v>21</v>
      </c>
      <c r="AB1199">
        <v>0</v>
      </c>
      <c r="AC1199">
        <v>16</v>
      </c>
      <c r="AD1199">
        <v>7</v>
      </c>
      <c r="AE1199">
        <v>0</v>
      </c>
      <c r="AF1199">
        <v>0</v>
      </c>
      <c r="AG1199">
        <v>0</v>
      </c>
      <c r="AH1199" t="s">
        <v>173</v>
      </c>
      <c r="AI1199" s="1">
        <v>44797.77784722222</v>
      </c>
      <c r="AJ1199">
        <v>222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7</v>
      </c>
      <c r="AQ1199">
        <v>0</v>
      </c>
      <c r="AR1199">
        <v>0</v>
      </c>
      <c r="AS1199">
        <v>0</v>
      </c>
      <c r="AT1199" t="s">
        <v>90</v>
      </c>
      <c r="AU1199" t="s">
        <v>90</v>
      </c>
      <c r="AV1199" t="s">
        <v>90</v>
      </c>
      <c r="AW1199" t="s">
        <v>90</v>
      </c>
      <c r="AX1199" t="s">
        <v>90</v>
      </c>
      <c r="AY1199" t="s">
        <v>90</v>
      </c>
      <c r="AZ1199" t="s">
        <v>90</v>
      </c>
      <c r="BA1199" t="s">
        <v>90</v>
      </c>
      <c r="BB1199" t="s">
        <v>90</v>
      </c>
      <c r="BC1199" t="s">
        <v>90</v>
      </c>
      <c r="BD1199" t="s">
        <v>90</v>
      </c>
      <c r="BE1199" t="s">
        <v>90</v>
      </c>
      <c r="BF1199" t="s">
        <v>2475</v>
      </c>
      <c r="BG1199">
        <v>75</v>
      </c>
      <c r="BH1199" t="s">
        <v>93</v>
      </c>
    </row>
    <row r="1200" spans="1:60">
      <c r="A1200" t="s">
        <v>2633</v>
      </c>
      <c r="B1200" t="s">
        <v>82</v>
      </c>
      <c r="C1200" t="s">
        <v>1472</v>
      </c>
      <c r="D1200" t="s">
        <v>84</v>
      </c>
      <c r="E1200" s="2">
        <f>HYPERLINK("capsilon://?command=openfolder&amp;siteaddress=FAM.docvelocity-na8.net&amp;folderid=FXA61A2BA9-E51B-54C8-E0EB-E7F6F8BA88C6","FX22077599")</f>
        <v>0</v>
      </c>
      <c r="F1200" t="s">
        <v>19</v>
      </c>
      <c r="G1200" t="s">
        <v>19</v>
      </c>
      <c r="H1200" t="s">
        <v>85</v>
      </c>
      <c r="I1200" t="s">
        <v>2634</v>
      </c>
      <c r="J1200">
        <v>44</v>
      </c>
      <c r="K1200" t="s">
        <v>87</v>
      </c>
      <c r="L1200" t="s">
        <v>88</v>
      </c>
      <c r="M1200" t="s">
        <v>89</v>
      </c>
      <c r="N1200">
        <v>2</v>
      </c>
      <c r="O1200" s="1">
        <v>44797.725428240738</v>
      </c>
      <c r="P1200" s="1">
        <v>44797.776307870372</v>
      </c>
      <c r="Q1200">
        <v>4359</v>
      </c>
      <c r="R1200">
        <v>37</v>
      </c>
      <c r="S1200" t="b">
        <v>0</v>
      </c>
      <c r="T1200" t="s">
        <v>90</v>
      </c>
      <c r="U1200" t="b">
        <v>0</v>
      </c>
      <c r="V1200" t="s">
        <v>91</v>
      </c>
      <c r="W1200" s="1">
        <v>44797.742395833331</v>
      </c>
      <c r="X1200">
        <v>20</v>
      </c>
      <c r="Y1200">
        <v>0</v>
      </c>
      <c r="Z1200">
        <v>0</v>
      </c>
      <c r="AA1200">
        <v>0</v>
      </c>
      <c r="AB1200">
        <v>37</v>
      </c>
      <c r="AC1200">
        <v>0</v>
      </c>
      <c r="AD1200">
        <v>44</v>
      </c>
      <c r="AE1200">
        <v>0</v>
      </c>
      <c r="AF1200">
        <v>0</v>
      </c>
      <c r="AG1200">
        <v>0</v>
      </c>
      <c r="AH1200" t="s">
        <v>108</v>
      </c>
      <c r="AI1200" s="1">
        <v>44797.776307870372</v>
      </c>
      <c r="AJ1200">
        <v>17</v>
      </c>
      <c r="AK1200">
        <v>0</v>
      </c>
      <c r="AL1200">
        <v>0</v>
      </c>
      <c r="AM1200">
        <v>0</v>
      </c>
      <c r="AN1200">
        <v>37</v>
      </c>
      <c r="AO1200">
        <v>0</v>
      </c>
      <c r="AP1200">
        <v>44</v>
      </c>
      <c r="AQ1200">
        <v>0</v>
      </c>
      <c r="AR1200">
        <v>0</v>
      </c>
      <c r="AS1200">
        <v>0</v>
      </c>
      <c r="AT1200" t="s">
        <v>90</v>
      </c>
      <c r="AU1200" t="s">
        <v>90</v>
      </c>
      <c r="AV1200" t="s">
        <v>90</v>
      </c>
      <c r="AW1200" t="s">
        <v>90</v>
      </c>
      <c r="AX1200" t="s">
        <v>90</v>
      </c>
      <c r="AY1200" t="s">
        <v>90</v>
      </c>
      <c r="AZ1200" t="s">
        <v>90</v>
      </c>
      <c r="BA1200" t="s">
        <v>90</v>
      </c>
      <c r="BB1200" t="s">
        <v>90</v>
      </c>
      <c r="BC1200" t="s">
        <v>90</v>
      </c>
      <c r="BD1200" t="s">
        <v>90</v>
      </c>
      <c r="BE1200" t="s">
        <v>90</v>
      </c>
      <c r="BF1200" t="s">
        <v>2475</v>
      </c>
      <c r="BG1200">
        <v>73</v>
      </c>
      <c r="BH1200" t="s">
        <v>93</v>
      </c>
    </row>
    <row r="1201" spans="1:60">
      <c r="A1201" t="s">
        <v>2635</v>
      </c>
      <c r="B1201" t="s">
        <v>82</v>
      </c>
      <c r="C1201" t="s">
        <v>2636</v>
      </c>
      <c r="D1201" t="s">
        <v>84</v>
      </c>
      <c r="E1201" s="2">
        <f>HYPERLINK("capsilon://?command=openfolder&amp;siteaddress=FAM.docvelocity-na8.net&amp;folderid=FXBEA0AFE3-E088-6CD5-5F4C-ABD0FB5180D3","FX22086563")</f>
        <v>0</v>
      </c>
      <c r="F1201" t="s">
        <v>19</v>
      </c>
      <c r="G1201" t="s">
        <v>19</v>
      </c>
      <c r="H1201" t="s">
        <v>85</v>
      </c>
      <c r="I1201" t="s">
        <v>2637</v>
      </c>
      <c r="J1201">
        <v>222</v>
      </c>
      <c r="K1201" t="s">
        <v>87</v>
      </c>
      <c r="L1201" t="s">
        <v>88</v>
      </c>
      <c r="M1201" t="s">
        <v>89</v>
      </c>
      <c r="N1201">
        <v>1</v>
      </c>
      <c r="O1201" s="1">
        <v>44797.727268518516</v>
      </c>
      <c r="P1201" s="1">
        <v>44797.771828703706</v>
      </c>
      <c r="Q1201">
        <v>3453</v>
      </c>
      <c r="R1201">
        <v>397</v>
      </c>
      <c r="S1201" t="b">
        <v>0</v>
      </c>
      <c r="T1201" t="s">
        <v>90</v>
      </c>
      <c r="U1201" t="b">
        <v>0</v>
      </c>
      <c r="V1201" t="s">
        <v>567</v>
      </c>
      <c r="W1201" s="1">
        <v>44797.771828703706</v>
      </c>
      <c r="X1201">
        <v>250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222</v>
      </c>
      <c r="AE1201">
        <v>208</v>
      </c>
      <c r="AF1201">
        <v>0</v>
      </c>
      <c r="AG1201">
        <v>6</v>
      </c>
      <c r="AH1201" t="s">
        <v>90</v>
      </c>
      <c r="AI1201" t="s">
        <v>90</v>
      </c>
      <c r="AJ1201" t="s">
        <v>90</v>
      </c>
      <c r="AK1201" t="s">
        <v>90</v>
      </c>
      <c r="AL1201" t="s">
        <v>90</v>
      </c>
      <c r="AM1201" t="s">
        <v>90</v>
      </c>
      <c r="AN1201" t="s">
        <v>90</v>
      </c>
      <c r="AO1201" t="s">
        <v>90</v>
      </c>
      <c r="AP1201" t="s">
        <v>90</v>
      </c>
      <c r="AQ1201" t="s">
        <v>90</v>
      </c>
      <c r="AR1201" t="s">
        <v>90</v>
      </c>
      <c r="AS1201" t="s">
        <v>90</v>
      </c>
      <c r="AT1201" t="s">
        <v>90</v>
      </c>
      <c r="AU1201" t="s">
        <v>90</v>
      </c>
      <c r="AV1201" t="s">
        <v>90</v>
      </c>
      <c r="AW1201" t="s">
        <v>90</v>
      </c>
      <c r="AX1201" t="s">
        <v>90</v>
      </c>
      <c r="AY1201" t="s">
        <v>90</v>
      </c>
      <c r="AZ1201" t="s">
        <v>90</v>
      </c>
      <c r="BA1201" t="s">
        <v>90</v>
      </c>
      <c r="BB1201" t="s">
        <v>90</v>
      </c>
      <c r="BC1201" t="s">
        <v>90</v>
      </c>
      <c r="BD1201" t="s">
        <v>90</v>
      </c>
      <c r="BE1201" t="s">
        <v>90</v>
      </c>
      <c r="BF1201" t="s">
        <v>2475</v>
      </c>
      <c r="BG1201">
        <v>64</v>
      </c>
      <c r="BH1201" t="s">
        <v>93</v>
      </c>
    </row>
    <row r="1202" spans="1:60">
      <c r="A1202" t="s">
        <v>2638</v>
      </c>
      <c r="B1202" t="s">
        <v>82</v>
      </c>
      <c r="C1202" t="s">
        <v>2617</v>
      </c>
      <c r="D1202" t="s">
        <v>84</v>
      </c>
      <c r="E1202" s="2">
        <f>HYPERLINK("capsilon://?command=openfolder&amp;siteaddress=FAM.docvelocity-na8.net&amp;folderid=FXE4DC7E9A-B3B9-14A2-F5A5-586624212ACA","FX22085705")</f>
        <v>0</v>
      </c>
      <c r="F1202" t="s">
        <v>19</v>
      </c>
      <c r="G1202" t="s">
        <v>19</v>
      </c>
      <c r="H1202" t="s">
        <v>85</v>
      </c>
      <c r="I1202" t="s">
        <v>2639</v>
      </c>
      <c r="J1202">
        <v>28</v>
      </c>
      <c r="K1202" t="s">
        <v>87</v>
      </c>
      <c r="L1202" t="s">
        <v>88</v>
      </c>
      <c r="M1202" t="s">
        <v>89</v>
      </c>
      <c r="N1202">
        <v>2</v>
      </c>
      <c r="O1202" s="1">
        <v>44797.727789351855</v>
      </c>
      <c r="P1202" s="1">
        <v>44797.777407407404</v>
      </c>
      <c r="Q1202">
        <v>3749</v>
      </c>
      <c r="R1202">
        <v>538</v>
      </c>
      <c r="S1202" t="b">
        <v>0</v>
      </c>
      <c r="T1202" t="s">
        <v>90</v>
      </c>
      <c r="U1202" t="b">
        <v>0</v>
      </c>
      <c r="V1202" t="s">
        <v>91</v>
      </c>
      <c r="W1202" s="1">
        <v>44797.747696759259</v>
      </c>
      <c r="X1202">
        <v>444</v>
      </c>
      <c r="Y1202">
        <v>21</v>
      </c>
      <c r="Z1202">
        <v>0</v>
      </c>
      <c r="AA1202">
        <v>21</v>
      </c>
      <c r="AB1202">
        <v>0</v>
      </c>
      <c r="AC1202">
        <v>1</v>
      </c>
      <c r="AD1202">
        <v>7</v>
      </c>
      <c r="AE1202">
        <v>0</v>
      </c>
      <c r="AF1202">
        <v>0</v>
      </c>
      <c r="AG1202">
        <v>0</v>
      </c>
      <c r="AH1202" t="s">
        <v>108</v>
      </c>
      <c r="AI1202" s="1">
        <v>44797.777407407404</v>
      </c>
      <c r="AJ1202">
        <v>94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7</v>
      </c>
      <c r="AQ1202">
        <v>0</v>
      </c>
      <c r="AR1202">
        <v>0</v>
      </c>
      <c r="AS1202">
        <v>0</v>
      </c>
      <c r="AT1202" t="s">
        <v>90</v>
      </c>
      <c r="AU1202" t="s">
        <v>90</v>
      </c>
      <c r="AV1202" t="s">
        <v>90</v>
      </c>
      <c r="AW1202" t="s">
        <v>90</v>
      </c>
      <c r="AX1202" t="s">
        <v>90</v>
      </c>
      <c r="AY1202" t="s">
        <v>90</v>
      </c>
      <c r="AZ1202" t="s">
        <v>90</v>
      </c>
      <c r="BA1202" t="s">
        <v>90</v>
      </c>
      <c r="BB1202" t="s">
        <v>90</v>
      </c>
      <c r="BC1202" t="s">
        <v>90</v>
      </c>
      <c r="BD1202" t="s">
        <v>90</v>
      </c>
      <c r="BE1202" t="s">
        <v>90</v>
      </c>
      <c r="BF1202" t="s">
        <v>2475</v>
      </c>
      <c r="BG1202">
        <v>71</v>
      </c>
      <c r="BH1202" t="s">
        <v>93</v>
      </c>
    </row>
    <row r="1203" spans="1:60">
      <c r="A1203" t="s">
        <v>2640</v>
      </c>
      <c r="B1203" t="s">
        <v>82</v>
      </c>
      <c r="C1203" t="s">
        <v>2641</v>
      </c>
      <c r="D1203" t="s">
        <v>84</v>
      </c>
      <c r="E1203" s="2">
        <f>HYPERLINK("capsilon://?command=openfolder&amp;siteaddress=FAM.docvelocity-na8.net&amp;folderid=FXDF59D8F5-E6EA-82E9-EFCD-5544531A228F","FX22059921")</f>
        <v>0</v>
      </c>
      <c r="F1203" t="s">
        <v>19</v>
      </c>
      <c r="G1203" t="s">
        <v>19</v>
      </c>
      <c r="H1203" t="s">
        <v>85</v>
      </c>
      <c r="I1203" t="s">
        <v>2642</v>
      </c>
      <c r="J1203">
        <v>85</v>
      </c>
      <c r="K1203" t="s">
        <v>87</v>
      </c>
      <c r="L1203" t="s">
        <v>88</v>
      </c>
      <c r="M1203" t="s">
        <v>89</v>
      </c>
      <c r="N1203">
        <v>2</v>
      </c>
      <c r="O1203" s="1">
        <v>44797.727997685186</v>
      </c>
      <c r="P1203" s="1">
        <v>44797.77983796296</v>
      </c>
      <c r="Q1203">
        <v>3722</v>
      </c>
      <c r="R1203">
        <v>757</v>
      </c>
      <c r="S1203" t="b">
        <v>0</v>
      </c>
      <c r="T1203" t="s">
        <v>90</v>
      </c>
      <c r="U1203" t="b">
        <v>0</v>
      </c>
      <c r="V1203" t="s">
        <v>1933</v>
      </c>
      <c r="W1203" s="1">
        <v>44797.748854166668</v>
      </c>
      <c r="X1203">
        <v>472</v>
      </c>
      <c r="Y1203">
        <v>82</v>
      </c>
      <c r="Z1203">
        <v>0</v>
      </c>
      <c r="AA1203">
        <v>82</v>
      </c>
      <c r="AB1203">
        <v>0</v>
      </c>
      <c r="AC1203">
        <v>34</v>
      </c>
      <c r="AD1203">
        <v>3</v>
      </c>
      <c r="AE1203">
        <v>0</v>
      </c>
      <c r="AF1203">
        <v>0</v>
      </c>
      <c r="AG1203">
        <v>0</v>
      </c>
      <c r="AH1203" t="s">
        <v>1444</v>
      </c>
      <c r="AI1203" s="1">
        <v>44797.77983796296</v>
      </c>
      <c r="AJ1203">
        <v>273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3</v>
      </c>
      <c r="AQ1203">
        <v>0</v>
      </c>
      <c r="AR1203">
        <v>0</v>
      </c>
      <c r="AS1203">
        <v>0</v>
      </c>
      <c r="AT1203" t="s">
        <v>90</v>
      </c>
      <c r="AU1203" t="s">
        <v>90</v>
      </c>
      <c r="AV1203" t="s">
        <v>90</v>
      </c>
      <c r="AW1203" t="s">
        <v>90</v>
      </c>
      <c r="AX1203" t="s">
        <v>90</v>
      </c>
      <c r="AY1203" t="s">
        <v>90</v>
      </c>
      <c r="AZ1203" t="s">
        <v>90</v>
      </c>
      <c r="BA1203" t="s">
        <v>90</v>
      </c>
      <c r="BB1203" t="s">
        <v>90</v>
      </c>
      <c r="BC1203" t="s">
        <v>90</v>
      </c>
      <c r="BD1203" t="s">
        <v>90</v>
      </c>
      <c r="BE1203" t="s">
        <v>90</v>
      </c>
      <c r="BF1203" t="s">
        <v>2475</v>
      </c>
      <c r="BG1203">
        <v>74</v>
      </c>
      <c r="BH1203" t="s">
        <v>93</v>
      </c>
    </row>
    <row r="1204" spans="1:60">
      <c r="A1204" t="s">
        <v>2643</v>
      </c>
      <c r="B1204" t="s">
        <v>82</v>
      </c>
      <c r="C1204" t="s">
        <v>2617</v>
      </c>
      <c r="D1204" t="s">
        <v>84</v>
      </c>
      <c r="E1204" s="2">
        <f>HYPERLINK("capsilon://?command=openfolder&amp;siteaddress=FAM.docvelocity-na8.net&amp;folderid=FXE4DC7E9A-B3B9-14A2-F5A5-586624212ACA","FX22085705")</f>
        <v>0</v>
      </c>
      <c r="F1204" t="s">
        <v>19</v>
      </c>
      <c r="G1204" t="s">
        <v>19</v>
      </c>
      <c r="H1204" t="s">
        <v>85</v>
      </c>
      <c r="I1204" t="s">
        <v>2644</v>
      </c>
      <c r="J1204">
        <v>104</v>
      </c>
      <c r="K1204" t="s">
        <v>87</v>
      </c>
      <c r="L1204" t="s">
        <v>88</v>
      </c>
      <c r="M1204" t="s">
        <v>89</v>
      </c>
      <c r="N1204">
        <v>1</v>
      </c>
      <c r="O1204" s="1">
        <v>44797.728206018517</v>
      </c>
      <c r="P1204" s="1">
        <v>44797.773518518516</v>
      </c>
      <c r="Q1204">
        <v>3751</v>
      </c>
      <c r="R1204">
        <v>164</v>
      </c>
      <c r="S1204" t="b">
        <v>0</v>
      </c>
      <c r="T1204" t="s">
        <v>90</v>
      </c>
      <c r="U1204" t="b">
        <v>0</v>
      </c>
      <c r="V1204" t="s">
        <v>567</v>
      </c>
      <c r="W1204" s="1">
        <v>44797.773518518516</v>
      </c>
      <c r="X1204">
        <v>52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104</v>
      </c>
      <c r="AE1204">
        <v>104</v>
      </c>
      <c r="AF1204">
        <v>0</v>
      </c>
      <c r="AG1204">
        <v>2</v>
      </c>
      <c r="AH1204" t="s">
        <v>90</v>
      </c>
      <c r="AI1204" t="s">
        <v>90</v>
      </c>
      <c r="AJ1204" t="s">
        <v>90</v>
      </c>
      <c r="AK1204" t="s">
        <v>90</v>
      </c>
      <c r="AL1204" t="s">
        <v>90</v>
      </c>
      <c r="AM1204" t="s">
        <v>90</v>
      </c>
      <c r="AN1204" t="s">
        <v>90</v>
      </c>
      <c r="AO1204" t="s">
        <v>90</v>
      </c>
      <c r="AP1204" t="s">
        <v>90</v>
      </c>
      <c r="AQ1204" t="s">
        <v>90</v>
      </c>
      <c r="AR1204" t="s">
        <v>90</v>
      </c>
      <c r="AS1204" t="s">
        <v>90</v>
      </c>
      <c r="AT1204" t="s">
        <v>90</v>
      </c>
      <c r="AU1204" t="s">
        <v>90</v>
      </c>
      <c r="AV1204" t="s">
        <v>90</v>
      </c>
      <c r="AW1204" t="s">
        <v>90</v>
      </c>
      <c r="AX1204" t="s">
        <v>90</v>
      </c>
      <c r="AY1204" t="s">
        <v>90</v>
      </c>
      <c r="AZ1204" t="s">
        <v>90</v>
      </c>
      <c r="BA1204" t="s">
        <v>90</v>
      </c>
      <c r="BB1204" t="s">
        <v>90</v>
      </c>
      <c r="BC1204" t="s">
        <v>90</v>
      </c>
      <c r="BD1204" t="s">
        <v>90</v>
      </c>
      <c r="BE1204" t="s">
        <v>90</v>
      </c>
      <c r="BF1204" t="s">
        <v>2475</v>
      </c>
      <c r="BG1204">
        <v>65</v>
      </c>
      <c r="BH1204" t="s">
        <v>93</v>
      </c>
    </row>
    <row r="1205" spans="1:60">
      <c r="A1205" t="s">
        <v>2645</v>
      </c>
      <c r="B1205" t="s">
        <v>82</v>
      </c>
      <c r="C1205" t="s">
        <v>2617</v>
      </c>
      <c r="D1205" t="s">
        <v>84</v>
      </c>
      <c r="E1205" s="2">
        <f>HYPERLINK("capsilon://?command=openfolder&amp;siteaddress=FAM.docvelocity-na8.net&amp;folderid=FXE4DC7E9A-B3B9-14A2-F5A5-586624212ACA","FX22085705")</f>
        <v>0</v>
      </c>
      <c r="F1205" t="s">
        <v>19</v>
      </c>
      <c r="G1205" t="s">
        <v>19</v>
      </c>
      <c r="H1205" t="s">
        <v>85</v>
      </c>
      <c r="I1205" t="s">
        <v>2646</v>
      </c>
      <c r="J1205">
        <v>144</v>
      </c>
      <c r="K1205" t="s">
        <v>87</v>
      </c>
      <c r="L1205" t="s">
        <v>88</v>
      </c>
      <c r="M1205" t="s">
        <v>89</v>
      </c>
      <c r="N1205">
        <v>1</v>
      </c>
      <c r="O1205" s="1">
        <v>44797.728726851848</v>
      </c>
      <c r="P1205" s="1">
        <v>44797.774652777778</v>
      </c>
      <c r="Q1205">
        <v>3804</v>
      </c>
      <c r="R1205">
        <v>164</v>
      </c>
      <c r="S1205" t="b">
        <v>0</v>
      </c>
      <c r="T1205" t="s">
        <v>90</v>
      </c>
      <c r="U1205" t="b">
        <v>0</v>
      </c>
      <c r="V1205" t="s">
        <v>567</v>
      </c>
      <c r="W1205" s="1">
        <v>44797.774652777778</v>
      </c>
      <c r="X1205">
        <v>97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144</v>
      </c>
      <c r="AE1205">
        <v>144</v>
      </c>
      <c r="AF1205">
        <v>0</v>
      </c>
      <c r="AG1205">
        <v>2</v>
      </c>
      <c r="AH1205" t="s">
        <v>90</v>
      </c>
      <c r="AI1205" t="s">
        <v>90</v>
      </c>
      <c r="AJ1205" t="s">
        <v>90</v>
      </c>
      <c r="AK1205" t="s">
        <v>90</v>
      </c>
      <c r="AL1205" t="s">
        <v>90</v>
      </c>
      <c r="AM1205" t="s">
        <v>90</v>
      </c>
      <c r="AN1205" t="s">
        <v>90</v>
      </c>
      <c r="AO1205" t="s">
        <v>90</v>
      </c>
      <c r="AP1205" t="s">
        <v>90</v>
      </c>
      <c r="AQ1205" t="s">
        <v>90</v>
      </c>
      <c r="AR1205" t="s">
        <v>90</v>
      </c>
      <c r="AS1205" t="s">
        <v>90</v>
      </c>
      <c r="AT1205" t="s">
        <v>90</v>
      </c>
      <c r="AU1205" t="s">
        <v>90</v>
      </c>
      <c r="AV1205" t="s">
        <v>90</v>
      </c>
      <c r="AW1205" t="s">
        <v>90</v>
      </c>
      <c r="AX1205" t="s">
        <v>90</v>
      </c>
      <c r="AY1205" t="s">
        <v>90</v>
      </c>
      <c r="AZ1205" t="s">
        <v>90</v>
      </c>
      <c r="BA1205" t="s">
        <v>90</v>
      </c>
      <c r="BB1205" t="s">
        <v>90</v>
      </c>
      <c r="BC1205" t="s">
        <v>90</v>
      </c>
      <c r="BD1205" t="s">
        <v>90</v>
      </c>
      <c r="BE1205" t="s">
        <v>90</v>
      </c>
      <c r="BF1205" t="s">
        <v>2475</v>
      </c>
      <c r="BG1205">
        <v>66</v>
      </c>
      <c r="BH1205" t="s">
        <v>93</v>
      </c>
    </row>
    <row r="1206" spans="1:60">
      <c r="A1206" t="s">
        <v>2647</v>
      </c>
      <c r="B1206" t="s">
        <v>82</v>
      </c>
      <c r="C1206" t="s">
        <v>2617</v>
      </c>
      <c r="D1206" t="s">
        <v>84</v>
      </c>
      <c r="E1206" s="2">
        <f>HYPERLINK("capsilon://?command=openfolder&amp;siteaddress=FAM.docvelocity-na8.net&amp;folderid=FXE4DC7E9A-B3B9-14A2-F5A5-586624212ACA","FX22085705")</f>
        <v>0</v>
      </c>
      <c r="F1206" t="s">
        <v>19</v>
      </c>
      <c r="G1206" t="s">
        <v>19</v>
      </c>
      <c r="H1206" t="s">
        <v>85</v>
      </c>
      <c r="I1206" t="s">
        <v>2648</v>
      </c>
      <c r="J1206">
        <v>144</v>
      </c>
      <c r="K1206" t="s">
        <v>87</v>
      </c>
      <c r="L1206" t="s">
        <v>88</v>
      </c>
      <c r="M1206" t="s">
        <v>89</v>
      </c>
      <c r="N1206">
        <v>1</v>
      </c>
      <c r="O1206" s="1">
        <v>44797.732939814814</v>
      </c>
      <c r="P1206" s="1">
        <v>44797.776712962965</v>
      </c>
      <c r="Q1206">
        <v>3701</v>
      </c>
      <c r="R1206">
        <v>81</v>
      </c>
      <c r="S1206" t="b">
        <v>0</v>
      </c>
      <c r="T1206" t="s">
        <v>90</v>
      </c>
      <c r="U1206" t="b">
        <v>0</v>
      </c>
      <c r="V1206" t="s">
        <v>567</v>
      </c>
      <c r="W1206" s="1">
        <v>44797.776712962965</v>
      </c>
      <c r="X1206">
        <v>44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144</v>
      </c>
      <c r="AE1206">
        <v>144</v>
      </c>
      <c r="AF1206">
        <v>0</v>
      </c>
      <c r="AG1206">
        <v>2</v>
      </c>
      <c r="AH1206" t="s">
        <v>90</v>
      </c>
      <c r="AI1206" t="s">
        <v>90</v>
      </c>
      <c r="AJ1206" t="s">
        <v>90</v>
      </c>
      <c r="AK1206" t="s">
        <v>90</v>
      </c>
      <c r="AL1206" t="s">
        <v>90</v>
      </c>
      <c r="AM1206" t="s">
        <v>90</v>
      </c>
      <c r="AN1206" t="s">
        <v>90</v>
      </c>
      <c r="AO1206" t="s">
        <v>90</v>
      </c>
      <c r="AP1206" t="s">
        <v>90</v>
      </c>
      <c r="AQ1206" t="s">
        <v>90</v>
      </c>
      <c r="AR1206" t="s">
        <v>90</v>
      </c>
      <c r="AS1206" t="s">
        <v>90</v>
      </c>
      <c r="AT1206" t="s">
        <v>90</v>
      </c>
      <c r="AU1206" t="s">
        <v>90</v>
      </c>
      <c r="AV1206" t="s">
        <v>90</v>
      </c>
      <c r="AW1206" t="s">
        <v>90</v>
      </c>
      <c r="AX1206" t="s">
        <v>90</v>
      </c>
      <c r="AY1206" t="s">
        <v>90</v>
      </c>
      <c r="AZ1206" t="s">
        <v>90</v>
      </c>
      <c r="BA1206" t="s">
        <v>90</v>
      </c>
      <c r="BB1206" t="s">
        <v>90</v>
      </c>
      <c r="BC1206" t="s">
        <v>90</v>
      </c>
      <c r="BD1206" t="s">
        <v>90</v>
      </c>
      <c r="BE1206" t="s">
        <v>90</v>
      </c>
      <c r="BF1206" t="s">
        <v>2475</v>
      </c>
      <c r="BG1206">
        <v>63</v>
      </c>
      <c r="BH1206" t="s">
        <v>93</v>
      </c>
    </row>
    <row r="1207" spans="1:60">
      <c r="A1207" t="s">
        <v>2649</v>
      </c>
      <c r="B1207" t="s">
        <v>82</v>
      </c>
      <c r="C1207" t="s">
        <v>2617</v>
      </c>
      <c r="D1207" t="s">
        <v>84</v>
      </c>
      <c r="E1207" s="2">
        <f>HYPERLINK("capsilon://?command=openfolder&amp;siteaddress=FAM.docvelocity-na8.net&amp;folderid=FXE4DC7E9A-B3B9-14A2-F5A5-586624212ACA","FX22085705")</f>
        <v>0</v>
      </c>
      <c r="F1207" t="s">
        <v>19</v>
      </c>
      <c r="G1207" t="s">
        <v>19</v>
      </c>
      <c r="H1207" t="s">
        <v>85</v>
      </c>
      <c r="I1207" t="s">
        <v>2650</v>
      </c>
      <c r="J1207">
        <v>104</v>
      </c>
      <c r="K1207" t="s">
        <v>87</v>
      </c>
      <c r="L1207" t="s">
        <v>88</v>
      </c>
      <c r="M1207" t="s">
        <v>89</v>
      </c>
      <c r="N1207">
        <v>1</v>
      </c>
      <c r="O1207" s="1">
        <v>44797.733124999999</v>
      </c>
      <c r="P1207" s="1">
        <v>44797.77784722222</v>
      </c>
      <c r="Q1207">
        <v>3719</v>
      </c>
      <c r="R1207">
        <v>145</v>
      </c>
      <c r="S1207" t="b">
        <v>0</v>
      </c>
      <c r="T1207" t="s">
        <v>90</v>
      </c>
      <c r="U1207" t="b">
        <v>0</v>
      </c>
      <c r="V1207" t="s">
        <v>567</v>
      </c>
      <c r="W1207" s="1">
        <v>44797.77784722222</v>
      </c>
      <c r="X1207">
        <v>98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104</v>
      </c>
      <c r="AE1207">
        <v>104</v>
      </c>
      <c r="AF1207">
        <v>0</v>
      </c>
      <c r="AG1207">
        <v>2</v>
      </c>
      <c r="AH1207" t="s">
        <v>90</v>
      </c>
      <c r="AI1207" t="s">
        <v>90</v>
      </c>
      <c r="AJ1207" t="s">
        <v>90</v>
      </c>
      <c r="AK1207" t="s">
        <v>90</v>
      </c>
      <c r="AL1207" t="s">
        <v>90</v>
      </c>
      <c r="AM1207" t="s">
        <v>90</v>
      </c>
      <c r="AN1207" t="s">
        <v>90</v>
      </c>
      <c r="AO1207" t="s">
        <v>90</v>
      </c>
      <c r="AP1207" t="s">
        <v>90</v>
      </c>
      <c r="AQ1207" t="s">
        <v>90</v>
      </c>
      <c r="AR1207" t="s">
        <v>90</v>
      </c>
      <c r="AS1207" t="s">
        <v>90</v>
      </c>
      <c r="AT1207" t="s">
        <v>90</v>
      </c>
      <c r="AU1207" t="s">
        <v>90</v>
      </c>
      <c r="AV1207" t="s">
        <v>90</v>
      </c>
      <c r="AW1207" t="s">
        <v>90</v>
      </c>
      <c r="AX1207" t="s">
        <v>90</v>
      </c>
      <c r="AY1207" t="s">
        <v>90</v>
      </c>
      <c r="AZ1207" t="s">
        <v>90</v>
      </c>
      <c r="BA1207" t="s">
        <v>90</v>
      </c>
      <c r="BB1207" t="s">
        <v>90</v>
      </c>
      <c r="BC1207" t="s">
        <v>90</v>
      </c>
      <c r="BD1207" t="s">
        <v>90</v>
      </c>
      <c r="BE1207" t="s">
        <v>90</v>
      </c>
      <c r="BF1207" t="s">
        <v>2475</v>
      </c>
      <c r="BG1207">
        <v>64</v>
      </c>
      <c r="BH1207" t="s">
        <v>93</v>
      </c>
    </row>
    <row r="1208" spans="1:60">
      <c r="A1208" t="s">
        <v>2651</v>
      </c>
      <c r="B1208" t="s">
        <v>82</v>
      </c>
      <c r="C1208" t="s">
        <v>2617</v>
      </c>
      <c r="D1208" t="s">
        <v>84</v>
      </c>
      <c r="E1208" s="2">
        <f>HYPERLINK("capsilon://?command=openfolder&amp;siteaddress=FAM.docvelocity-na8.net&amp;folderid=FXE4DC7E9A-B3B9-14A2-F5A5-586624212ACA","FX22085705")</f>
        <v>0</v>
      </c>
      <c r="F1208" t="s">
        <v>19</v>
      </c>
      <c r="G1208" t="s">
        <v>19</v>
      </c>
      <c r="H1208" t="s">
        <v>85</v>
      </c>
      <c r="I1208" t="s">
        <v>2652</v>
      </c>
      <c r="J1208">
        <v>28</v>
      </c>
      <c r="K1208" t="s">
        <v>87</v>
      </c>
      <c r="L1208" t="s">
        <v>88</v>
      </c>
      <c r="M1208" t="s">
        <v>89</v>
      </c>
      <c r="N1208">
        <v>2</v>
      </c>
      <c r="O1208" s="1">
        <v>44797.733472222222</v>
      </c>
      <c r="P1208" s="1">
        <v>44797.778298611112</v>
      </c>
      <c r="Q1208">
        <v>3607</v>
      </c>
      <c r="R1208">
        <v>266</v>
      </c>
      <c r="S1208" t="b">
        <v>0</v>
      </c>
      <c r="T1208" t="s">
        <v>90</v>
      </c>
      <c r="U1208" t="b">
        <v>0</v>
      </c>
      <c r="V1208" t="s">
        <v>1933</v>
      </c>
      <c r="W1208" s="1">
        <v>44797.751655092594</v>
      </c>
      <c r="X1208">
        <v>190</v>
      </c>
      <c r="Y1208">
        <v>21</v>
      </c>
      <c r="Z1208">
        <v>0</v>
      </c>
      <c r="AA1208">
        <v>21</v>
      </c>
      <c r="AB1208">
        <v>0</v>
      </c>
      <c r="AC1208">
        <v>1</v>
      </c>
      <c r="AD1208">
        <v>7</v>
      </c>
      <c r="AE1208">
        <v>0</v>
      </c>
      <c r="AF1208">
        <v>0</v>
      </c>
      <c r="AG1208">
        <v>0</v>
      </c>
      <c r="AH1208" t="s">
        <v>108</v>
      </c>
      <c r="AI1208" s="1">
        <v>44797.778298611112</v>
      </c>
      <c r="AJ1208">
        <v>76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7</v>
      </c>
      <c r="AQ1208">
        <v>0</v>
      </c>
      <c r="AR1208">
        <v>0</v>
      </c>
      <c r="AS1208">
        <v>0</v>
      </c>
      <c r="AT1208" t="s">
        <v>90</v>
      </c>
      <c r="AU1208" t="s">
        <v>90</v>
      </c>
      <c r="AV1208" t="s">
        <v>90</v>
      </c>
      <c r="AW1208" t="s">
        <v>90</v>
      </c>
      <c r="AX1208" t="s">
        <v>90</v>
      </c>
      <c r="AY1208" t="s">
        <v>90</v>
      </c>
      <c r="AZ1208" t="s">
        <v>90</v>
      </c>
      <c r="BA1208" t="s">
        <v>90</v>
      </c>
      <c r="BB1208" t="s">
        <v>90</v>
      </c>
      <c r="BC1208" t="s">
        <v>90</v>
      </c>
      <c r="BD1208" t="s">
        <v>90</v>
      </c>
      <c r="BE1208" t="s">
        <v>90</v>
      </c>
      <c r="BF1208" t="s">
        <v>2475</v>
      </c>
      <c r="BG1208">
        <v>64</v>
      </c>
      <c r="BH1208" t="s">
        <v>93</v>
      </c>
    </row>
    <row r="1209" spans="1:60">
      <c r="A1209" t="s">
        <v>2653</v>
      </c>
      <c r="B1209" t="s">
        <v>82</v>
      </c>
      <c r="C1209" t="s">
        <v>2617</v>
      </c>
      <c r="D1209" t="s">
        <v>84</v>
      </c>
      <c r="E1209" s="2">
        <f>HYPERLINK("capsilon://?command=openfolder&amp;siteaddress=FAM.docvelocity-na8.net&amp;folderid=FXE4DC7E9A-B3B9-14A2-F5A5-586624212ACA","FX22085705")</f>
        <v>0</v>
      </c>
      <c r="F1209" t="s">
        <v>19</v>
      </c>
      <c r="G1209" t="s">
        <v>19</v>
      </c>
      <c r="H1209" t="s">
        <v>85</v>
      </c>
      <c r="I1209" t="s">
        <v>2654</v>
      </c>
      <c r="J1209">
        <v>28</v>
      </c>
      <c r="K1209" t="s">
        <v>87</v>
      </c>
      <c r="L1209" t="s">
        <v>88</v>
      </c>
      <c r="M1209" t="s">
        <v>89</v>
      </c>
      <c r="N1209">
        <v>2</v>
      </c>
      <c r="O1209" s="1">
        <v>44797.733865740738</v>
      </c>
      <c r="P1209" s="1">
        <v>44797.779675925929</v>
      </c>
      <c r="Q1209">
        <v>3185</v>
      </c>
      <c r="R1209">
        <v>773</v>
      </c>
      <c r="S1209" t="b">
        <v>0</v>
      </c>
      <c r="T1209" t="s">
        <v>90</v>
      </c>
      <c r="U1209" t="b">
        <v>0</v>
      </c>
      <c r="V1209" t="s">
        <v>91</v>
      </c>
      <c r="W1209" s="1">
        <v>44797.757557870369</v>
      </c>
      <c r="X1209">
        <v>615</v>
      </c>
      <c r="Y1209">
        <v>21</v>
      </c>
      <c r="Z1209">
        <v>0</v>
      </c>
      <c r="AA1209">
        <v>21</v>
      </c>
      <c r="AB1209">
        <v>0</v>
      </c>
      <c r="AC1209">
        <v>16</v>
      </c>
      <c r="AD1209">
        <v>7</v>
      </c>
      <c r="AE1209">
        <v>0</v>
      </c>
      <c r="AF1209">
        <v>0</v>
      </c>
      <c r="AG1209">
        <v>0</v>
      </c>
      <c r="AH1209" t="s">
        <v>173</v>
      </c>
      <c r="AI1209" s="1">
        <v>44797.779675925929</v>
      </c>
      <c r="AJ1209">
        <v>158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90</v>
      </c>
      <c r="AU1209" t="s">
        <v>90</v>
      </c>
      <c r="AV1209" t="s">
        <v>90</v>
      </c>
      <c r="AW1209" t="s">
        <v>90</v>
      </c>
      <c r="AX1209" t="s">
        <v>90</v>
      </c>
      <c r="AY1209" t="s">
        <v>90</v>
      </c>
      <c r="AZ1209" t="s">
        <v>90</v>
      </c>
      <c r="BA1209" t="s">
        <v>90</v>
      </c>
      <c r="BB1209" t="s">
        <v>90</v>
      </c>
      <c r="BC1209" t="s">
        <v>90</v>
      </c>
      <c r="BD1209" t="s">
        <v>90</v>
      </c>
      <c r="BE1209" t="s">
        <v>90</v>
      </c>
      <c r="BF1209" t="s">
        <v>2475</v>
      </c>
      <c r="BG1209">
        <v>65</v>
      </c>
      <c r="BH1209" t="s">
        <v>93</v>
      </c>
    </row>
    <row r="1210" spans="1:60">
      <c r="A1210" t="s">
        <v>2655</v>
      </c>
      <c r="B1210" t="s">
        <v>82</v>
      </c>
      <c r="C1210" t="s">
        <v>2617</v>
      </c>
      <c r="D1210" t="s">
        <v>84</v>
      </c>
      <c r="E1210" s="2">
        <f>HYPERLINK("capsilon://?command=openfolder&amp;siteaddress=FAM.docvelocity-na8.net&amp;folderid=FXE4DC7E9A-B3B9-14A2-F5A5-586624212ACA","FX22085705")</f>
        <v>0</v>
      </c>
      <c r="F1210" t="s">
        <v>19</v>
      </c>
      <c r="G1210" t="s">
        <v>19</v>
      </c>
      <c r="H1210" t="s">
        <v>85</v>
      </c>
      <c r="I1210" t="s">
        <v>2656</v>
      </c>
      <c r="J1210">
        <v>28</v>
      </c>
      <c r="K1210" t="s">
        <v>87</v>
      </c>
      <c r="L1210" t="s">
        <v>88</v>
      </c>
      <c r="M1210" t="s">
        <v>89</v>
      </c>
      <c r="N1210">
        <v>2</v>
      </c>
      <c r="O1210" s="1">
        <v>44797.734143518515</v>
      </c>
      <c r="P1210" s="1">
        <v>44797.781655092593</v>
      </c>
      <c r="Q1210">
        <v>2997</v>
      </c>
      <c r="R1210">
        <v>1108</v>
      </c>
      <c r="S1210" t="b">
        <v>0</v>
      </c>
      <c r="T1210" t="s">
        <v>90</v>
      </c>
      <c r="U1210" t="b">
        <v>0</v>
      </c>
      <c r="V1210" t="s">
        <v>571</v>
      </c>
      <c r="W1210" s="1">
        <v>44797.763414351852</v>
      </c>
      <c r="X1210">
        <v>806</v>
      </c>
      <c r="Y1210">
        <v>21</v>
      </c>
      <c r="Z1210">
        <v>0</v>
      </c>
      <c r="AA1210">
        <v>21</v>
      </c>
      <c r="AB1210">
        <v>0</v>
      </c>
      <c r="AC1210">
        <v>17</v>
      </c>
      <c r="AD1210">
        <v>7</v>
      </c>
      <c r="AE1210">
        <v>0</v>
      </c>
      <c r="AF1210">
        <v>0</v>
      </c>
      <c r="AG1210">
        <v>0</v>
      </c>
      <c r="AH1210" t="s">
        <v>749</v>
      </c>
      <c r="AI1210" s="1">
        <v>44797.781655092593</v>
      </c>
      <c r="AJ1210">
        <v>290</v>
      </c>
      <c r="AK1210">
        <v>1</v>
      </c>
      <c r="AL1210">
        <v>0</v>
      </c>
      <c r="AM1210">
        <v>1</v>
      </c>
      <c r="AN1210">
        <v>0</v>
      </c>
      <c r="AO1210">
        <v>1</v>
      </c>
      <c r="AP1210">
        <v>6</v>
      </c>
      <c r="AQ1210">
        <v>0</v>
      </c>
      <c r="AR1210">
        <v>0</v>
      </c>
      <c r="AS1210">
        <v>0</v>
      </c>
      <c r="AT1210" t="s">
        <v>90</v>
      </c>
      <c r="AU1210" t="s">
        <v>90</v>
      </c>
      <c r="AV1210" t="s">
        <v>90</v>
      </c>
      <c r="AW1210" t="s">
        <v>90</v>
      </c>
      <c r="AX1210" t="s">
        <v>90</v>
      </c>
      <c r="AY1210" t="s">
        <v>90</v>
      </c>
      <c r="AZ1210" t="s">
        <v>90</v>
      </c>
      <c r="BA1210" t="s">
        <v>90</v>
      </c>
      <c r="BB1210" t="s">
        <v>90</v>
      </c>
      <c r="BC1210" t="s">
        <v>90</v>
      </c>
      <c r="BD1210" t="s">
        <v>90</v>
      </c>
      <c r="BE1210" t="s">
        <v>90</v>
      </c>
      <c r="BF1210" t="s">
        <v>2475</v>
      </c>
      <c r="BG1210">
        <v>68</v>
      </c>
      <c r="BH1210" t="s">
        <v>93</v>
      </c>
    </row>
    <row r="1211" spans="1:60">
      <c r="A1211" t="s">
        <v>2657</v>
      </c>
      <c r="B1211" t="s">
        <v>82</v>
      </c>
      <c r="C1211" t="s">
        <v>2617</v>
      </c>
      <c r="D1211" t="s">
        <v>84</v>
      </c>
      <c r="E1211" s="2">
        <f>HYPERLINK("capsilon://?command=openfolder&amp;siteaddress=FAM.docvelocity-na8.net&amp;folderid=FXE4DC7E9A-B3B9-14A2-F5A5-586624212ACA","FX22085705")</f>
        <v>0</v>
      </c>
      <c r="F1211" t="s">
        <v>19</v>
      </c>
      <c r="G1211" t="s">
        <v>19</v>
      </c>
      <c r="H1211" t="s">
        <v>85</v>
      </c>
      <c r="I1211" t="s">
        <v>2658</v>
      </c>
      <c r="J1211">
        <v>28</v>
      </c>
      <c r="K1211" t="s">
        <v>87</v>
      </c>
      <c r="L1211" t="s">
        <v>88</v>
      </c>
      <c r="M1211" t="s">
        <v>89</v>
      </c>
      <c r="N1211">
        <v>2</v>
      </c>
      <c r="O1211" s="1">
        <v>44797.734490740739</v>
      </c>
      <c r="P1211" s="1">
        <v>44797.779340277775</v>
      </c>
      <c r="Q1211">
        <v>3563</v>
      </c>
      <c r="R1211">
        <v>312</v>
      </c>
      <c r="S1211" t="b">
        <v>0</v>
      </c>
      <c r="T1211" t="s">
        <v>90</v>
      </c>
      <c r="U1211" t="b">
        <v>0</v>
      </c>
      <c r="V1211" t="s">
        <v>1933</v>
      </c>
      <c r="W1211" s="1">
        <v>44797.758715277778</v>
      </c>
      <c r="X1211">
        <v>222</v>
      </c>
      <c r="Y1211">
        <v>21</v>
      </c>
      <c r="Z1211">
        <v>0</v>
      </c>
      <c r="AA1211">
        <v>21</v>
      </c>
      <c r="AB1211">
        <v>0</v>
      </c>
      <c r="AC1211">
        <v>14</v>
      </c>
      <c r="AD1211">
        <v>7</v>
      </c>
      <c r="AE1211">
        <v>0</v>
      </c>
      <c r="AF1211">
        <v>0</v>
      </c>
      <c r="AG1211">
        <v>0</v>
      </c>
      <c r="AH1211" t="s">
        <v>108</v>
      </c>
      <c r="AI1211" s="1">
        <v>44797.779340277775</v>
      </c>
      <c r="AJ1211">
        <v>90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7</v>
      </c>
      <c r="AQ1211">
        <v>0</v>
      </c>
      <c r="AR1211">
        <v>0</v>
      </c>
      <c r="AS1211">
        <v>0</v>
      </c>
      <c r="AT1211" t="s">
        <v>90</v>
      </c>
      <c r="AU1211" t="s">
        <v>90</v>
      </c>
      <c r="AV1211" t="s">
        <v>90</v>
      </c>
      <c r="AW1211" t="s">
        <v>90</v>
      </c>
      <c r="AX1211" t="s">
        <v>90</v>
      </c>
      <c r="AY1211" t="s">
        <v>90</v>
      </c>
      <c r="AZ1211" t="s">
        <v>90</v>
      </c>
      <c r="BA1211" t="s">
        <v>90</v>
      </c>
      <c r="BB1211" t="s">
        <v>90</v>
      </c>
      <c r="BC1211" t="s">
        <v>90</v>
      </c>
      <c r="BD1211" t="s">
        <v>90</v>
      </c>
      <c r="BE1211" t="s">
        <v>90</v>
      </c>
      <c r="BF1211" t="s">
        <v>2475</v>
      </c>
      <c r="BG1211">
        <v>64</v>
      </c>
      <c r="BH1211" t="s">
        <v>93</v>
      </c>
    </row>
    <row r="1212" spans="1:60">
      <c r="A1212" t="s">
        <v>2659</v>
      </c>
      <c r="B1212" t="s">
        <v>82</v>
      </c>
      <c r="C1212" t="s">
        <v>2617</v>
      </c>
      <c r="D1212" t="s">
        <v>84</v>
      </c>
      <c r="E1212" s="2">
        <f>HYPERLINK("capsilon://?command=openfolder&amp;siteaddress=FAM.docvelocity-na8.net&amp;folderid=FXE4DC7E9A-B3B9-14A2-F5A5-586624212ACA","FX22085705")</f>
        <v>0</v>
      </c>
      <c r="F1212" t="s">
        <v>19</v>
      </c>
      <c r="G1212" t="s">
        <v>19</v>
      </c>
      <c r="H1212" t="s">
        <v>85</v>
      </c>
      <c r="I1212" t="s">
        <v>2660</v>
      </c>
      <c r="J1212">
        <v>28</v>
      </c>
      <c r="K1212" t="s">
        <v>87</v>
      </c>
      <c r="L1212" t="s">
        <v>88</v>
      </c>
      <c r="M1212" t="s">
        <v>89</v>
      </c>
      <c r="N1212">
        <v>2</v>
      </c>
      <c r="O1212" s="1">
        <v>44797.735069444447</v>
      </c>
      <c r="P1212" s="1">
        <v>44797.780312499999</v>
      </c>
      <c r="Q1212">
        <v>2489</v>
      </c>
      <c r="R1212">
        <v>1420</v>
      </c>
      <c r="S1212" t="b">
        <v>0</v>
      </c>
      <c r="T1212" t="s">
        <v>90</v>
      </c>
      <c r="U1212" t="b">
        <v>0</v>
      </c>
      <c r="V1212" t="s">
        <v>91</v>
      </c>
      <c r="W1212" s="1">
        <v>44797.773032407407</v>
      </c>
      <c r="X1212">
        <v>1336</v>
      </c>
      <c r="Y1212">
        <v>21</v>
      </c>
      <c r="Z1212">
        <v>0</v>
      </c>
      <c r="AA1212">
        <v>21</v>
      </c>
      <c r="AB1212">
        <v>0</v>
      </c>
      <c r="AC1212">
        <v>17</v>
      </c>
      <c r="AD1212">
        <v>7</v>
      </c>
      <c r="AE1212">
        <v>0</v>
      </c>
      <c r="AF1212">
        <v>0</v>
      </c>
      <c r="AG1212">
        <v>0</v>
      </c>
      <c r="AH1212" t="s">
        <v>108</v>
      </c>
      <c r="AI1212" s="1">
        <v>44797.780312499999</v>
      </c>
      <c r="AJ1212">
        <v>84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7</v>
      </c>
      <c r="AQ1212">
        <v>0</v>
      </c>
      <c r="AR1212">
        <v>0</v>
      </c>
      <c r="AS1212">
        <v>0</v>
      </c>
      <c r="AT1212" t="s">
        <v>90</v>
      </c>
      <c r="AU1212" t="s">
        <v>90</v>
      </c>
      <c r="AV1212" t="s">
        <v>90</v>
      </c>
      <c r="AW1212" t="s">
        <v>90</v>
      </c>
      <c r="AX1212" t="s">
        <v>90</v>
      </c>
      <c r="AY1212" t="s">
        <v>90</v>
      </c>
      <c r="AZ1212" t="s">
        <v>90</v>
      </c>
      <c r="BA1212" t="s">
        <v>90</v>
      </c>
      <c r="BB1212" t="s">
        <v>90</v>
      </c>
      <c r="BC1212" t="s">
        <v>90</v>
      </c>
      <c r="BD1212" t="s">
        <v>90</v>
      </c>
      <c r="BE1212" t="s">
        <v>90</v>
      </c>
      <c r="BF1212" t="s">
        <v>2475</v>
      </c>
      <c r="BG1212">
        <v>65</v>
      </c>
      <c r="BH1212" t="s">
        <v>93</v>
      </c>
    </row>
    <row r="1213" spans="1:60">
      <c r="A1213" t="s">
        <v>2661</v>
      </c>
      <c r="B1213" t="s">
        <v>82</v>
      </c>
      <c r="C1213" t="s">
        <v>2617</v>
      </c>
      <c r="D1213" t="s">
        <v>84</v>
      </c>
      <c r="E1213" s="2">
        <f>HYPERLINK("capsilon://?command=openfolder&amp;siteaddress=FAM.docvelocity-na8.net&amp;folderid=FXE4DC7E9A-B3B9-14A2-F5A5-586624212ACA","FX22085705")</f>
        <v>0</v>
      </c>
      <c r="F1213" t="s">
        <v>19</v>
      </c>
      <c r="G1213" t="s">
        <v>19</v>
      </c>
      <c r="H1213" t="s">
        <v>85</v>
      </c>
      <c r="I1213" t="s">
        <v>2618</v>
      </c>
      <c r="J1213">
        <v>288</v>
      </c>
      <c r="K1213" t="s">
        <v>87</v>
      </c>
      <c r="L1213" t="s">
        <v>88</v>
      </c>
      <c r="M1213" t="s">
        <v>89</v>
      </c>
      <c r="N1213">
        <v>2</v>
      </c>
      <c r="O1213" s="1">
        <v>44797.76798611111</v>
      </c>
      <c r="P1213" s="1">
        <v>44797.835717592592</v>
      </c>
      <c r="Q1213">
        <v>3682</v>
      </c>
      <c r="R1213">
        <v>2170</v>
      </c>
      <c r="S1213" t="b">
        <v>0</v>
      </c>
      <c r="T1213" t="s">
        <v>90</v>
      </c>
      <c r="U1213" t="b">
        <v>1</v>
      </c>
      <c r="V1213" t="s">
        <v>102</v>
      </c>
      <c r="W1213" s="1">
        <v>44797.790277777778</v>
      </c>
      <c r="X1213">
        <v>1595</v>
      </c>
      <c r="Y1213">
        <v>128</v>
      </c>
      <c r="Z1213">
        <v>0</v>
      </c>
      <c r="AA1213">
        <v>128</v>
      </c>
      <c r="AB1213">
        <v>0</v>
      </c>
      <c r="AC1213">
        <v>63</v>
      </c>
      <c r="AD1213">
        <v>160</v>
      </c>
      <c r="AE1213">
        <v>0</v>
      </c>
      <c r="AF1213">
        <v>0</v>
      </c>
      <c r="AG1213">
        <v>0</v>
      </c>
      <c r="AH1213" t="s">
        <v>173</v>
      </c>
      <c r="AI1213" s="1">
        <v>44797.835717592592</v>
      </c>
      <c r="AJ1213">
        <v>298</v>
      </c>
      <c r="AK1213">
        <v>5</v>
      </c>
      <c r="AL1213">
        <v>0</v>
      </c>
      <c r="AM1213">
        <v>5</v>
      </c>
      <c r="AN1213">
        <v>0</v>
      </c>
      <c r="AO1213">
        <v>4</v>
      </c>
      <c r="AP1213">
        <v>155</v>
      </c>
      <c r="AQ1213">
        <v>0</v>
      </c>
      <c r="AR1213">
        <v>0</v>
      </c>
      <c r="AS1213">
        <v>0</v>
      </c>
      <c r="AT1213" t="s">
        <v>90</v>
      </c>
      <c r="AU1213" t="s">
        <v>90</v>
      </c>
      <c r="AV1213" t="s">
        <v>90</v>
      </c>
      <c r="AW1213" t="s">
        <v>90</v>
      </c>
      <c r="AX1213" t="s">
        <v>90</v>
      </c>
      <c r="AY1213" t="s">
        <v>90</v>
      </c>
      <c r="AZ1213" t="s">
        <v>90</v>
      </c>
      <c r="BA1213" t="s">
        <v>90</v>
      </c>
      <c r="BB1213" t="s">
        <v>90</v>
      </c>
      <c r="BC1213" t="s">
        <v>90</v>
      </c>
      <c r="BD1213" t="s">
        <v>90</v>
      </c>
      <c r="BE1213" t="s">
        <v>90</v>
      </c>
      <c r="BF1213" t="s">
        <v>2475</v>
      </c>
      <c r="BG1213">
        <v>97</v>
      </c>
      <c r="BH1213" t="s">
        <v>93</v>
      </c>
    </row>
    <row r="1214" spans="1:60">
      <c r="A1214" t="s">
        <v>2662</v>
      </c>
      <c r="B1214" t="s">
        <v>82</v>
      </c>
      <c r="C1214" t="s">
        <v>2617</v>
      </c>
      <c r="D1214" t="s">
        <v>84</v>
      </c>
      <c r="E1214" s="2">
        <f>HYPERLINK("capsilon://?command=openfolder&amp;siteaddress=FAM.docvelocity-na8.net&amp;folderid=FXE4DC7E9A-B3B9-14A2-F5A5-586624212ACA","FX22085705")</f>
        <v>0</v>
      </c>
      <c r="F1214" t="s">
        <v>19</v>
      </c>
      <c r="G1214" t="s">
        <v>19</v>
      </c>
      <c r="H1214" t="s">
        <v>85</v>
      </c>
      <c r="I1214" t="s">
        <v>2620</v>
      </c>
      <c r="J1214">
        <v>208</v>
      </c>
      <c r="K1214" t="s">
        <v>87</v>
      </c>
      <c r="L1214" t="s">
        <v>88</v>
      </c>
      <c r="M1214" t="s">
        <v>89</v>
      </c>
      <c r="N1214">
        <v>2</v>
      </c>
      <c r="O1214" s="1">
        <v>44797.769618055558</v>
      </c>
      <c r="P1214" s="1">
        <v>44797.839618055557</v>
      </c>
      <c r="Q1214">
        <v>3629</v>
      </c>
      <c r="R1214">
        <v>2419</v>
      </c>
      <c r="S1214" t="b">
        <v>0</v>
      </c>
      <c r="T1214" t="s">
        <v>90</v>
      </c>
      <c r="U1214" t="b">
        <v>1</v>
      </c>
      <c r="V1214" t="s">
        <v>102</v>
      </c>
      <c r="W1214" s="1">
        <v>44797.808645833335</v>
      </c>
      <c r="X1214">
        <v>1769</v>
      </c>
      <c r="Y1214">
        <v>128</v>
      </c>
      <c r="Z1214">
        <v>0</v>
      </c>
      <c r="AA1214">
        <v>128</v>
      </c>
      <c r="AB1214">
        <v>0</v>
      </c>
      <c r="AC1214">
        <v>82</v>
      </c>
      <c r="AD1214">
        <v>80</v>
      </c>
      <c r="AE1214">
        <v>0</v>
      </c>
      <c r="AF1214">
        <v>0</v>
      </c>
      <c r="AG1214">
        <v>0</v>
      </c>
      <c r="AH1214" t="s">
        <v>132</v>
      </c>
      <c r="AI1214" s="1">
        <v>44797.839618055557</v>
      </c>
      <c r="AJ1214">
        <v>594</v>
      </c>
      <c r="AK1214">
        <v>2</v>
      </c>
      <c r="AL1214">
        <v>0</v>
      </c>
      <c r="AM1214">
        <v>2</v>
      </c>
      <c r="AN1214">
        <v>0</v>
      </c>
      <c r="AO1214">
        <v>2</v>
      </c>
      <c r="AP1214">
        <v>78</v>
      </c>
      <c r="AQ1214">
        <v>0</v>
      </c>
      <c r="AR1214">
        <v>0</v>
      </c>
      <c r="AS1214">
        <v>0</v>
      </c>
      <c r="AT1214" t="s">
        <v>90</v>
      </c>
      <c r="AU1214" t="s">
        <v>90</v>
      </c>
      <c r="AV1214" t="s">
        <v>90</v>
      </c>
      <c r="AW1214" t="s">
        <v>90</v>
      </c>
      <c r="AX1214" t="s">
        <v>90</v>
      </c>
      <c r="AY1214" t="s">
        <v>90</v>
      </c>
      <c r="AZ1214" t="s">
        <v>90</v>
      </c>
      <c r="BA1214" t="s">
        <v>90</v>
      </c>
      <c r="BB1214" t="s">
        <v>90</v>
      </c>
      <c r="BC1214" t="s">
        <v>90</v>
      </c>
      <c r="BD1214" t="s">
        <v>90</v>
      </c>
      <c r="BE1214" t="s">
        <v>90</v>
      </c>
      <c r="BF1214" t="s">
        <v>2475</v>
      </c>
      <c r="BG1214">
        <v>100</v>
      </c>
      <c r="BH1214" t="s">
        <v>93</v>
      </c>
    </row>
    <row r="1215" spans="1:60">
      <c r="A1215" t="s">
        <v>2663</v>
      </c>
      <c r="B1215" t="s">
        <v>82</v>
      </c>
      <c r="C1215" t="s">
        <v>2636</v>
      </c>
      <c r="D1215" t="s">
        <v>84</v>
      </c>
      <c r="E1215" s="2">
        <f>HYPERLINK("capsilon://?command=openfolder&amp;siteaddress=FAM.docvelocity-na8.net&amp;folderid=FXBEA0AFE3-E088-6CD5-5F4C-ABD0FB5180D3","FX22086563")</f>
        <v>0</v>
      </c>
      <c r="F1215" t="s">
        <v>19</v>
      </c>
      <c r="G1215" t="s">
        <v>19</v>
      </c>
      <c r="H1215" t="s">
        <v>85</v>
      </c>
      <c r="I1215" t="s">
        <v>2637</v>
      </c>
      <c r="J1215">
        <v>318</v>
      </c>
      <c r="K1215" t="s">
        <v>87</v>
      </c>
      <c r="L1215" t="s">
        <v>88</v>
      </c>
      <c r="M1215" t="s">
        <v>89</v>
      </c>
      <c r="N1215">
        <v>2</v>
      </c>
      <c r="O1215" s="1">
        <v>44797.7737037037</v>
      </c>
      <c r="P1215" s="1">
        <v>44797.86513888889</v>
      </c>
      <c r="Q1215">
        <v>4524</v>
      </c>
      <c r="R1215">
        <v>3376</v>
      </c>
      <c r="S1215" t="b">
        <v>0</v>
      </c>
      <c r="T1215" t="s">
        <v>90</v>
      </c>
      <c r="U1215" t="b">
        <v>1</v>
      </c>
      <c r="V1215" t="s">
        <v>162</v>
      </c>
      <c r="W1215" s="1">
        <v>44797.857557870368</v>
      </c>
      <c r="X1215">
        <v>2500</v>
      </c>
      <c r="Y1215">
        <v>253</v>
      </c>
      <c r="Z1215">
        <v>0</v>
      </c>
      <c r="AA1215">
        <v>253</v>
      </c>
      <c r="AB1215">
        <v>37</v>
      </c>
      <c r="AC1215">
        <v>38</v>
      </c>
      <c r="AD1215">
        <v>65</v>
      </c>
      <c r="AE1215">
        <v>0</v>
      </c>
      <c r="AF1215">
        <v>0</v>
      </c>
      <c r="AG1215">
        <v>0</v>
      </c>
      <c r="AH1215" t="s">
        <v>132</v>
      </c>
      <c r="AI1215" s="1">
        <v>44797.86513888889</v>
      </c>
      <c r="AJ1215">
        <v>642</v>
      </c>
      <c r="AK1215">
        <v>0</v>
      </c>
      <c r="AL1215">
        <v>0</v>
      </c>
      <c r="AM1215">
        <v>0</v>
      </c>
      <c r="AN1215">
        <v>37</v>
      </c>
      <c r="AO1215">
        <v>2</v>
      </c>
      <c r="AP1215">
        <v>65</v>
      </c>
      <c r="AQ1215">
        <v>0</v>
      </c>
      <c r="AR1215">
        <v>0</v>
      </c>
      <c r="AS1215">
        <v>0</v>
      </c>
      <c r="AT1215" t="s">
        <v>90</v>
      </c>
      <c r="AU1215" t="s">
        <v>90</v>
      </c>
      <c r="AV1215" t="s">
        <v>90</v>
      </c>
      <c r="AW1215" t="s">
        <v>90</v>
      </c>
      <c r="AX1215" t="s">
        <v>90</v>
      </c>
      <c r="AY1215" t="s">
        <v>90</v>
      </c>
      <c r="AZ1215" t="s">
        <v>90</v>
      </c>
      <c r="BA1215" t="s">
        <v>90</v>
      </c>
      <c r="BB1215" t="s">
        <v>90</v>
      </c>
      <c r="BC1215" t="s">
        <v>90</v>
      </c>
      <c r="BD1215" t="s">
        <v>90</v>
      </c>
      <c r="BE1215" t="s">
        <v>90</v>
      </c>
      <c r="BF1215" t="s">
        <v>2475</v>
      </c>
      <c r="BG1215">
        <v>131</v>
      </c>
      <c r="BH1215" t="s">
        <v>93</v>
      </c>
    </row>
    <row r="1216" spans="1:60">
      <c r="A1216" t="s">
        <v>2664</v>
      </c>
      <c r="B1216" t="s">
        <v>82</v>
      </c>
      <c r="C1216" t="s">
        <v>2617</v>
      </c>
      <c r="D1216" t="s">
        <v>84</v>
      </c>
      <c r="E1216" s="2">
        <f>HYPERLINK("capsilon://?command=openfolder&amp;siteaddress=FAM.docvelocity-na8.net&amp;folderid=FXE4DC7E9A-B3B9-14A2-F5A5-586624212ACA","FX22085705")</f>
        <v>0</v>
      </c>
      <c r="F1216" t="s">
        <v>19</v>
      </c>
      <c r="G1216" t="s">
        <v>19</v>
      </c>
      <c r="H1216" t="s">
        <v>85</v>
      </c>
      <c r="I1216" t="s">
        <v>2644</v>
      </c>
      <c r="J1216">
        <v>208</v>
      </c>
      <c r="K1216" t="s">
        <v>87</v>
      </c>
      <c r="L1216" t="s">
        <v>88</v>
      </c>
      <c r="M1216" t="s">
        <v>89</v>
      </c>
      <c r="N1216">
        <v>2</v>
      </c>
      <c r="O1216" s="1">
        <v>44797.774756944447</v>
      </c>
      <c r="P1216" s="1">
        <v>44797.880937499998</v>
      </c>
      <c r="Q1216">
        <v>6189</v>
      </c>
      <c r="R1216">
        <v>2985</v>
      </c>
      <c r="S1216" t="b">
        <v>0</v>
      </c>
      <c r="T1216" t="s">
        <v>90</v>
      </c>
      <c r="U1216" t="b">
        <v>1</v>
      </c>
      <c r="V1216" t="s">
        <v>135</v>
      </c>
      <c r="W1216" s="1">
        <v>44797.870254629626</v>
      </c>
      <c r="X1216">
        <v>2275</v>
      </c>
      <c r="Y1216">
        <v>128</v>
      </c>
      <c r="Z1216">
        <v>0</v>
      </c>
      <c r="AA1216">
        <v>128</v>
      </c>
      <c r="AB1216">
        <v>3</v>
      </c>
      <c r="AC1216">
        <v>66</v>
      </c>
      <c r="AD1216">
        <v>80</v>
      </c>
      <c r="AE1216">
        <v>0</v>
      </c>
      <c r="AF1216">
        <v>0</v>
      </c>
      <c r="AG1216">
        <v>0</v>
      </c>
      <c r="AH1216" t="s">
        <v>132</v>
      </c>
      <c r="AI1216" s="1">
        <v>44797.880937499998</v>
      </c>
      <c r="AJ1216">
        <v>588</v>
      </c>
      <c r="AK1216">
        <v>1</v>
      </c>
      <c r="AL1216">
        <v>0</v>
      </c>
      <c r="AM1216">
        <v>1</v>
      </c>
      <c r="AN1216">
        <v>0</v>
      </c>
      <c r="AO1216">
        <v>1</v>
      </c>
      <c r="AP1216">
        <v>79</v>
      </c>
      <c r="AQ1216">
        <v>0</v>
      </c>
      <c r="AR1216">
        <v>0</v>
      </c>
      <c r="AS1216">
        <v>0</v>
      </c>
      <c r="AT1216" t="s">
        <v>90</v>
      </c>
      <c r="AU1216" t="s">
        <v>90</v>
      </c>
      <c r="AV1216" t="s">
        <v>90</v>
      </c>
      <c r="AW1216" t="s">
        <v>90</v>
      </c>
      <c r="AX1216" t="s">
        <v>90</v>
      </c>
      <c r="AY1216" t="s">
        <v>90</v>
      </c>
      <c r="AZ1216" t="s">
        <v>90</v>
      </c>
      <c r="BA1216" t="s">
        <v>90</v>
      </c>
      <c r="BB1216" t="s">
        <v>90</v>
      </c>
      <c r="BC1216" t="s">
        <v>90</v>
      </c>
      <c r="BD1216" t="s">
        <v>90</v>
      </c>
      <c r="BE1216" t="s">
        <v>90</v>
      </c>
      <c r="BF1216" t="s">
        <v>2475</v>
      </c>
      <c r="BG1216">
        <v>152</v>
      </c>
      <c r="BH1216" t="s">
        <v>93</v>
      </c>
    </row>
    <row r="1217" spans="1:60">
      <c r="A1217" t="s">
        <v>2665</v>
      </c>
      <c r="B1217" t="s">
        <v>82</v>
      </c>
      <c r="C1217" t="s">
        <v>2617</v>
      </c>
      <c r="D1217" t="s">
        <v>84</v>
      </c>
      <c r="E1217" s="2">
        <f>HYPERLINK("capsilon://?command=openfolder&amp;siteaddress=FAM.docvelocity-na8.net&amp;folderid=FXE4DC7E9A-B3B9-14A2-F5A5-586624212ACA","FX22085705")</f>
        <v>0</v>
      </c>
      <c r="F1217" t="s">
        <v>19</v>
      </c>
      <c r="G1217" t="s">
        <v>19</v>
      </c>
      <c r="H1217" t="s">
        <v>85</v>
      </c>
      <c r="I1217" t="s">
        <v>2646</v>
      </c>
      <c r="J1217">
        <v>288</v>
      </c>
      <c r="K1217" t="s">
        <v>87</v>
      </c>
      <c r="L1217" t="s">
        <v>88</v>
      </c>
      <c r="M1217" t="s">
        <v>89</v>
      </c>
      <c r="N1217">
        <v>2</v>
      </c>
      <c r="O1217" s="1">
        <v>44797.775914351849</v>
      </c>
      <c r="P1217" s="1">
        <v>44797.874120370368</v>
      </c>
      <c r="Q1217">
        <v>6488</v>
      </c>
      <c r="R1217">
        <v>1997</v>
      </c>
      <c r="S1217" t="b">
        <v>0</v>
      </c>
      <c r="T1217" t="s">
        <v>90</v>
      </c>
      <c r="U1217" t="b">
        <v>1</v>
      </c>
      <c r="V1217" t="s">
        <v>154</v>
      </c>
      <c r="W1217" s="1">
        <v>44797.867905092593</v>
      </c>
      <c r="X1217">
        <v>1459</v>
      </c>
      <c r="Y1217">
        <v>128</v>
      </c>
      <c r="Z1217">
        <v>0</v>
      </c>
      <c r="AA1217">
        <v>128</v>
      </c>
      <c r="AB1217">
        <v>0</v>
      </c>
      <c r="AC1217">
        <v>60</v>
      </c>
      <c r="AD1217">
        <v>160</v>
      </c>
      <c r="AE1217">
        <v>0</v>
      </c>
      <c r="AF1217">
        <v>0</v>
      </c>
      <c r="AG1217">
        <v>0</v>
      </c>
      <c r="AH1217" t="s">
        <v>132</v>
      </c>
      <c r="AI1217" s="1">
        <v>44797.874120370368</v>
      </c>
      <c r="AJ1217">
        <v>503</v>
      </c>
      <c r="AK1217">
        <v>1</v>
      </c>
      <c r="AL1217">
        <v>0</v>
      </c>
      <c r="AM1217">
        <v>1</v>
      </c>
      <c r="AN1217">
        <v>0</v>
      </c>
      <c r="AO1217">
        <v>1</v>
      </c>
      <c r="AP1217">
        <v>159</v>
      </c>
      <c r="AQ1217">
        <v>0</v>
      </c>
      <c r="AR1217">
        <v>0</v>
      </c>
      <c r="AS1217">
        <v>0</v>
      </c>
      <c r="AT1217" t="s">
        <v>90</v>
      </c>
      <c r="AU1217" t="s">
        <v>90</v>
      </c>
      <c r="AV1217" t="s">
        <v>90</v>
      </c>
      <c r="AW1217" t="s">
        <v>90</v>
      </c>
      <c r="AX1217" t="s">
        <v>90</v>
      </c>
      <c r="AY1217" t="s">
        <v>90</v>
      </c>
      <c r="AZ1217" t="s">
        <v>90</v>
      </c>
      <c r="BA1217" t="s">
        <v>90</v>
      </c>
      <c r="BB1217" t="s">
        <v>90</v>
      </c>
      <c r="BC1217" t="s">
        <v>90</v>
      </c>
      <c r="BD1217" t="s">
        <v>90</v>
      </c>
      <c r="BE1217" t="s">
        <v>90</v>
      </c>
      <c r="BF1217" t="s">
        <v>2475</v>
      </c>
      <c r="BG1217">
        <v>141</v>
      </c>
      <c r="BH1217" t="s">
        <v>93</v>
      </c>
    </row>
    <row r="1218" spans="1:60">
      <c r="A1218" t="s">
        <v>2666</v>
      </c>
      <c r="B1218" t="s">
        <v>82</v>
      </c>
      <c r="C1218" t="s">
        <v>2617</v>
      </c>
      <c r="D1218" t="s">
        <v>84</v>
      </c>
      <c r="E1218" s="2">
        <f>HYPERLINK("capsilon://?command=openfolder&amp;siteaddress=FAM.docvelocity-na8.net&amp;folderid=FXE4DC7E9A-B3B9-14A2-F5A5-586624212ACA","FX22085705")</f>
        <v>0</v>
      </c>
      <c r="F1218" t="s">
        <v>19</v>
      </c>
      <c r="G1218" t="s">
        <v>19</v>
      </c>
      <c r="H1218" t="s">
        <v>85</v>
      </c>
      <c r="I1218" t="s">
        <v>2648</v>
      </c>
      <c r="J1218">
        <v>288</v>
      </c>
      <c r="K1218" t="s">
        <v>87</v>
      </c>
      <c r="L1218" t="s">
        <v>88</v>
      </c>
      <c r="M1218" t="s">
        <v>89</v>
      </c>
      <c r="N1218">
        <v>2</v>
      </c>
      <c r="O1218" s="1">
        <v>44797.777951388889</v>
      </c>
      <c r="P1218" s="1">
        <v>44797.892627314817</v>
      </c>
      <c r="Q1218">
        <v>7630</v>
      </c>
      <c r="R1218">
        <v>2278</v>
      </c>
      <c r="S1218" t="b">
        <v>0</v>
      </c>
      <c r="T1218" t="s">
        <v>90</v>
      </c>
      <c r="U1218" t="b">
        <v>1</v>
      </c>
      <c r="V1218" t="s">
        <v>2462</v>
      </c>
      <c r="W1218" s="1">
        <v>44797.886296296296</v>
      </c>
      <c r="X1218">
        <v>1970</v>
      </c>
      <c r="Y1218">
        <v>130</v>
      </c>
      <c r="Z1218">
        <v>0</v>
      </c>
      <c r="AA1218">
        <v>130</v>
      </c>
      <c r="AB1218">
        <v>0</v>
      </c>
      <c r="AC1218">
        <v>71</v>
      </c>
      <c r="AD1218">
        <v>158</v>
      </c>
      <c r="AE1218">
        <v>0</v>
      </c>
      <c r="AF1218">
        <v>0</v>
      </c>
      <c r="AG1218">
        <v>0</v>
      </c>
      <c r="AH1218" t="s">
        <v>173</v>
      </c>
      <c r="AI1218" s="1">
        <v>44797.892627314817</v>
      </c>
      <c r="AJ1218">
        <v>224</v>
      </c>
      <c r="AK1218">
        <v>3</v>
      </c>
      <c r="AL1218">
        <v>0</v>
      </c>
      <c r="AM1218">
        <v>3</v>
      </c>
      <c r="AN1218">
        <v>0</v>
      </c>
      <c r="AO1218">
        <v>2</v>
      </c>
      <c r="AP1218">
        <v>155</v>
      </c>
      <c r="AQ1218">
        <v>0</v>
      </c>
      <c r="AR1218">
        <v>0</v>
      </c>
      <c r="AS1218">
        <v>0</v>
      </c>
      <c r="AT1218" t="s">
        <v>90</v>
      </c>
      <c r="AU1218" t="s">
        <v>90</v>
      </c>
      <c r="AV1218" t="s">
        <v>90</v>
      </c>
      <c r="AW1218" t="s">
        <v>90</v>
      </c>
      <c r="AX1218" t="s">
        <v>90</v>
      </c>
      <c r="AY1218" t="s">
        <v>90</v>
      </c>
      <c r="AZ1218" t="s">
        <v>90</v>
      </c>
      <c r="BA1218" t="s">
        <v>90</v>
      </c>
      <c r="BB1218" t="s">
        <v>90</v>
      </c>
      <c r="BC1218" t="s">
        <v>90</v>
      </c>
      <c r="BD1218" t="s">
        <v>90</v>
      </c>
      <c r="BE1218" t="s">
        <v>90</v>
      </c>
      <c r="BF1218" t="s">
        <v>2475</v>
      </c>
      <c r="BG1218">
        <v>165</v>
      </c>
      <c r="BH1218" t="s">
        <v>93</v>
      </c>
    </row>
    <row r="1219" spans="1:60">
      <c r="A1219" t="s">
        <v>2667</v>
      </c>
      <c r="B1219" t="s">
        <v>82</v>
      </c>
      <c r="C1219" t="s">
        <v>2668</v>
      </c>
      <c r="D1219" t="s">
        <v>84</v>
      </c>
      <c r="E1219" s="2">
        <f>HYPERLINK("capsilon://?command=openfolder&amp;siteaddress=FAM.docvelocity-na8.net&amp;folderid=FXEE2B34A3-1265-FF2E-45EE-493F094EAEB8","FX22086851")</f>
        <v>0</v>
      </c>
      <c r="F1219" t="s">
        <v>19</v>
      </c>
      <c r="G1219" t="s">
        <v>19</v>
      </c>
      <c r="H1219" t="s">
        <v>85</v>
      </c>
      <c r="I1219" t="s">
        <v>2669</v>
      </c>
      <c r="J1219">
        <v>64</v>
      </c>
      <c r="K1219" t="s">
        <v>87</v>
      </c>
      <c r="L1219" t="s">
        <v>88</v>
      </c>
      <c r="M1219" t="s">
        <v>89</v>
      </c>
      <c r="N1219">
        <v>1</v>
      </c>
      <c r="O1219" s="1">
        <v>44797.779004629629</v>
      </c>
      <c r="P1219" s="1">
        <v>44797.870949074073</v>
      </c>
      <c r="Q1219">
        <v>7681</v>
      </c>
      <c r="R1219">
        <v>263</v>
      </c>
      <c r="S1219" t="b">
        <v>0</v>
      </c>
      <c r="T1219" t="s">
        <v>90</v>
      </c>
      <c r="U1219" t="b">
        <v>0</v>
      </c>
      <c r="V1219" t="s">
        <v>154</v>
      </c>
      <c r="W1219" s="1">
        <v>44797.870949074073</v>
      </c>
      <c r="X1219">
        <v>263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64</v>
      </c>
      <c r="AE1219">
        <v>64</v>
      </c>
      <c r="AF1219">
        <v>0</v>
      </c>
      <c r="AG1219">
        <v>2</v>
      </c>
      <c r="AH1219" t="s">
        <v>90</v>
      </c>
      <c r="AI1219" t="s">
        <v>90</v>
      </c>
      <c r="AJ1219" t="s">
        <v>90</v>
      </c>
      <c r="AK1219" t="s">
        <v>90</v>
      </c>
      <c r="AL1219" t="s">
        <v>90</v>
      </c>
      <c r="AM1219" t="s">
        <v>90</v>
      </c>
      <c r="AN1219" t="s">
        <v>90</v>
      </c>
      <c r="AO1219" t="s">
        <v>90</v>
      </c>
      <c r="AP1219" t="s">
        <v>90</v>
      </c>
      <c r="AQ1219" t="s">
        <v>90</v>
      </c>
      <c r="AR1219" t="s">
        <v>90</v>
      </c>
      <c r="AS1219" t="s">
        <v>90</v>
      </c>
      <c r="AT1219" t="s">
        <v>90</v>
      </c>
      <c r="AU1219" t="s">
        <v>90</v>
      </c>
      <c r="AV1219" t="s">
        <v>90</v>
      </c>
      <c r="AW1219" t="s">
        <v>90</v>
      </c>
      <c r="AX1219" t="s">
        <v>90</v>
      </c>
      <c r="AY1219" t="s">
        <v>90</v>
      </c>
      <c r="AZ1219" t="s">
        <v>90</v>
      </c>
      <c r="BA1219" t="s">
        <v>90</v>
      </c>
      <c r="BB1219" t="s">
        <v>90</v>
      </c>
      <c r="BC1219" t="s">
        <v>90</v>
      </c>
      <c r="BD1219" t="s">
        <v>90</v>
      </c>
      <c r="BE1219" t="s">
        <v>90</v>
      </c>
      <c r="BF1219" t="s">
        <v>2475</v>
      </c>
      <c r="BG1219">
        <v>132</v>
      </c>
      <c r="BH1219" t="s">
        <v>93</v>
      </c>
    </row>
    <row r="1220" spans="1:60">
      <c r="A1220" t="s">
        <v>2670</v>
      </c>
      <c r="B1220" t="s">
        <v>82</v>
      </c>
      <c r="C1220" t="s">
        <v>2617</v>
      </c>
      <c r="D1220" t="s">
        <v>84</v>
      </c>
      <c r="E1220" s="2">
        <f>HYPERLINK("capsilon://?command=openfolder&amp;siteaddress=FAM.docvelocity-na8.net&amp;folderid=FXE4DC7E9A-B3B9-14A2-F5A5-586624212ACA","FX22085705")</f>
        <v>0</v>
      </c>
      <c r="F1220" t="s">
        <v>19</v>
      </c>
      <c r="G1220" t="s">
        <v>19</v>
      </c>
      <c r="H1220" t="s">
        <v>85</v>
      </c>
      <c r="I1220" t="s">
        <v>2650</v>
      </c>
      <c r="J1220">
        <v>208</v>
      </c>
      <c r="K1220" t="s">
        <v>87</v>
      </c>
      <c r="L1220" t="s">
        <v>88</v>
      </c>
      <c r="M1220" t="s">
        <v>89</v>
      </c>
      <c r="N1220">
        <v>2</v>
      </c>
      <c r="O1220" s="1">
        <v>44797.779178240744</v>
      </c>
      <c r="P1220" s="1">
        <v>44797.881747685184</v>
      </c>
      <c r="Q1220">
        <v>6920</v>
      </c>
      <c r="R1220">
        <v>1942</v>
      </c>
      <c r="S1220" t="b">
        <v>0</v>
      </c>
      <c r="T1220" t="s">
        <v>90</v>
      </c>
      <c r="U1220" t="b">
        <v>1</v>
      </c>
      <c r="V1220" t="s">
        <v>162</v>
      </c>
      <c r="W1220" s="1">
        <v>44797.878136574072</v>
      </c>
      <c r="X1220">
        <v>1777</v>
      </c>
      <c r="Y1220">
        <v>128</v>
      </c>
      <c r="Z1220">
        <v>0</v>
      </c>
      <c r="AA1220">
        <v>128</v>
      </c>
      <c r="AB1220">
        <v>3</v>
      </c>
      <c r="AC1220">
        <v>67</v>
      </c>
      <c r="AD1220">
        <v>80</v>
      </c>
      <c r="AE1220">
        <v>0</v>
      </c>
      <c r="AF1220">
        <v>0</v>
      </c>
      <c r="AG1220">
        <v>0</v>
      </c>
      <c r="AH1220" t="s">
        <v>173</v>
      </c>
      <c r="AI1220" s="1">
        <v>44797.881747685184</v>
      </c>
      <c r="AJ1220">
        <v>165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80</v>
      </c>
      <c r="AQ1220">
        <v>0</v>
      </c>
      <c r="AR1220">
        <v>0</v>
      </c>
      <c r="AS1220">
        <v>0</v>
      </c>
      <c r="AT1220" t="s">
        <v>90</v>
      </c>
      <c r="AU1220" t="s">
        <v>90</v>
      </c>
      <c r="AV1220" t="s">
        <v>90</v>
      </c>
      <c r="AW1220" t="s">
        <v>90</v>
      </c>
      <c r="AX1220" t="s">
        <v>90</v>
      </c>
      <c r="AY1220" t="s">
        <v>90</v>
      </c>
      <c r="AZ1220" t="s">
        <v>90</v>
      </c>
      <c r="BA1220" t="s">
        <v>90</v>
      </c>
      <c r="BB1220" t="s">
        <v>90</v>
      </c>
      <c r="BC1220" t="s">
        <v>90</v>
      </c>
      <c r="BD1220" t="s">
        <v>90</v>
      </c>
      <c r="BE1220" t="s">
        <v>90</v>
      </c>
      <c r="BF1220" t="s">
        <v>2475</v>
      </c>
      <c r="BG1220">
        <v>147</v>
      </c>
      <c r="BH1220" t="s">
        <v>93</v>
      </c>
    </row>
    <row r="1221" spans="1:60">
      <c r="A1221" t="s">
        <v>2671</v>
      </c>
      <c r="B1221" t="s">
        <v>82</v>
      </c>
      <c r="C1221" t="s">
        <v>2672</v>
      </c>
      <c r="D1221" t="s">
        <v>84</v>
      </c>
      <c r="E1221" s="2">
        <f>HYPERLINK("capsilon://?command=openfolder&amp;siteaddress=FAM.docvelocity-na8.net&amp;folderid=FX2D065012-68B2-22C0-DD8D-FC41B000E233","FX22085526")</f>
        <v>0</v>
      </c>
      <c r="F1221" t="s">
        <v>19</v>
      </c>
      <c r="G1221" t="s">
        <v>19</v>
      </c>
      <c r="H1221" t="s">
        <v>85</v>
      </c>
      <c r="I1221" t="s">
        <v>2673</v>
      </c>
      <c r="J1221">
        <v>276</v>
      </c>
      <c r="K1221" t="s">
        <v>87</v>
      </c>
      <c r="L1221" t="s">
        <v>88</v>
      </c>
      <c r="M1221" t="s">
        <v>89</v>
      </c>
      <c r="N1221">
        <v>1</v>
      </c>
      <c r="O1221" s="1">
        <v>44797.798946759256</v>
      </c>
      <c r="P1221" s="1">
        <v>44797.894826388889</v>
      </c>
      <c r="Q1221">
        <v>6710</v>
      </c>
      <c r="R1221">
        <v>1574</v>
      </c>
      <c r="S1221" t="b">
        <v>0</v>
      </c>
      <c r="T1221" t="s">
        <v>90</v>
      </c>
      <c r="U1221" t="b">
        <v>0</v>
      </c>
      <c r="V1221" t="s">
        <v>2462</v>
      </c>
      <c r="W1221" s="1">
        <v>44797.894826388889</v>
      </c>
      <c r="X1221">
        <v>202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276</v>
      </c>
      <c r="AE1221">
        <v>262</v>
      </c>
      <c r="AF1221">
        <v>0</v>
      </c>
      <c r="AG1221">
        <v>4</v>
      </c>
      <c r="AH1221" t="s">
        <v>90</v>
      </c>
      <c r="AI1221" t="s">
        <v>90</v>
      </c>
      <c r="AJ1221" t="s">
        <v>90</v>
      </c>
      <c r="AK1221" t="s">
        <v>90</v>
      </c>
      <c r="AL1221" t="s">
        <v>90</v>
      </c>
      <c r="AM1221" t="s">
        <v>90</v>
      </c>
      <c r="AN1221" t="s">
        <v>90</v>
      </c>
      <c r="AO1221" t="s">
        <v>90</v>
      </c>
      <c r="AP1221" t="s">
        <v>90</v>
      </c>
      <c r="AQ1221" t="s">
        <v>90</v>
      </c>
      <c r="AR1221" t="s">
        <v>90</v>
      </c>
      <c r="AS1221" t="s">
        <v>90</v>
      </c>
      <c r="AT1221" t="s">
        <v>90</v>
      </c>
      <c r="AU1221" t="s">
        <v>90</v>
      </c>
      <c r="AV1221" t="s">
        <v>90</v>
      </c>
      <c r="AW1221" t="s">
        <v>90</v>
      </c>
      <c r="AX1221" t="s">
        <v>90</v>
      </c>
      <c r="AY1221" t="s">
        <v>90</v>
      </c>
      <c r="AZ1221" t="s">
        <v>90</v>
      </c>
      <c r="BA1221" t="s">
        <v>90</v>
      </c>
      <c r="BB1221" t="s">
        <v>90</v>
      </c>
      <c r="BC1221" t="s">
        <v>90</v>
      </c>
      <c r="BD1221" t="s">
        <v>90</v>
      </c>
      <c r="BE1221" t="s">
        <v>90</v>
      </c>
      <c r="BF1221" t="s">
        <v>2475</v>
      </c>
      <c r="BG1221">
        <v>138</v>
      </c>
      <c r="BH1221" t="s">
        <v>93</v>
      </c>
    </row>
    <row r="1222" spans="1:60">
      <c r="A1222" t="s">
        <v>2674</v>
      </c>
      <c r="B1222" t="s">
        <v>82</v>
      </c>
      <c r="C1222" t="s">
        <v>2675</v>
      </c>
      <c r="D1222" t="s">
        <v>84</v>
      </c>
      <c r="E1222" s="2">
        <f>HYPERLINK("capsilon://?command=openfolder&amp;siteaddress=FAM.docvelocity-na8.net&amp;folderid=FX941C5857-CD37-DB6B-D617-F22CE7B375F8","FX22086860")</f>
        <v>0</v>
      </c>
      <c r="F1222" t="s">
        <v>19</v>
      </c>
      <c r="G1222" t="s">
        <v>19</v>
      </c>
      <c r="H1222" t="s">
        <v>85</v>
      </c>
      <c r="I1222" t="s">
        <v>2676</v>
      </c>
      <c r="J1222">
        <v>428</v>
      </c>
      <c r="K1222" t="s">
        <v>87</v>
      </c>
      <c r="L1222" t="s">
        <v>88</v>
      </c>
      <c r="M1222" t="s">
        <v>89</v>
      </c>
      <c r="N1222">
        <v>1</v>
      </c>
      <c r="O1222" s="1">
        <v>44797.805844907409</v>
      </c>
      <c r="P1222" s="1">
        <v>44797.892476851855</v>
      </c>
      <c r="Q1222">
        <v>6952</v>
      </c>
      <c r="R1222">
        <v>533</v>
      </c>
      <c r="S1222" t="b">
        <v>0</v>
      </c>
      <c r="T1222" t="s">
        <v>90</v>
      </c>
      <c r="U1222" t="b">
        <v>0</v>
      </c>
      <c r="V1222" t="s">
        <v>2462</v>
      </c>
      <c r="W1222" s="1">
        <v>44797.892476851855</v>
      </c>
      <c r="X1222">
        <v>533</v>
      </c>
      <c r="Y1222">
        <v>1</v>
      </c>
      <c r="Z1222">
        <v>0</v>
      </c>
      <c r="AA1222">
        <v>1</v>
      </c>
      <c r="AB1222">
        <v>0</v>
      </c>
      <c r="AC1222">
        <v>1</v>
      </c>
      <c r="AD1222">
        <v>427</v>
      </c>
      <c r="AE1222">
        <v>413</v>
      </c>
      <c r="AF1222">
        <v>0</v>
      </c>
      <c r="AG1222">
        <v>6</v>
      </c>
      <c r="AH1222" t="s">
        <v>90</v>
      </c>
      <c r="AI1222" t="s">
        <v>90</v>
      </c>
      <c r="AJ1222" t="s">
        <v>90</v>
      </c>
      <c r="AK1222" t="s">
        <v>90</v>
      </c>
      <c r="AL1222" t="s">
        <v>90</v>
      </c>
      <c r="AM1222" t="s">
        <v>90</v>
      </c>
      <c r="AN1222" t="s">
        <v>90</v>
      </c>
      <c r="AO1222" t="s">
        <v>90</v>
      </c>
      <c r="AP1222" t="s">
        <v>90</v>
      </c>
      <c r="AQ1222" t="s">
        <v>90</v>
      </c>
      <c r="AR1222" t="s">
        <v>90</v>
      </c>
      <c r="AS1222" t="s">
        <v>90</v>
      </c>
      <c r="AT1222" t="s">
        <v>90</v>
      </c>
      <c r="AU1222" t="s">
        <v>90</v>
      </c>
      <c r="AV1222" t="s">
        <v>90</v>
      </c>
      <c r="AW1222" t="s">
        <v>90</v>
      </c>
      <c r="AX1222" t="s">
        <v>90</v>
      </c>
      <c r="AY1222" t="s">
        <v>90</v>
      </c>
      <c r="AZ1222" t="s">
        <v>90</v>
      </c>
      <c r="BA1222" t="s">
        <v>90</v>
      </c>
      <c r="BB1222" t="s">
        <v>90</v>
      </c>
      <c r="BC1222" t="s">
        <v>90</v>
      </c>
      <c r="BD1222" t="s">
        <v>90</v>
      </c>
      <c r="BE1222" t="s">
        <v>90</v>
      </c>
      <c r="BF1222" t="s">
        <v>2475</v>
      </c>
      <c r="BG1222">
        <v>124</v>
      </c>
      <c r="BH1222" t="s">
        <v>93</v>
      </c>
    </row>
    <row r="1223" spans="1:60">
      <c r="A1223" t="s">
        <v>2677</v>
      </c>
      <c r="B1223" t="s">
        <v>82</v>
      </c>
      <c r="C1223" t="s">
        <v>2678</v>
      </c>
      <c r="D1223" t="s">
        <v>84</v>
      </c>
      <c r="E1223" s="2">
        <f>HYPERLINK("capsilon://?command=openfolder&amp;siteaddress=FAM.docvelocity-na8.net&amp;folderid=FX2C0221FB-008B-EF1A-4F3A-D01EB13311B2","FX22086302")</f>
        <v>0</v>
      </c>
      <c r="F1223" t="s">
        <v>19</v>
      </c>
      <c r="G1223" t="s">
        <v>19</v>
      </c>
      <c r="H1223" t="s">
        <v>85</v>
      </c>
      <c r="I1223" t="s">
        <v>2679</v>
      </c>
      <c r="J1223">
        <v>458</v>
      </c>
      <c r="K1223" t="s">
        <v>87</v>
      </c>
      <c r="L1223" t="s">
        <v>88</v>
      </c>
      <c r="M1223" t="s">
        <v>89</v>
      </c>
      <c r="N1223">
        <v>1</v>
      </c>
      <c r="O1223" s="1">
        <v>44797.819641203707</v>
      </c>
      <c r="P1223" s="1">
        <v>44797.916354166664</v>
      </c>
      <c r="Q1223">
        <v>6454</v>
      </c>
      <c r="R1223">
        <v>1902</v>
      </c>
      <c r="S1223" t="b">
        <v>0</v>
      </c>
      <c r="T1223" t="s">
        <v>90</v>
      </c>
      <c r="U1223" t="b">
        <v>0</v>
      </c>
      <c r="V1223" t="s">
        <v>2462</v>
      </c>
      <c r="W1223" s="1">
        <v>44797.916354166664</v>
      </c>
      <c r="X1223">
        <v>212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458</v>
      </c>
      <c r="AE1223">
        <v>444</v>
      </c>
      <c r="AF1223">
        <v>0</v>
      </c>
      <c r="AG1223">
        <v>6</v>
      </c>
      <c r="AH1223" t="s">
        <v>90</v>
      </c>
      <c r="AI1223" t="s">
        <v>90</v>
      </c>
      <c r="AJ1223" t="s">
        <v>90</v>
      </c>
      <c r="AK1223" t="s">
        <v>90</v>
      </c>
      <c r="AL1223" t="s">
        <v>90</v>
      </c>
      <c r="AM1223" t="s">
        <v>90</v>
      </c>
      <c r="AN1223" t="s">
        <v>90</v>
      </c>
      <c r="AO1223" t="s">
        <v>90</v>
      </c>
      <c r="AP1223" t="s">
        <v>90</v>
      </c>
      <c r="AQ1223" t="s">
        <v>90</v>
      </c>
      <c r="AR1223" t="s">
        <v>90</v>
      </c>
      <c r="AS1223" t="s">
        <v>90</v>
      </c>
      <c r="AT1223" t="s">
        <v>90</v>
      </c>
      <c r="AU1223" t="s">
        <v>90</v>
      </c>
      <c r="AV1223" t="s">
        <v>90</v>
      </c>
      <c r="AW1223" t="s">
        <v>90</v>
      </c>
      <c r="AX1223" t="s">
        <v>90</v>
      </c>
      <c r="AY1223" t="s">
        <v>90</v>
      </c>
      <c r="AZ1223" t="s">
        <v>90</v>
      </c>
      <c r="BA1223" t="s">
        <v>90</v>
      </c>
      <c r="BB1223" t="s">
        <v>90</v>
      </c>
      <c r="BC1223" t="s">
        <v>90</v>
      </c>
      <c r="BD1223" t="s">
        <v>90</v>
      </c>
      <c r="BE1223" t="s">
        <v>90</v>
      </c>
      <c r="BF1223" t="s">
        <v>2475</v>
      </c>
      <c r="BG1223">
        <v>139</v>
      </c>
      <c r="BH1223" t="s">
        <v>93</v>
      </c>
    </row>
    <row r="1224" spans="1:60">
      <c r="A1224" t="s">
        <v>2680</v>
      </c>
      <c r="B1224" t="s">
        <v>82</v>
      </c>
      <c r="C1224" t="s">
        <v>2681</v>
      </c>
      <c r="D1224" t="s">
        <v>84</v>
      </c>
      <c r="E1224" s="2">
        <f>HYPERLINK("capsilon://?command=openfolder&amp;siteaddress=FAM.docvelocity-na8.net&amp;folderid=FXEF6F277F-C4F3-18B5-D6A8-F22506D6656B","FX22086645")</f>
        <v>0</v>
      </c>
      <c r="F1224" t="s">
        <v>19</v>
      </c>
      <c r="G1224" t="s">
        <v>19</v>
      </c>
      <c r="H1224" t="s">
        <v>85</v>
      </c>
      <c r="I1224" t="s">
        <v>2682</v>
      </c>
      <c r="J1224">
        <v>282</v>
      </c>
      <c r="K1224" t="s">
        <v>87</v>
      </c>
      <c r="L1224" t="s">
        <v>88</v>
      </c>
      <c r="M1224" t="s">
        <v>89</v>
      </c>
      <c r="N1224">
        <v>1</v>
      </c>
      <c r="O1224" s="1">
        <v>44797.820081018515</v>
      </c>
      <c r="P1224" s="1">
        <v>44797.933182870373</v>
      </c>
      <c r="Q1224">
        <v>9239</v>
      </c>
      <c r="R1224">
        <v>533</v>
      </c>
      <c r="S1224" t="b">
        <v>0</v>
      </c>
      <c r="T1224" t="s">
        <v>90</v>
      </c>
      <c r="U1224" t="b">
        <v>0</v>
      </c>
      <c r="V1224" t="s">
        <v>154</v>
      </c>
      <c r="W1224" s="1">
        <v>44797.933182870373</v>
      </c>
      <c r="X1224">
        <v>445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282</v>
      </c>
      <c r="AE1224">
        <v>266</v>
      </c>
      <c r="AF1224">
        <v>0</v>
      </c>
      <c r="AG1224">
        <v>11</v>
      </c>
      <c r="AH1224" t="s">
        <v>90</v>
      </c>
      <c r="AI1224" t="s">
        <v>90</v>
      </c>
      <c r="AJ1224" t="s">
        <v>90</v>
      </c>
      <c r="AK1224" t="s">
        <v>90</v>
      </c>
      <c r="AL1224" t="s">
        <v>90</v>
      </c>
      <c r="AM1224" t="s">
        <v>90</v>
      </c>
      <c r="AN1224" t="s">
        <v>90</v>
      </c>
      <c r="AO1224" t="s">
        <v>90</v>
      </c>
      <c r="AP1224" t="s">
        <v>90</v>
      </c>
      <c r="AQ1224" t="s">
        <v>90</v>
      </c>
      <c r="AR1224" t="s">
        <v>90</v>
      </c>
      <c r="AS1224" t="s">
        <v>90</v>
      </c>
      <c r="AT1224" t="s">
        <v>90</v>
      </c>
      <c r="AU1224" t="s">
        <v>90</v>
      </c>
      <c r="AV1224" t="s">
        <v>90</v>
      </c>
      <c r="AW1224" t="s">
        <v>90</v>
      </c>
      <c r="AX1224" t="s">
        <v>90</v>
      </c>
      <c r="AY1224" t="s">
        <v>90</v>
      </c>
      <c r="AZ1224" t="s">
        <v>90</v>
      </c>
      <c r="BA1224" t="s">
        <v>90</v>
      </c>
      <c r="BB1224" t="s">
        <v>90</v>
      </c>
      <c r="BC1224" t="s">
        <v>90</v>
      </c>
      <c r="BD1224" t="s">
        <v>90</v>
      </c>
      <c r="BE1224" t="s">
        <v>90</v>
      </c>
      <c r="BF1224" t="s">
        <v>2475</v>
      </c>
      <c r="BG1224">
        <v>162</v>
      </c>
      <c r="BH1224" t="s">
        <v>93</v>
      </c>
    </row>
    <row r="1225" spans="1:60">
      <c r="A1225" t="s">
        <v>2683</v>
      </c>
      <c r="B1225" t="s">
        <v>82</v>
      </c>
      <c r="C1225" t="s">
        <v>2684</v>
      </c>
      <c r="D1225" t="s">
        <v>84</v>
      </c>
      <c r="E1225" s="2">
        <f>HYPERLINK("capsilon://?command=openfolder&amp;siteaddress=FAM.docvelocity-na8.net&amp;folderid=FX8309EED8-9A34-99AA-6E8A-D2E3DC0D3FC0","FX22085753")</f>
        <v>0</v>
      </c>
      <c r="F1225" t="s">
        <v>19</v>
      </c>
      <c r="G1225" t="s">
        <v>19</v>
      </c>
      <c r="H1225" t="s">
        <v>85</v>
      </c>
      <c r="I1225" t="s">
        <v>2685</v>
      </c>
      <c r="J1225">
        <v>287</v>
      </c>
      <c r="K1225" t="s">
        <v>87</v>
      </c>
      <c r="L1225" t="s">
        <v>88</v>
      </c>
      <c r="M1225" t="s">
        <v>89</v>
      </c>
      <c r="N1225">
        <v>1</v>
      </c>
      <c r="O1225" s="1">
        <v>44797.861076388886</v>
      </c>
      <c r="P1225" s="1">
        <v>44797.935034722221</v>
      </c>
      <c r="Q1225">
        <v>6231</v>
      </c>
      <c r="R1225">
        <v>159</v>
      </c>
      <c r="S1225" t="b">
        <v>0</v>
      </c>
      <c r="T1225" t="s">
        <v>90</v>
      </c>
      <c r="U1225" t="b">
        <v>0</v>
      </c>
      <c r="V1225" t="s">
        <v>154</v>
      </c>
      <c r="W1225" s="1">
        <v>44797.935034722221</v>
      </c>
      <c r="X1225">
        <v>159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287</v>
      </c>
      <c r="AE1225">
        <v>280</v>
      </c>
      <c r="AF1225">
        <v>0</v>
      </c>
      <c r="AG1225">
        <v>4</v>
      </c>
      <c r="AH1225" t="s">
        <v>90</v>
      </c>
      <c r="AI1225" t="s">
        <v>90</v>
      </c>
      <c r="AJ1225" t="s">
        <v>90</v>
      </c>
      <c r="AK1225" t="s">
        <v>90</v>
      </c>
      <c r="AL1225" t="s">
        <v>90</v>
      </c>
      <c r="AM1225" t="s">
        <v>90</v>
      </c>
      <c r="AN1225" t="s">
        <v>90</v>
      </c>
      <c r="AO1225" t="s">
        <v>90</v>
      </c>
      <c r="AP1225" t="s">
        <v>90</v>
      </c>
      <c r="AQ1225" t="s">
        <v>90</v>
      </c>
      <c r="AR1225" t="s">
        <v>90</v>
      </c>
      <c r="AS1225" t="s">
        <v>90</v>
      </c>
      <c r="AT1225" t="s">
        <v>90</v>
      </c>
      <c r="AU1225" t="s">
        <v>90</v>
      </c>
      <c r="AV1225" t="s">
        <v>90</v>
      </c>
      <c r="AW1225" t="s">
        <v>90</v>
      </c>
      <c r="AX1225" t="s">
        <v>90</v>
      </c>
      <c r="AY1225" t="s">
        <v>90</v>
      </c>
      <c r="AZ1225" t="s">
        <v>90</v>
      </c>
      <c r="BA1225" t="s">
        <v>90</v>
      </c>
      <c r="BB1225" t="s">
        <v>90</v>
      </c>
      <c r="BC1225" t="s">
        <v>90</v>
      </c>
      <c r="BD1225" t="s">
        <v>90</v>
      </c>
      <c r="BE1225" t="s">
        <v>90</v>
      </c>
      <c r="BF1225" t="s">
        <v>2475</v>
      </c>
      <c r="BG1225">
        <v>106</v>
      </c>
      <c r="BH1225" t="s">
        <v>93</v>
      </c>
    </row>
    <row r="1226" spans="1:60">
      <c r="A1226" t="s">
        <v>2686</v>
      </c>
      <c r="B1226" t="s">
        <v>82</v>
      </c>
      <c r="C1226" t="s">
        <v>2687</v>
      </c>
      <c r="D1226" t="s">
        <v>84</v>
      </c>
      <c r="E1226" s="2">
        <f>HYPERLINK("capsilon://?command=openfolder&amp;siteaddress=FAM.docvelocity-na8.net&amp;folderid=FX5D6B1B1C-2BF3-7464-BD87-337077407D70","FX22086082")</f>
        <v>0</v>
      </c>
      <c r="F1226" t="s">
        <v>19</v>
      </c>
      <c r="G1226" t="s">
        <v>19</v>
      </c>
      <c r="H1226" t="s">
        <v>85</v>
      </c>
      <c r="I1226" t="s">
        <v>2688</v>
      </c>
      <c r="J1226">
        <v>101</v>
      </c>
      <c r="K1226" t="s">
        <v>87</v>
      </c>
      <c r="L1226" t="s">
        <v>88</v>
      </c>
      <c r="M1226" t="s">
        <v>89</v>
      </c>
      <c r="N1226">
        <v>1</v>
      </c>
      <c r="O1226" s="1">
        <v>44797.866979166669</v>
      </c>
      <c r="P1226" s="1">
        <v>44797.952685185184</v>
      </c>
      <c r="Q1226">
        <v>7033</v>
      </c>
      <c r="R1226">
        <v>372</v>
      </c>
      <c r="S1226" t="b">
        <v>0</v>
      </c>
      <c r="T1226" t="s">
        <v>90</v>
      </c>
      <c r="U1226" t="b">
        <v>0</v>
      </c>
      <c r="V1226" t="s">
        <v>182</v>
      </c>
      <c r="W1226" s="1">
        <v>44797.952685185184</v>
      </c>
      <c r="X1226">
        <v>372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101</v>
      </c>
      <c r="AE1226">
        <v>94</v>
      </c>
      <c r="AF1226">
        <v>0</v>
      </c>
      <c r="AG1226">
        <v>3</v>
      </c>
      <c r="AH1226" t="s">
        <v>90</v>
      </c>
      <c r="AI1226" t="s">
        <v>90</v>
      </c>
      <c r="AJ1226" t="s">
        <v>90</v>
      </c>
      <c r="AK1226" t="s">
        <v>90</v>
      </c>
      <c r="AL1226" t="s">
        <v>90</v>
      </c>
      <c r="AM1226" t="s">
        <v>90</v>
      </c>
      <c r="AN1226" t="s">
        <v>90</v>
      </c>
      <c r="AO1226" t="s">
        <v>90</v>
      </c>
      <c r="AP1226" t="s">
        <v>90</v>
      </c>
      <c r="AQ1226" t="s">
        <v>90</v>
      </c>
      <c r="AR1226" t="s">
        <v>90</v>
      </c>
      <c r="AS1226" t="s">
        <v>90</v>
      </c>
      <c r="AT1226" t="s">
        <v>90</v>
      </c>
      <c r="AU1226" t="s">
        <v>90</v>
      </c>
      <c r="AV1226" t="s">
        <v>90</v>
      </c>
      <c r="AW1226" t="s">
        <v>90</v>
      </c>
      <c r="AX1226" t="s">
        <v>90</v>
      </c>
      <c r="AY1226" t="s">
        <v>90</v>
      </c>
      <c r="AZ1226" t="s">
        <v>90</v>
      </c>
      <c r="BA1226" t="s">
        <v>90</v>
      </c>
      <c r="BB1226" t="s">
        <v>90</v>
      </c>
      <c r="BC1226" t="s">
        <v>90</v>
      </c>
      <c r="BD1226" t="s">
        <v>90</v>
      </c>
      <c r="BE1226" t="s">
        <v>90</v>
      </c>
      <c r="BF1226" t="s">
        <v>2475</v>
      </c>
      <c r="BG1226">
        <v>123</v>
      </c>
      <c r="BH1226" t="s">
        <v>93</v>
      </c>
    </row>
    <row r="1227" spans="1:60">
      <c r="A1227" t="s">
        <v>2689</v>
      </c>
      <c r="B1227" t="s">
        <v>82</v>
      </c>
      <c r="C1227" t="s">
        <v>2668</v>
      </c>
      <c r="D1227" t="s">
        <v>84</v>
      </c>
      <c r="E1227" s="2">
        <f>HYPERLINK("capsilon://?command=openfolder&amp;siteaddress=FAM.docvelocity-na8.net&amp;folderid=FXEE2B34A3-1265-FF2E-45EE-493F094EAEB8","FX22086851")</f>
        <v>0</v>
      </c>
      <c r="F1227" t="s">
        <v>19</v>
      </c>
      <c r="G1227" t="s">
        <v>19</v>
      </c>
      <c r="H1227" t="s">
        <v>85</v>
      </c>
      <c r="I1227" t="s">
        <v>2669</v>
      </c>
      <c r="J1227">
        <v>88</v>
      </c>
      <c r="K1227" t="s">
        <v>87</v>
      </c>
      <c r="L1227" t="s">
        <v>88</v>
      </c>
      <c r="M1227" t="s">
        <v>89</v>
      </c>
      <c r="N1227">
        <v>2</v>
      </c>
      <c r="O1227" s="1">
        <v>44797.872129629628</v>
      </c>
      <c r="P1227" s="1">
        <v>44797.896192129629</v>
      </c>
      <c r="Q1227">
        <v>1124</v>
      </c>
      <c r="R1227">
        <v>955</v>
      </c>
      <c r="S1227" t="b">
        <v>0</v>
      </c>
      <c r="T1227" t="s">
        <v>90</v>
      </c>
      <c r="U1227" t="b">
        <v>1</v>
      </c>
      <c r="V1227" t="s">
        <v>162</v>
      </c>
      <c r="W1227" s="1">
        <v>44797.890266203707</v>
      </c>
      <c r="X1227">
        <v>597</v>
      </c>
      <c r="Y1227">
        <v>88</v>
      </c>
      <c r="Z1227">
        <v>0</v>
      </c>
      <c r="AA1227">
        <v>88</v>
      </c>
      <c r="AB1227">
        <v>0</v>
      </c>
      <c r="AC1227">
        <v>11</v>
      </c>
      <c r="AD1227">
        <v>0</v>
      </c>
      <c r="AE1227">
        <v>0</v>
      </c>
      <c r="AF1227">
        <v>0</v>
      </c>
      <c r="AG1227">
        <v>0</v>
      </c>
      <c r="AH1227" t="s">
        <v>126</v>
      </c>
      <c r="AI1227" s="1">
        <v>44797.896192129629</v>
      </c>
      <c r="AJ1227">
        <v>358</v>
      </c>
      <c r="AK1227">
        <v>3</v>
      </c>
      <c r="AL1227">
        <v>0</v>
      </c>
      <c r="AM1227">
        <v>3</v>
      </c>
      <c r="AN1227">
        <v>0</v>
      </c>
      <c r="AO1227">
        <v>3</v>
      </c>
      <c r="AP1227">
        <v>-3</v>
      </c>
      <c r="AQ1227">
        <v>0</v>
      </c>
      <c r="AR1227">
        <v>0</v>
      </c>
      <c r="AS1227">
        <v>0</v>
      </c>
      <c r="AT1227" t="s">
        <v>90</v>
      </c>
      <c r="AU1227" t="s">
        <v>90</v>
      </c>
      <c r="AV1227" t="s">
        <v>90</v>
      </c>
      <c r="AW1227" t="s">
        <v>90</v>
      </c>
      <c r="AX1227" t="s">
        <v>90</v>
      </c>
      <c r="AY1227" t="s">
        <v>90</v>
      </c>
      <c r="AZ1227" t="s">
        <v>90</v>
      </c>
      <c r="BA1227" t="s">
        <v>90</v>
      </c>
      <c r="BB1227" t="s">
        <v>90</v>
      </c>
      <c r="BC1227" t="s">
        <v>90</v>
      </c>
      <c r="BD1227" t="s">
        <v>90</v>
      </c>
      <c r="BE1227" t="s">
        <v>90</v>
      </c>
      <c r="BF1227" t="s">
        <v>2475</v>
      </c>
      <c r="BG1227">
        <v>34</v>
      </c>
      <c r="BH1227" t="s">
        <v>93</v>
      </c>
    </row>
    <row r="1228" spans="1:60">
      <c r="A1228" t="s">
        <v>2690</v>
      </c>
      <c r="B1228" t="s">
        <v>82</v>
      </c>
      <c r="C1228" t="s">
        <v>2675</v>
      </c>
      <c r="D1228" t="s">
        <v>84</v>
      </c>
      <c r="E1228" s="2">
        <f>HYPERLINK("capsilon://?command=openfolder&amp;siteaddress=FAM.docvelocity-na8.net&amp;folderid=FX941C5857-CD37-DB6B-D617-F22CE7B375F8","FX22086860")</f>
        <v>0</v>
      </c>
      <c r="F1228" t="s">
        <v>19</v>
      </c>
      <c r="G1228" t="s">
        <v>19</v>
      </c>
      <c r="H1228" t="s">
        <v>85</v>
      </c>
      <c r="I1228" t="s">
        <v>2676</v>
      </c>
      <c r="J1228">
        <v>503</v>
      </c>
      <c r="K1228" t="s">
        <v>87</v>
      </c>
      <c r="L1228" t="s">
        <v>88</v>
      </c>
      <c r="M1228" t="s">
        <v>89</v>
      </c>
      <c r="N1228">
        <v>2</v>
      </c>
      <c r="O1228" s="1">
        <v>44797.894386574073</v>
      </c>
      <c r="P1228" s="1">
        <v>44797.965868055559</v>
      </c>
      <c r="Q1228">
        <v>2965</v>
      </c>
      <c r="R1228">
        <v>3211</v>
      </c>
      <c r="S1228" t="b">
        <v>0</v>
      </c>
      <c r="T1228" t="s">
        <v>90</v>
      </c>
      <c r="U1228" t="b">
        <v>1</v>
      </c>
      <c r="V1228" t="s">
        <v>2462</v>
      </c>
      <c r="W1228" s="1">
        <v>44797.913888888892</v>
      </c>
      <c r="X1228">
        <v>1646</v>
      </c>
      <c r="Y1228">
        <v>446</v>
      </c>
      <c r="Z1228">
        <v>0</v>
      </c>
      <c r="AA1228">
        <v>446</v>
      </c>
      <c r="AB1228">
        <v>0</v>
      </c>
      <c r="AC1228">
        <v>22</v>
      </c>
      <c r="AD1228">
        <v>57</v>
      </c>
      <c r="AE1228">
        <v>0</v>
      </c>
      <c r="AF1228">
        <v>0</v>
      </c>
      <c r="AG1228">
        <v>0</v>
      </c>
      <c r="AH1228" t="s">
        <v>126</v>
      </c>
      <c r="AI1228" s="1">
        <v>44797.965868055559</v>
      </c>
      <c r="AJ1228">
        <v>1503</v>
      </c>
      <c r="AK1228">
        <v>2</v>
      </c>
      <c r="AL1228">
        <v>0</v>
      </c>
      <c r="AM1228">
        <v>2</v>
      </c>
      <c r="AN1228">
        <v>0</v>
      </c>
      <c r="AO1228">
        <v>2</v>
      </c>
      <c r="AP1228">
        <v>55</v>
      </c>
      <c r="AQ1228">
        <v>0</v>
      </c>
      <c r="AR1228">
        <v>0</v>
      </c>
      <c r="AS1228">
        <v>0</v>
      </c>
      <c r="AT1228" t="s">
        <v>90</v>
      </c>
      <c r="AU1228" t="s">
        <v>90</v>
      </c>
      <c r="AV1228" t="s">
        <v>90</v>
      </c>
      <c r="AW1228" t="s">
        <v>90</v>
      </c>
      <c r="AX1228" t="s">
        <v>90</v>
      </c>
      <c r="AY1228" t="s">
        <v>90</v>
      </c>
      <c r="AZ1228" t="s">
        <v>90</v>
      </c>
      <c r="BA1228" t="s">
        <v>90</v>
      </c>
      <c r="BB1228" t="s">
        <v>90</v>
      </c>
      <c r="BC1228" t="s">
        <v>90</v>
      </c>
      <c r="BD1228" t="s">
        <v>90</v>
      </c>
      <c r="BE1228" t="s">
        <v>90</v>
      </c>
      <c r="BF1228" t="s">
        <v>2475</v>
      </c>
      <c r="BG1228">
        <v>102</v>
      </c>
      <c r="BH1228" t="s">
        <v>93</v>
      </c>
    </row>
    <row r="1229" spans="1:60">
      <c r="A1229" t="s">
        <v>2691</v>
      </c>
      <c r="B1229" t="s">
        <v>82</v>
      </c>
      <c r="C1229" t="s">
        <v>2672</v>
      </c>
      <c r="D1229" t="s">
        <v>84</v>
      </c>
      <c r="E1229" s="2">
        <f>HYPERLINK("capsilon://?command=openfolder&amp;siteaddress=FAM.docvelocity-na8.net&amp;folderid=FX2D065012-68B2-22C0-DD8D-FC41B000E233","FX22085526")</f>
        <v>0</v>
      </c>
      <c r="F1229" t="s">
        <v>19</v>
      </c>
      <c r="G1229" t="s">
        <v>19</v>
      </c>
      <c r="H1229" t="s">
        <v>85</v>
      </c>
      <c r="I1229" t="s">
        <v>2673</v>
      </c>
      <c r="J1229">
        <v>300</v>
      </c>
      <c r="K1229" t="s">
        <v>87</v>
      </c>
      <c r="L1229" t="s">
        <v>88</v>
      </c>
      <c r="M1229" t="s">
        <v>89</v>
      </c>
      <c r="N1229">
        <v>2</v>
      </c>
      <c r="O1229" s="1">
        <v>44797.896412037036</v>
      </c>
      <c r="P1229" s="1">
        <v>44797.976712962962</v>
      </c>
      <c r="Q1229">
        <v>1937</v>
      </c>
      <c r="R1229">
        <v>5001</v>
      </c>
      <c r="S1229" t="b">
        <v>0</v>
      </c>
      <c r="T1229" t="s">
        <v>90</v>
      </c>
      <c r="U1229" t="b">
        <v>1</v>
      </c>
      <c r="V1229" t="s">
        <v>162</v>
      </c>
      <c r="W1229" s="1">
        <v>44797.950219907405</v>
      </c>
      <c r="X1229">
        <v>3252</v>
      </c>
      <c r="Y1229">
        <v>286</v>
      </c>
      <c r="Z1229">
        <v>0</v>
      </c>
      <c r="AA1229">
        <v>286</v>
      </c>
      <c r="AB1229">
        <v>0</v>
      </c>
      <c r="AC1229">
        <v>83</v>
      </c>
      <c r="AD1229">
        <v>14</v>
      </c>
      <c r="AE1229">
        <v>0</v>
      </c>
      <c r="AF1229">
        <v>0</v>
      </c>
      <c r="AG1229">
        <v>0</v>
      </c>
      <c r="AH1229" t="s">
        <v>132</v>
      </c>
      <c r="AI1229" s="1">
        <v>44797.976712962962</v>
      </c>
      <c r="AJ1229">
        <v>1458</v>
      </c>
      <c r="AK1229">
        <v>10</v>
      </c>
      <c r="AL1229">
        <v>0</v>
      </c>
      <c r="AM1229">
        <v>10</v>
      </c>
      <c r="AN1229">
        <v>0</v>
      </c>
      <c r="AO1229">
        <v>10</v>
      </c>
      <c r="AP1229">
        <v>4</v>
      </c>
      <c r="AQ1229">
        <v>0</v>
      </c>
      <c r="AR1229">
        <v>0</v>
      </c>
      <c r="AS1229">
        <v>0</v>
      </c>
      <c r="AT1229" t="s">
        <v>90</v>
      </c>
      <c r="AU1229" t="s">
        <v>90</v>
      </c>
      <c r="AV1229" t="s">
        <v>90</v>
      </c>
      <c r="AW1229" t="s">
        <v>90</v>
      </c>
      <c r="AX1229" t="s">
        <v>90</v>
      </c>
      <c r="AY1229" t="s">
        <v>90</v>
      </c>
      <c r="AZ1229" t="s">
        <v>90</v>
      </c>
      <c r="BA1229" t="s">
        <v>90</v>
      </c>
      <c r="BB1229" t="s">
        <v>90</v>
      </c>
      <c r="BC1229" t="s">
        <v>90</v>
      </c>
      <c r="BD1229" t="s">
        <v>90</v>
      </c>
      <c r="BE1229" t="s">
        <v>90</v>
      </c>
      <c r="BF1229" t="s">
        <v>2475</v>
      </c>
      <c r="BG1229">
        <v>115</v>
      </c>
      <c r="BH1229" t="s">
        <v>93</v>
      </c>
    </row>
    <row r="1230" spans="1:60">
      <c r="A1230" t="s">
        <v>2692</v>
      </c>
      <c r="B1230" t="s">
        <v>82</v>
      </c>
      <c r="C1230" t="s">
        <v>2678</v>
      </c>
      <c r="D1230" t="s">
        <v>84</v>
      </c>
      <c r="E1230" s="2">
        <f>HYPERLINK("capsilon://?command=openfolder&amp;siteaddress=FAM.docvelocity-na8.net&amp;folderid=FX2C0221FB-008B-EF1A-4F3A-D01EB13311B2","FX22086302")</f>
        <v>0</v>
      </c>
      <c r="F1230" t="s">
        <v>19</v>
      </c>
      <c r="G1230" t="s">
        <v>19</v>
      </c>
      <c r="H1230" t="s">
        <v>85</v>
      </c>
      <c r="I1230" t="s">
        <v>2679</v>
      </c>
      <c r="J1230">
        <v>506</v>
      </c>
      <c r="K1230" t="s">
        <v>87</v>
      </c>
      <c r="L1230" t="s">
        <v>88</v>
      </c>
      <c r="M1230" t="s">
        <v>89</v>
      </c>
      <c r="N1230">
        <v>2</v>
      </c>
      <c r="O1230" s="1">
        <v>44797.91846064815</v>
      </c>
      <c r="P1230" s="1">
        <v>44797.987129629626</v>
      </c>
      <c r="Q1230">
        <v>1683</v>
      </c>
      <c r="R1230">
        <v>4250</v>
      </c>
      <c r="S1230" t="b">
        <v>0</v>
      </c>
      <c r="T1230" t="s">
        <v>90</v>
      </c>
      <c r="U1230" t="b">
        <v>1</v>
      </c>
      <c r="V1230" t="s">
        <v>135</v>
      </c>
      <c r="W1230" s="1">
        <v>44797.953703703701</v>
      </c>
      <c r="X1230">
        <v>2414</v>
      </c>
      <c r="Y1230">
        <v>492</v>
      </c>
      <c r="Z1230">
        <v>0</v>
      </c>
      <c r="AA1230">
        <v>492</v>
      </c>
      <c r="AB1230">
        <v>0</v>
      </c>
      <c r="AC1230">
        <v>17</v>
      </c>
      <c r="AD1230">
        <v>14</v>
      </c>
      <c r="AE1230">
        <v>0</v>
      </c>
      <c r="AF1230">
        <v>0</v>
      </c>
      <c r="AG1230">
        <v>0</v>
      </c>
      <c r="AH1230" t="s">
        <v>126</v>
      </c>
      <c r="AI1230" s="1">
        <v>44797.987129629626</v>
      </c>
      <c r="AJ1230">
        <v>1836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14</v>
      </c>
      <c r="AQ1230">
        <v>0</v>
      </c>
      <c r="AR1230">
        <v>0</v>
      </c>
      <c r="AS1230">
        <v>0</v>
      </c>
      <c r="AT1230" t="s">
        <v>90</v>
      </c>
      <c r="AU1230" t="s">
        <v>90</v>
      </c>
      <c r="AV1230" t="s">
        <v>90</v>
      </c>
      <c r="AW1230" t="s">
        <v>90</v>
      </c>
      <c r="AX1230" t="s">
        <v>90</v>
      </c>
      <c r="AY1230" t="s">
        <v>90</v>
      </c>
      <c r="AZ1230" t="s">
        <v>90</v>
      </c>
      <c r="BA1230" t="s">
        <v>90</v>
      </c>
      <c r="BB1230" t="s">
        <v>90</v>
      </c>
      <c r="BC1230" t="s">
        <v>90</v>
      </c>
      <c r="BD1230" t="s">
        <v>90</v>
      </c>
      <c r="BE1230" t="s">
        <v>90</v>
      </c>
      <c r="BF1230" t="s">
        <v>2475</v>
      </c>
      <c r="BG1230">
        <v>98</v>
      </c>
      <c r="BH1230" t="s">
        <v>93</v>
      </c>
    </row>
    <row r="1231" spans="1:60">
      <c r="A1231" t="s">
        <v>2693</v>
      </c>
      <c r="B1231" t="s">
        <v>82</v>
      </c>
      <c r="C1231" t="s">
        <v>2681</v>
      </c>
      <c r="D1231" t="s">
        <v>84</v>
      </c>
      <c r="E1231" s="2">
        <f>HYPERLINK("capsilon://?command=openfolder&amp;siteaddress=FAM.docvelocity-na8.net&amp;folderid=FXEF6F277F-C4F3-18B5-D6A8-F22506D6656B","FX22086645")</f>
        <v>0</v>
      </c>
      <c r="F1231" t="s">
        <v>19</v>
      </c>
      <c r="G1231" t="s">
        <v>19</v>
      </c>
      <c r="H1231" t="s">
        <v>85</v>
      </c>
      <c r="I1231" t="s">
        <v>2682</v>
      </c>
      <c r="J1231">
        <v>464</v>
      </c>
      <c r="K1231" t="s">
        <v>87</v>
      </c>
      <c r="L1231" t="s">
        <v>88</v>
      </c>
      <c r="M1231" t="s">
        <v>89</v>
      </c>
      <c r="N1231">
        <v>2</v>
      </c>
      <c r="O1231" s="1">
        <v>44797.934814814813</v>
      </c>
      <c r="P1231" s="1">
        <v>44797.959826388891</v>
      </c>
      <c r="Q1231">
        <v>216</v>
      </c>
      <c r="R1231">
        <v>1945</v>
      </c>
      <c r="S1231" t="b">
        <v>0</v>
      </c>
      <c r="T1231" t="s">
        <v>90</v>
      </c>
      <c r="U1231" t="b">
        <v>1</v>
      </c>
      <c r="V1231" t="s">
        <v>154</v>
      </c>
      <c r="W1231" s="1">
        <v>44797.946620370371</v>
      </c>
      <c r="X1231">
        <v>1000</v>
      </c>
      <c r="Y1231">
        <v>362</v>
      </c>
      <c r="Z1231">
        <v>0</v>
      </c>
      <c r="AA1231">
        <v>362</v>
      </c>
      <c r="AB1231">
        <v>21</v>
      </c>
      <c r="AC1231">
        <v>34</v>
      </c>
      <c r="AD1231">
        <v>102</v>
      </c>
      <c r="AE1231">
        <v>0</v>
      </c>
      <c r="AF1231">
        <v>0</v>
      </c>
      <c r="AG1231">
        <v>0</v>
      </c>
      <c r="AH1231" t="s">
        <v>132</v>
      </c>
      <c r="AI1231" s="1">
        <v>44797.959826388891</v>
      </c>
      <c r="AJ1231">
        <v>945</v>
      </c>
      <c r="AK1231">
        <v>0</v>
      </c>
      <c r="AL1231">
        <v>0</v>
      </c>
      <c r="AM1231">
        <v>0</v>
      </c>
      <c r="AN1231">
        <v>21</v>
      </c>
      <c r="AO1231">
        <v>0</v>
      </c>
      <c r="AP1231">
        <v>102</v>
      </c>
      <c r="AQ1231">
        <v>0</v>
      </c>
      <c r="AR1231">
        <v>0</v>
      </c>
      <c r="AS1231">
        <v>0</v>
      </c>
      <c r="AT1231" t="s">
        <v>90</v>
      </c>
      <c r="AU1231" t="s">
        <v>90</v>
      </c>
      <c r="AV1231" t="s">
        <v>90</v>
      </c>
      <c r="AW1231" t="s">
        <v>90</v>
      </c>
      <c r="AX1231" t="s">
        <v>90</v>
      </c>
      <c r="AY1231" t="s">
        <v>90</v>
      </c>
      <c r="AZ1231" t="s">
        <v>90</v>
      </c>
      <c r="BA1231" t="s">
        <v>90</v>
      </c>
      <c r="BB1231" t="s">
        <v>90</v>
      </c>
      <c r="BC1231" t="s">
        <v>90</v>
      </c>
      <c r="BD1231" t="s">
        <v>90</v>
      </c>
      <c r="BE1231" t="s">
        <v>90</v>
      </c>
      <c r="BF1231" t="s">
        <v>2475</v>
      </c>
      <c r="BG1231">
        <v>36</v>
      </c>
      <c r="BH1231" t="s">
        <v>93</v>
      </c>
    </row>
    <row r="1232" spans="1:60">
      <c r="A1232" t="s">
        <v>2694</v>
      </c>
      <c r="B1232" t="s">
        <v>82</v>
      </c>
      <c r="C1232" t="s">
        <v>2684</v>
      </c>
      <c r="D1232" t="s">
        <v>84</v>
      </c>
      <c r="E1232" s="2">
        <f>HYPERLINK("capsilon://?command=openfolder&amp;siteaddress=FAM.docvelocity-na8.net&amp;folderid=FX8309EED8-9A34-99AA-6E8A-D2E3DC0D3FC0","FX22085753")</f>
        <v>0</v>
      </c>
      <c r="F1232" t="s">
        <v>19</v>
      </c>
      <c r="G1232" t="s">
        <v>19</v>
      </c>
      <c r="H1232" t="s">
        <v>85</v>
      </c>
      <c r="I1232" t="s">
        <v>2685</v>
      </c>
      <c r="J1232">
        <v>335</v>
      </c>
      <c r="K1232" t="s">
        <v>87</v>
      </c>
      <c r="L1232" t="s">
        <v>88</v>
      </c>
      <c r="M1232" t="s">
        <v>89</v>
      </c>
      <c r="N1232">
        <v>2</v>
      </c>
      <c r="O1232" s="1">
        <v>44797.936423611114</v>
      </c>
      <c r="P1232" s="1">
        <v>44797.984699074077</v>
      </c>
      <c r="Q1232">
        <v>2966</v>
      </c>
      <c r="R1232">
        <v>1205</v>
      </c>
      <c r="S1232" t="b">
        <v>0</v>
      </c>
      <c r="T1232" t="s">
        <v>90</v>
      </c>
      <c r="U1232" t="b">
        <v>1</v>
      </c>
      <c r="V1232" t="s">
        <v>154</v>
      </c>
      <c r="W1232" s="1">
        <v>44797.952604166669</v>
      </c>
      <c r="X1232">
        <v>516</v>
      </c>
      <c r="Y1232">
        <v>274</v>
      </c>
      <c r="Z1232">
        <v>0</v>
      </c>
      <c r="AA1232">
        <v>274</v>
      </c>
      <c r="AB1232">
        <v>0</v>
      </c>
      <c r="AC1232">
        <v>15</v>
      </c>
      <c r="AD1232">
        <v>61</v>
      </c>
      <c r="AE1232">
        <v>0</v>
      </c>
      <c r="AF1232">
        <v>0</v>
      </c>
      <c r="AG1232">
        <v>0</v>
      </c>
      <c r="AH1232" t="s">
        <v>132</v>
      </c>
      <c r="AI1232" s="1">
        <v>44797.984699074077</v>
      </c>
      <c r="AJ1232">
        <v>689</v>
      </c>
      <c r="AK1232">
        <v>1</v>
      </c>
      <c r="AL1232">
        <v>0</v>
      </c>
      <c r="AM1232">
        <v>1</v>
      </c>
      <c r="AN1232">
        <v>0</v>
      </c>
      <c r="AO1232">
        <v>1</v>
      </c>
      <c r="AP1232">
        <v>60</v>
      </c>
      <c r="AQ1232">
        <v>0</v>
      </c>
      <c r="AR1232">
        <v>0</v>
      </c>
      <c r="AS1232">
        <v>0</v>
      </c>
      <c r="AT1232" t="s">
        <v>90</v>
      </c>
      <c r="AU1232" t="s">
        <v>90</v>
      </c>
      <c r="AV1232" t="s">
        <v>90</v>
      </c>
      <c r="AW1232" t="s">
        <v>90</v>
      </c>
      <c r="AX1232" t="s">
        <v>90</v>
      </c>
      <c r="AY1232" t="s">
        <v>90</v>
      </c>
      <c r="AZ1232" t="s">
        <v>90</v>
      </c>
      <c r="BA1232" t="s">
        <v>90</v>
      </c>
      <c r="BB1232" t="s">
        <v>90</v>
      </c>
      <c r="BC1232" t="s">
        <v>90</v>
      </c>
      <c r="BD1232" t="s">
        <v>90</v>
      </c>
      <c r="BE1232" t="s">
        <v>90</v>
      </c>
      <c r="BF1232" t="s">
        <v>2475</v>
      </c>
      <c r="BG1232">
        <v>69</v>
      </c>
      <c r="BH1232" t="s">
        <v>93</v>
      </c>
    </row>
    <row r="1233" spans="1:60">
      <c r="A1233" t="s">
        <v>2695</v>
      </c>
      <c r="B1233" t="s">
        <v>82</v>
      </c>
      <c r="C1233" t="s">
        <v>2687</v>
      </c>
      <c r="D1233" t="s">
        <v>84</v>
      </c>
      <c r="E1233" s="2">
        <f>HYPERLINK("capsilon://?command=openfolder&amp;siteaddress=FAM.docvelocity-na8.net&amp;folderid=FX5D6B1B1C-2BF3-7464-BD87-337077407D70","FX22086082")</f>
        <v>0</v>
      </c>
      <c r="F1233" t="s">
        <v>19</v>
      </c>
      <c r="G1233" t="s">
        <v>19</v>
      </c>
      <c r="H1233" t="s">
        <v>85</v>
      </c>
      <c r="I1233" t="s">
        <v>2688</v>
      </c>
      <c r="J1233">
        <v>174</v>
      </c>
      <c r="K1233" t="s">
        <v>87</v>
      </c>
      <c r="L1233" t="s">
        <v>88</v>
      </c>
      <c r="M1233" t="s">
        <v>89</v>
      </c>
      <c r="N1233">
        <v>2</v>
      </c>
      <c r="O1233" s="1">
        <v>44797.953935185185</v>
      </c>
      <c r="P1233" s="1">
        <v>44798.000358796293</v>
      </c>
      <c r="Q1233">
        <v>2857</v>
      </c>
      <c r="R1233">
        <v>1154</v>
      </c>
      <c r="S1233" t="b">
        <v>0</v>
      </c>
      <c r="T1233" t="s">
        <v>90</v>
      </c>
      <c r="U1233" t="b">
        <v>1</v>
      </c>
      <c r="V1233" t="s">
        <v>182</v>
      </c>
      <c r="W1233" s="1">
        <v>44797.967048611114</v>
      </c>
      <c r="X1233">
        <v>920</v>
      </c>
      <c r="Y1233">
        <v>113</v>
      </c>
      <c r="Z1233">
        <v>0</v>
      </c>
      <c r="AA1233">
        <v>113</v>
      </c>
      <c r="AB1233">
        <v>0</v>
      </c>
      <c r="AC1233">
        <v>52</v>
      </c>
      <c r="AD1233">
        <v>61</v>
      </c>
      <c r="AE1233">
        <v>0</v>
      </c>
      <c r="AF1233">
        <v>0</v>
      </c>
      <c r="AG1233">
        <v>0</v>
      </c>
      <c r="AH1233" t="s">
        <v>132</v>
      </c>
      <c r="AI1233" s="1">
        <v>44798.000358796293</v>
      </c>
      <c r="AJ1233">
        <v>219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61</v>
      </c>
      <c r="AQ1233">
        <v>0</v>
      </c>
      <c r="AR1233">
        <v>0</v>
      </c>
      <c r="AS1233">
        <v>0</v>
      </c>
      <c r="AT1233" t="s">
        <v>90</v>
      </c>
      <c r="AU1233" t="s">
        <v>90</v>
      </c>
      <c r="AV1233" t="s">
        <v>90</v>
      </c>
      <c r="AW1233" t="s">
        <v>90</v>
      </c>
      <c r="AX1233" t="s">
        <v>90</v>
      </c>
      <c r="AY1233" t="s">
        <v>90</v>
      </c>
      <c r="AZ1233" t="s">
        <v>90</v>
      </c>
      <c r="BA1233" t="s">
        <v>90</v>
      </c>
      <c r="BB1233" t="s">
        <v>90</v>
      </c>
      <c r="BC1233" t="s">
        <v>90</v>
      </c>
      <c r="BD1233" t="s">
        <v>90</v>
      </c>
      <c r="BE1233" t="s">
        <v>90</v>
      </c>
      <c r="BF1233" t="s">
        <v>2475</v>
      </c>
      <c r="BG1233">
        <v>66</v>
      </c>
      <c r="BH1233" t="s">
        <v>93</v>
      </c>
    </row>
    <row r="1234" spans="1:60">
      <c r="A1234" t="s">
        <v>2696</v>
      </c>
      <c r="B1234" t="s">
        <v>82</v>
      </c>
      <c r="C1234" t="s">
        <v>1810</v>
      </c>
      <c r="D1234" t="s">
        <v>84</v>
      </c>
      <c r="E1234" s="2">
        <f>HYPERLINK("capsilon://?command=openfolder&amp;siteaddress=FAM.docvelocity-na8.net&amp;folderid=FX83792F79-0768-4D87-C357-823B7FB637B9","FX2208917")</f>
        <v>0</v>
      </c>
      <c r="F1234" t="s">
        <v>19</v>
      </c>
      <c r="G1234" t="s">
        <v>19</v>
      </c>
      <c r="H1234" t="s">
        <v>85</v>
      </c>
      <c r="I1234" t="s">
        <v>2697</v>
      </c>
      <c r="J1234">
        <v>30</v>
      </c>
      <c r="K1234" t="s">
        <v>87</v>
      </c>
      <c r="L1234" t="s">
        <v>88</v>
      </c>
      <c r="M1234" t="s">
        <v>89</v>
      </c>
      <c r="N1234">
        <v>2</v>
      </c>
      <c r="O1234" s="1">
        <v>44798.367789351854</v>
      </c>
      <c r="P1234" s="1">
        <v>44798.382824074077</v>
      </c>
      <c r="Q1234">
        <v>998</v>
      </c>
      <c r="R1234">
        <v>301</v>
      </c>
      <c r="S1234" t="b">
        <v>0</v>
      </c>
      <c r="T1234" t="s">
        <v>90</v>
      </c>
      <c r="U1234" t="b">
        <v>0</v>
      </c>
      <c r="V1234" t="s">
        <v>703</v>
      </c>
      <c r="W1234" s="1">
        <v>44798.373148148145</v>
      </c>
      <c r="X1234">
        <v>199</v>
      </c>
      <c r="Y1234">
        <v>10</v>
      </c>
      <c r="Z1234">
        <v>0</v>
      </c>
      <c r="AA1234">
        <v>10</v>
      </c>
      <c r="AB1234">
        <v>0</v>
      </c>
      <c r="AC1234">
        <v>1</v>
      </c>
      <c r="AD1234">
        <v>20</v>
      </c>
      <c r="AE1234">
        <v>0</v>
      </c>
      <c r="AF1234">
        <v>0</v>
      </c>
      <c r="AG1234">
        <v>0</v>
      </c>
      <c r="AH1234" t="s">
        <v>704</v>
      </c>
      <c r="AI1234" s="1">
        <v>44798.382824074077</v>
      </c>
      <c r="AJ1234">
        <v>102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20</v>
      </c>
      <c r="AQ1234">
        <v>0</v>
      </c>
      <c r="AR1234">
        <v>0</v>
      </c>
      <c r="AS1234">
        <v>0</v>
      </c>
      <c r="AT1234" t="s">
        <v>90</v>
      </c>
      <c r="AU1234" t="s">
        <v>90</v>
      </c>
      <c r="AV1234" t="s">
        <v>90</v>
      </c>
      <c r="AW1234" t="s">
        <v>90</v>
      </c>
      <c r="AX1234" t="s">
        <v>90</v>
      </c>
      <c r="AY1234" t="s">
        <v>90</v>
      </c>
      <c r="AZ1234" t="s">
        <v>90</v>
      </c>
      <c r="BA1234" t="s">
        <v>90</v>
      </c>
      <c r="BB1234" t="s">
        <v>90</v>
      </c>
      <c r="BC1234" t="s">
        <v>90</v>
      </c>
      <c r="BD1234" t="s">
        <v>90</v>
      </c>
      <c r="BE1234" t="s">
        <v>90</v>
      </c>
      <c r="BF1234" t="s">
        <v>2698</v>
      </c>
      <c r="BG1234">
        <v>21</v>
      </c>
      <c r="BH1234" t="s">
        <v>93</v>
      </c>
    </row>
    <row r="1235" spans="1:60">
      <c r="A1235" t="s">
        <v>2699</v>
      </c>
      <c r="B1235" t="s">
        <v>82</v>
      </c>
      <c r="C1235" t="s">
        <v>2700</v>
      </c>
      <c r="D1235" t="s">
        <v>84</v>
      </c>
      <c r="E1235" s="2">
        <f>HYPERLINK("capsilon://?command=openfolder&amp;siteaddress=FAM.docvelocity-na8.net&amp;folderid=FX659843D1-7F69-0C33-41E0-9033DE314FC0","FX22086716")</f>
        <v>0</v>
      </c>
      <c r="F1235" t="s">
        <v>19</v>
      </c>
      <c r="G1235" t="s">
        <v>19</v>
      </c>
      <c r="H1235" t="s">
        <v>85</v>
      </c>
      <c r="I1235" t="s">
        <v>2701</v>
      </c>
      <c r="J1235">
        <v>72</v>
      </c>
      <c r="K1235" t="s">
        <v>87</v>
      </c>
      <c r="L1235" t="s">
        <v>88</v>
      </c>
      <c r="M1235" t="s">
        <v>89</v>
      </c>
      <c r="N1235">
        <v>2</v>
      </c>
      <c r="O1235" s="1">
        <v>44798.385740740741</v>
      </c>
      <c r="P1235" s="1">
        <v>44798.424212962964</v>
      </c>
      <c r="Q1235">
        <v>2006</v>
      </c>
      <c r="R1235">
        <v>1318</v>
      </c>
      <c r="S1235" t="b">
        <v>0</v>
      </c>
      <c r="T1235" t="s">
        <v>90</v>
      </c>
      <c r="U1235" t="b">
        <v>0</v>
      </c>
      <c r="V1235" t="s">
        <v>703</v>
      </c>
      <c r="W1235" s="1">
        <v>44798.410104166665</v>
      </c>
      <c r="X1235">
        <v>486</v>
      </c>
      <c r="Y1235">
        <v>72</v>
      </c>
      <c r="Z1235">
        <v>0</v>
      </c>
      <c r="AA1235">
        <v>72</v>
      </c>
      <c r="AB1235">
        <v>0</v>
      </c>
      <c r="AC1235">
        <v>8</v>
      </c>
      <c r="AD1235">
        <v>0</v>
      </c>
      <c r="AE1235">
        <v>0</v>
      </c>
      <c r="AF1235">
        <v>0</v>
      </c>
      <c r="AG1235">
        <v>0</v>
      </c>
      <c r="AH1235" t="s">
        <v>704</v>
      </c>
      <c r="AI1235" s="1">
        <v>44798.424212962964</v>
      </c>
      <c r="AJ1235">
        <v>832</v>
      </c>
      <c r="AK1235">
        <v>3</v>
      </c>
      <c r="AL1235">
        <v>0</v>
      </c>
      <c r="AM1235">
        <v>3</v>
      </c>
      <c r="AN1235">
        <v>0</v>
      </c>
      <c r="AO1235">
        <v>3</v>
      </c>
      <c r="AP1235">
        <v>-3</v>
      </c>
      <c r="AQ1235">
        <v>0</v>
      </c>
      <c r="AR1235">
        <v>0</v>
      </c>
      <c r="AS1235">
        <v>0</v>
      </c>
      <c r="AT1235" t="s">
        <v>90</v>
      </c>
      <c r="AU1235" t="s">
        <v>90</v>
      </c>
      <c r="AV1235" t="s">
        <v>90</v>
      </c>
      <c r="AW1235" t="s">
        <v>90</v>
      </c>
      <c r="AX1235" t="s">
        <v>90</v>
      </c>
      <c r="AY1235" t="s">
        <v>90</v>
      </c>
      <c r="AZ1235" t="s">
        <v>90</v>
      </c>
      <c r="BA1235" t="s">
        <v>90</v>
      </c>
      <c r="BB1235" t="s">
        <v>90</v>
      </c>
      <c r="BC1235" t="s">
        <v>90</v>
      </c>
      <c r="BD1235" t="s">
        <v>90</v>
      </c>
      <c r="BE1235" t="s">
        <v>90</v>
      </c>
      <c r="BF1235" t="s">
        <v>2698</v>
      </c>
      <c r="BG1235">
        <v>55</v>
      </c>
      <c r="BH1235" t="s">
        <v>93</v>
      </c>
    </row>
    <row r="1236" spans="1:60">
      <c r="A1236" t="s">
        <v>2702</v>
      </c>
      <c r="B1236" t="s">
        <v>82</v>
      </c>
      <c r="C1236" t="s">
        <v>2700</v>
      </c>
      <c r="D1236" t="s">
        <v>84</v>
      </c>
      <c r="E1236" s="2">
        <f>HYPERLINK("capsilon://?command=openfolder&amp;siteaddress=FAM.docvelocity-na8.net&amp;folderid=FX659843D1-7F69-0C33-41E0-9033DE314FC0","FX22086716")</f>
        <v>0</v>
      </c>
      <c r="F1236" t="s">
        <v>19</v>
      </c>
      <c r="G1236" t="s">
        <v>19</v>
      </c>
      <c r="H1236" t="s">
        <v>85</v>
      </c>
      <c r="I1236" t="s">
        <v>2703</v>
      </c>
      <c r="J1236">
        <v>29</v>
      </c>
      <c r="K1236" t="s">
        <v>87</v>
      </c>
      <c r="L1236" t="s">
        <v>88</v>
      </c>
      <c r="M1236" t="s">
        <v>89</v>
      </c>
      <c r="N1236">
        <v>1</v>
      </c>
      <c r="O1236" s="1">
        <v>44798.385798611111</v>
      </c>
      <c r="P1236" s="1">
        <v>44798.492349537039</v>
      </c>
      <c r="Q1236">
        <v>8891</v>
      </c>
      <c r="R1236">
        <v>315</v>
      </c>
      <c r="S1236" t="b">
        <v>0</v>
      </c>
      <c r="T1236" t="s">
        <v>90</v>
      </c>
      <c r="U1236" t="b">
        <v>0</v>
      </c>
      <c r="V1236" t="s">
        <v>131</v>
      </c>
      <c r="W1236" s="1">
        <v>44798.492349537039</v>
      </c>
      <c r="X1236">
        <v>229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29</v>
      </c>
      <c r="AE1236">
        <v>21</v>
      </c>
      <c r="AF1236">
        <v>0</v>
      </c>
      <c r="AG1236">
        <v>2</v>
      </c>
      <c r="AH1236" t="s">
        <v>90</v>
      </c>
      <c r="AI1236" t="s">
        <v>90</v>
      </c>
      <c r="AJ1236" t="s">
        <v>90</v>
      </c>
      <c r="AK1236" t="s">
        <v>90</v>
      </c>
      <c r="AL1236" t="s">
        <v>90</v>
      </c>
      <c r="AM1236" t="s">
        <v>90</v>
      </c>
      <c r="AN1236" t="s">
        <v>90</v>
      </c>
      <c r="AO1236" t="s">
        <v>90</v>
      </c>
      <c r="AP1236" t="s">
        <v>90</v>
      </c>
      <c r="AQ1236" t="s">
        <v>90</v>
      </c>
      <c r="AR1236" t="s">
        <v>90</v>
      </c>
      <c r="AS1236" t="s">
        <v>90</v>
      </c>
      <c r="AT1236" t="s">
        <v>90</v>
      </c>
      <c r="AU1236" t="s">
        <v>90</v>
      </c>
      <c r="AV1236" t="s">
        <v>90</v>
      </c>
      <c r="AW1236" t="s">
        <v>90</v>
      </c>
      <c r="AX1236" t="s">
        <v>90</v>
      </c>
      <c r="AY1236" t="s">
        <v>90</v>
      </c>
      <c r="AZ1236" t="s">
        <v>90</v>
      </c>
      <c r="BA1236" t="s">
        <v>90</v>
      </c>
      <c r="BB1236" t="s">
        <v>90</v>
      </c>
      <c r="BC1236" t="s">
        <v>90</v>
      </c>
      <c r="BD1236" t="s">
        <v>90</v>
      </c>
      <c r="BE1236" t="s">
        <v>90</v>
      </c>
      <c r="BF1236" t="s">
        <v>2698</v>
      </c>
      <c r="BG1236">
        <v>153</v>
      </c>
      <c r="BH1236" t="s">
        <v>93</v>
      </c>
    </row>
    <row r="1237" spans="1:60">
      <c r="A1237" t="s">
        <v>2704</v>
      </c>
      <c r="B1237" t="s">
        <v>82</v>
      </c>
      <c r="C1237" t="s">
        <v>2705</v>
      </c>
      <c r="D1237" t="s">
        <v>84</v>
      </c>
      <c r="E1237" s="2">
        <f>HYPERLINK("capsilon://?command=openfolder&amp;siteaddress=FAM.docvelocity-na8.net&amp;folderid=FX3AC41B80-D607-DF7C-4633-097BAE29F670","FX22086915")</f>
        <v>0</v>
      </c>
      <c r="F1237" t="s">
        <v>19</v>
      </c>
      <c r="G1237" t="s">
        <v>19</v>
      </c>
      <c r="H1237" t="s">
        <v>85</v>
      </c>
      <c r="I1237" t="s">
        <v>2706</v>
      </c>
      <c r="J1237">
        <v>76</v>
      </c>
      <c r="K1237" t="s">
        <v>87</v>
      </c>
      <c r="L1237" t="s">
        <v>88</v>
      </c>
      <c r="M1237" t="s">
        <v>89</v>
      </c>
      <c r="N1237">
        <v>2</v>
      </c>
      <c r="O1237" s="1">
        <v>44798.398958333331</v>
      </c>
      <c r="P1237" s="1">
        <v>44798.419849537036</v>
      </c>
      <c r="Q1237">
        <v>1346</v>
      </c>
      <c r="R1237">
        <v>459</v>
      </c>
      <c r="S1237" t="b">
        <v>0</v>
      </c>
      <c r="T1237" t="s">
        <v>90</v>
      </c>
      <c r="U1237" t="b">
        <v>0</v>
      </c>
      <c r="V1237" t="s">
        <v>703</v>
      </c>
      <c r="W1237" s="1">
        <v>44798.412615740737</v>
      </c>
      <c r="X1237">
        <v>195</v>
      </c>
      <c r="Y1237">
        <v>76</v>
      </c>
      <c r="Z1237">
        <v>0</v>
      </c>
      <c r="AA1237">
        <v>76</v>
      </c>
      <c r="AB1237">
        <v>0</v>
      </c>
      <c r="AC1237">
        <v>2</v>
      </c>
      <c r="AD1237">
        <v>0</v>
      </c>
      <c r="AE1237">
        <v>0</v>
      </c>
      <c r="AF1237">
        <v>0</v>
      </c>
      <c r="AG1237">
        <v>0</v>
      </c>
      <c r="AH1237" t="s">
        <v>868</v>
      </c>
      <c r="AI1237" s="1">
        <v>44798.419849537036</v>
      </c>
      <c r="AJ1237">
        <v>264</v>
      </c>
      <c r="AK1237">
        <v>1</v>
      </c>
      <c r="AL1237">
        <v>0</v>
      </c>
      <c r="AM1237">
        <v>1</v>
      </c>
      <c r="AN1237">
        <v>0</v>
      </c>
      <c r="AO1237">
        <v>0</v>
      </c>
      <c r="AP1237">
        <v>-1</v>
      </c>
      <c r="AQ1237">
        <v>0</v>
      </c>
      <c r="AR1237">
        <v>0</v>
      </c>
      <c r="AS1237">
        <v>0</v>
      </c>
      <c r="AT1237" t="s">
        <v>90</v>
      </c>
      <c r="AU1237" t="s">
        <v>90</v>
      </c>
      <c r="AV1237" t="s">
        <v>90</v>
      </c>
      <c r="AW1237" t="s">
        <v>90</v>
      </c>
      <c r="AX1237" t="s">
        <v>90</v>
      </c>
      <c r="AY1237" t="s">
        <v>90</v>
      </c>
      <c r="AZ1237" t="s">
        <v>90</v>
      </c>
      <c r="BA1237" t="s">
        <v>90</v>
      </c>
      <c r="BB1237" t="s">
        <v>90</v>
      </c>
      <c r="BC1237" t="s">
        <v>90</v>
      </c>
      <c r="BD1237" t="s">
        <v>90</v>
      </c>
      <c r="BE1237" t="s">
        <v>90</v>
      </c>
      <c r="BF1237" t="s">
        <v>2698</v>
      </c>
      <c r="BG1237">
        <v>30</v>
      </c>
      <c r="BH1237" t="s">
        <v>93</v>
      </c>
    </row>
    <row r="1238" spans="1:60">
      <c r="A1238" t="s">
        <v>2707</v>
      </c>
      <c r="B1238" t="s">
        <v>82</v>
      </c>
      <c r="C1238" t="s">
        <v>2705</v>
      </c>
      <c r="D1238" t="s">
        <v>84</v>
      </c>
      <c r="E1238" s="2">
        <f>HYPERLINK("capsilon://?command=openfolder&amp;siteaddress=FAM.docvelocity-na8.net&amp;folderid=FX3AC41B80-D607-DF7C-4633-097BAE29F670","FX22086915")</f>
        <v>0</v>
      </c>
      <c r="F1238" t="s">
        <v>19</v>
      </c>
      <c r="G1238" t="s">
        <v>19</v>
      </c>
      <c r="H1238" t="s">
        <v>85</v>
      </c>
      <c r="I1238" t="s">
        <v>2708</v>
      </c>
      <c r="J1238">
        <v>28</v>
      </c>
      <c r="K1238" t="s">
        <v>87</v>
      </c>
      <c r="L1238" t="s">
        <v>88</v>
      </c>
      <c r="M1238" t="s">
        <v>89</v>
      </c>
      <c r="N1238">
        <v>2</v>
      </c>
      <c r="O1238" s="1">
        <v>44798.399039351854</v>
      </c>
      <c r="P1238" s="1">
        <v>44798.420937499999</v>
      </c>
      <c r="Q1238">
        <v>1657</v>
      </c>
      <c r="R1238">
        <v>235</v>
      </c>
      <c r="S1238" t="b">
        <v>0</v>
      </c>
      <c r="T1238" t="s">
        <v>90</v>
      </c>
      <c r="U1238" t="b">
        <v>0</v>
      </c>
      <c r="V1238" t="s">
        <v>703</v>
      </c>
      <c r="W1238" s="1">
        <v>44798.414270833331</v>
      </c>
      <c r="X1238">
        <v>142</v>
      </c>
      <c r="Y1238">
        <v>21</v>
      </c>
      <c r="Z1238">
        <v>0</v>
      </c>
      <c r="AA1238">
        <v>21</v>
      </c>
      <c r="AB1238">
        <v>0</v>
      </c>
      <c r="AC1238">
        <v>0</v>
      </c>
      <c r="AD1238">
        <v>7</v>
      </c>
      <c r="AE1238">
        <v>0</v>
      </c>
      <c r="AF1238">
        <v>0</v>
      </c>
      <c r="AG1238">
        <v>0</v>
      </c>
      <c r="AH1238" t="s">
        <v>868</v>
      </c>
      <c r="AI1238" s="1">
        <v>44798.420937499999</v>
      </c>
      <c r="AJ1238">
        <v>93</v>
      </c>
      <c r="AK1238">
        <v>1</v>
      </c>
      <c r="AL1238">
        <v>0</v>
      </c>
      <c r="AM1238">
        <v>1</v>
      </c>
      <c r="AN1238">
        <v>0</v>
      </c>
      <c r="AO1238">
        <v>0</v>
      </c>
      <c r="AP1238">
        <v>6</v>
      </c>
      <c r="AQ1238">
        <v>0</v>
      </c>
      <c r="AR1238">
        <v>0</v>
      </c>
      <c r="AS1238">
        <v>0</v>
      </c>
      <c r="AT1238" t="s">
        <v>90</v>
      </c>
      <c r="AU1238" t="s">
        <v>90</v>
      </c>
      <c r="AV1238" t="s">
        <v>90</v>
      </c>
      <c r="AW1238" t="s">
        <v>90</v>
      </c>
      <c r="AX1238" t="s">
        <v>90</v>
      </c>
      <c r="AY1238" t="s">
        <v>90</v>
      </c>
      <c r="AZ1238" t="s">
        <v>90</v>
      </c>
      <c r="BA1238" t="s">
        <v>90</v>
      </c>
      <c r="BB1238" t="s">
        <v>90</v>
      </c>
      <c r="BC1238" t="s">
        <v>90</v>
      </c>
      <c r="BD1238" t="s">
        <v>90</v>
      </c>
      <c r="BE1238" t="s">
        <v>90</v>
      </c>
      <c r="BF1238" t="s">
        <v>2698</v>
      </c>
      <c r="BG1238">
        <v>31</v>
      </c>
      <c r="BH1238" t="s">
        <v>93</v>
      </c>
    </row>
    <row r="1239" spans="1:60">
      <c r="A1239" t="s">
        <v>2709</v>
      </c>
      <c r="B1239" t="s">
        <v>82</v>
      </c>
      <c r="C1239" t="s">
        <v>2705</v>
      </c>
      <c r="D1239" t="s">
        <v>84</v>
      </c>
      <c r="E1239" s="2">
        <f>HYPERLINK("capsilon://?command=openfolder&amp;siteaddress=FAM.docvelocity-na8.net&amp;folderid=FX3AC41B80-D607-DF7C-4633-097BAE29F670","FX22086915")</f>
        <v>0</v>
      </c>
      <c r="F1239" t="s">
        <v>19</v>
      </c>
      <c r="G1239" t="s">
        <v>19</v>
      </c>
      <c r="H1239" t="s">
        <v>85</v>
      </c>
      <c r="I1239" t="s">
        <v>2710</v>
      </c>
      <c r="J1239">
        <v>28</v>
      </c>
      <c r="K1239" t="s">
        <v>87</v>
      </c>
      <c r="L1239" t="s">
        <v>88</v>
      </c>
      <c r="M1239" t="s">
        <v>89</v>
      </c>
      <c r="N1239">
        <v>2</v>
      </c>
      <c r="O1239" s="1">
        <v>44798.399641203701</v>
      </c>
      <c r="P1239" s="1">
        <v>44798.422129629631</v>
      </c>
      <c r="Q1239">
        <v>1708</v>
      </c>
      <c r="R1239">
        <v>235</v>
      </c>
      <c r="S1239" t="b">
        <v>0</v>
      </c>
      <c r="T1239" t="s">
        <v>90</v>
      </c>
      <c r="U1239" t="b">
        <v>0</v>
      </c>
      <c r="V1239" t="s">
        <v>703</v>
      </c>
      <c r="W1239" s="1">
        <v>44798.415821759256</v>
      </c>
      <c r="X1239">
        <v>133</v>
      </c>
      <c r="Y1239">
        <v>21</v>
      </c>
      <c r="Z1239">
        <v>0</v>
      </c>
      <c r="AA1239">
        <v>21</v>
      </c>
      <c r="AB1239">
        <v>0</v>
      </c>
      <c r="AC1239">
        <v>0</v>
      </c>
      <c r="AD1239">
        <v>7</v>
      </c>
      <c r="AE1239">
        <v>0</v>
      </c>
      <c r="AF1239">
        <v>0</v>
      </c>
      <c r="AG1239">
        <v>0</v>
      </c>
      <c r="AH1239" t="s">
        <v>868</v>
      </c>
      <c r="AI1239" s="1">
        <v>44798.422129629631</v>
      </c>
      <c r="AJ1239">
        <v>102</v>
      </c>
      <c r="AK1239">
        <v>1</v>
      </c>
      <c r="AL1239">
        <v>0</v>
      </c>
      <c r="AM1239">
        <v>1</v>
      </c>
      <c r="AN1239">
        <v>0</v>
      </c>
      <c r="AO1239">
        <v>0</v>
      </c>
      <c r="AP1239">
        <v>6</v>
      </c>
      <c r="AQ1239">
        <v>0</v>
      </c>
      <c r="AR1239">
        <v>0</v>
      </c>
      <c r="AS1239">
        <v>0</v>
      </c>
      <c r="AT1239" t="s">
        <v>90</v>
      </c>
      <c r="AU1239" t="s">
        <v>90</v>
      </c>
      <c r="AV1239" t="s">
        <v>90</v>
      </c>
      <c r="AW1239" t="s">
        <v>90</v>
      </c>
      <c r="AX1239" t="s">
        <v>90</v>
      </c>
      <c r="AY1239" t="s">
        <v>90</v>
      </c>
      <c r="AZ1239" t="s">
        <v>90</v>
      </c>
      <c r="BA1239" t="s">
        <v>90</v>
      </c>
      <c r="BB1239" t="s">
        <v>90</v>
      </c>
      <c r="BC1239" t="s">
        <v>90</v>
      </c>
      <c r="BD1239" t="s">
        <v>90</v>
      </c>
      <c r="BE1239" t="s">
        <v>90</v>
      </c>
      <c r="BF1239" t="s">
        <v>2698</v>
      </c>
      <c r="BG1239">
        <v>32</v>
      </c>
      <c r="BH1239" t="s">
        <v>93</v>
      </c>
    </row>
    <row r="1240" spans="1:60">
      <c r="A1240" t="s">
        <v>2711</v>
      </c>
      <c r="B1240" t="s">
        <v>82</v>
      </c>
      <c r="C1240" t="s">
        <v>2705</v>
      </c>
      <c r="D1240" t="s">
        <v>84</v>
      </c>
      <c r="E1240" s="2">
        <f>HYPERLINK("capsilon://?command=openfolder&amp;siteaddress=FAM.docvelocity-na8.net&amp;folderid=FX3AC41B80-D607-DF7C-4633-097BAE29F670","FX22086915")</f>
        <v>0</v>
      </c>
      <c r="F1240" t="s">
        <v>19</v>
      </c>
      <c r="G1240" t="s">
        <v>19</v>
      </c>
      <c r="H1240" t="s">
        <v>85</v>
      </c>
      <c r="I1240" t="s">
        <v>2712</v>
      </c>
      <c r="J1240">
        <v>28</v>
      </c>
      <c r="K1240" t="s">
        <v>87</v>
      </c>
      <c r="L1240" t="s">
        <v>88</v>
      </c>
      <c r="M1240" t="s">
        <v>89</v>
      </c>
      <c r="N1240">
        <v>2</v>
      </c>
      <c r="O1240" s="1">
        <v>44798.402442129627</v>
      </c>
      <c r="P1240" s="1">
        <v>44798.423842592594</v>
      </c>
      <c r="Q1240">
        <v>1554</v>
      </c>
      <c r="R1240">
        <v>295</v>
      </c>
      <c r="S1240" t="b">
        <v>0</v>
      </c>
      <c r="T1240" t="s">
        <v>90</v>
      </c>
      <c r="U1240" t="b">
        <v>0</v>
      </c>
      <c r="V1240" t="s">
        <v>703</v>
      </c>
      <c r="W1240" s="1">
        <v>44798.417546296296</v>
      </c>
      <c r="X1240">
        <v>148</v>
      </c>
      <c r="Y1240">
        <v>21</v>
      </c>
      <c r="Z1240">
        <v>0</v>
      </c>
      <c r="AA1240">
        <v>21</v>
      </c>
      <c r="AB1240">
        <v>0</v>
      </c>
      <c r="AC1240">
        <v>0</v>
      </c>
      <c r="AD1240">
        <v>7</v>
      </c>
      <c r="AE1240">
        <v>0</v>
      </c>
      <c r="AF1240">
        <v>0</v>
      </c>
      <c r="AG1240">
        <v>0</v>
      </c>
      <c r="AH1240" t="s">
        <v>868</v>
      </c>
      <c r="AI1240" s="1">
        <v>44798.423842592594</v>
      </c>
      <c r="AJ1240">
        <v>147</v>
      </c>
      <c r="AK1240">
        <v>1</v>
      </c>
      <c r="AL1240">
        <v>0</v>
      </c>
      <c r="AM1240">
        <v>1</v>
      </c>
      <c r="AN1240">
        <v>0</v>
      </c>
      <c r="AO1240">
        <v>0</v>
      </c>
      <c r="AP1240">
        <v>6</v>
      </c>
      <c r="AQ1240">
        <v>0</v>
      </c>
      <c r="AR1240">
        <v>0</v>
      </c>
      <c r="AS1240">
        <v>0</v>
      </c>
      <c r="AT1240" t="s">
        <v>90</v>
      </c>
      <c r="AU1240" t="s">
        <v>90</v>
      </c>
      <c r="AV1240" t="s">
        <v>90</v>
      </c>
      <c r="AW1240" t="s">
        <v>90</v>
      </c>
      <c r="AX1240" t="s">
        <v>90</v>
      </c>
      <c r="AY1240" t="s">
        <v>90</v>
      </c>
      <c r="AZ1240" t="s">
        <v>90</v>
      </c>
      <c r="BA1240" t="s">
        <v>90</v>
      </c>
      <c r="BB1240" t="s">
        <v>90</v>
      </c>
      <c r="BC1240" t="s">
        <v>90</v>
      </c>
      <c r="BD1240" t="s">
        <v>90</v>
      </c>
      <c r="BE1240" t="s">
        <v>90</v>
      </c>
      <c r="BF1240" t="s">
        <v>2698</v>
      </c>
      <c r="BG1240">
        <v>30</v>
      </c>
      <c r="BH1240" t="s">
        <v>93</v>
      </c>
    </row>
    <row r="1241" spans="1:60">
      <c r="A1241" t="s">
        <v>2713</v>
      </c>
      <c r="B1241" t="s">
        <v>82</v>
      </c>
      <c r="C1241" t="s">
        <v>2714</v>
      </c>
      <c r="D1241" t="s">
        <v>84</v>
      </c>
      <c r="E1241" s="2">
        <f>HYPERLINK("capsilon://?command=openfolder&amp;siteaddress=FAM.docvelocity-na8.net&amp;folderid=FX2EF73B9E-D52E-4DA1-4110-358A3AAC28BE","FX22077440")</f>
        <v>0</v>
      </c>
      <c r="F1241" t="s">
        <v>19</v>
      </c>
      <c r="G1241" t="s">
        <v>19</v>
      </c>
      <c r="H1241" t="s">
        <v>85</v>
      </c>
      <c r="I1241" t="s">
        <v>2715</v>
      </c>
      <c r="J1241">
        <v>28</v>
      </c>
      <c r="K1241" t="s">
        <v>87</v>
      </c>
      <c r="L1241" t="s">
        <v>88</v>
      </c>
      <c r="M1241" t="s">
        <v>89</v>
      </c>
      <c r="N1241">
        <v>2</v>
      </c>
      <c r="O1241" s="1">
        <v>44775.643645833334</v>
      </c>
      <c r="P1241" s="1">
        <v>44775.746666666666</v>
      </c>
      <c r="Q1241">
        <v>8602</v>
      </c>
      <c r="R1241">
        <v>299</v>
      </c>
      <c r="S1241" t="b">
        <v>0</v>
      </c>
      <c r="T1241" t="s">
        <v>90</v>
      </c>
      <c r="U1241" t="b">
        <v>0</v>
      </c>
      <c r="V1241" t="s">
        <v>169</v>
      </c>
      <c r="W1241" s="1">
        <v>44775.645555555559</v>
      </c>
      <c r="X1241">
        <v>148</v>
      </c>
      <c r="Y1241">
        <v>21</v>
      </c>
      <c r="Z1241">
        <v>0</v>
      </c>
      <c r="AA1241">
        <v>21</v>
      </c>
      <c r="AB1241">
        <v>0</v>
      </c>
      <c r="AC1241">
        <v>0</v>
      </c>
      <c r="AD1241">
        <v>7</v>
      </c>
      <c r="AE1241">
        <v>0</v>
      </c>
      <c r="AF1241">
        <v>0</v>
      </c>
      <c r="AG1241">
        <v>0</v>
      </c>
      <c r="AH1241" t="s">
        <v>96</v>
      </c>
      <c r="AI1241" s="1">
        <v>44775.746666666666</v>
      </c>
      <c r="AJ1241">
        <v>151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7</v>
      </c>
      <c r="AQ1241">
        <v>0</v>
      </c>
      <c r="AR1241">
        <v>0</v>
      </c>
      <c r="AS1241">
        <v>0</v>
      </c>
      <c r="AT1241" t="s">
        <v>90</v>
      </c>
      <c r="AU1241" t="s">
        <v>90</v>
      </c>
      <c r="AV1241" t="s">
        <v>90</v>
      </c>
      <c r="AW1241" t="s">
        <v>90</v>
      </c>
      <c r="AX1241" t="s">
        <v>90</v>
      </c>
      <c r="AY1241" t="s">
        <v>90</v>
      </c>
      <c r="AZ1241" t="s">
        <v>90</v>
      </c>
      <c r="BA1241" t="s">
        <v>90</v>
      </c>
      <c r="BB1241" t="s">
        <v>90</v>
      </c>
      <c r="BC1241" t="s">
        <v>90</v>
      </c>
      <c r="BD1241" t="s">
        <v>90</v>
      </c>
      <c r="BE1241" t="s">
        <v>90</v>
      </c>
      <c r="BF1241" t="s">
        <v>1506</v>
      </c>
      <c r="BG1241">
        <v>148</v>
      </c>
      <c r="BH1241" t="s">
        <v>93</v>
      </c>
    </row>
    <row r="1242" spans="1:60">
      <c r="A1242" t="s">
        <v>2716</v>
      </c>
      <c r="B1242" t="s">
        <v>82</v>
      </c>
      <c r="C1242" t="s">
        <v>2714</v>
      </c>
      <c r="D1242" t="s">
        <v>84</v>
      </c>
      <c r="E1242" s="2">
        <f>HYPERLINK("capsilon://?command=openfolder&amp;siteaddress=FAM.docvelocity-na8.net&amp;folderid=FX2EF73B9E-D52E-4DA1-4110-358A3AAC28BE","FX22077440")</f>
        <v>0</v>
      </c>
      <c r="F1242" t="s">
        <v>19</v>
      </c>
      <c r="G1242" t="s">
        <v>19</v>
      </c>
      <c r="H1242" t="s">
        <v>85</v>
      </c>
      <c r="I1242" t="s">
        <v>2717</v>
      </c>
      <c r="J1242">
        <v>279</v>
      </c>
      <c r="K1242" t="s">
        <v>87</v>
      </c>
      <c r="L1242" t="s">
        <v>88</v>
      </c>
      <c r="M1242" t="s">
        <v>89</v>
      </c>
      <c r="N1242">
        <v>1</v>
      </c>
      <c r="O1242" s="1">
        <v>44775.64570601852</v>
      </c>
      <c r="P1242" s="1">
        <v>44775.658032407409</v>
      </c>
      <c r="Q1242">
        <v>872</v>
      </c>
      <c r="R1242">
        <v>193</v>
      </c>
      <c r="S1242" t="b">
        <v>0</v>
      </c>
      <c r="T1242" t="s">
        <v>90</v>
      </c>
      <c r="U1242" t="b">
        <v>0</v>
      </c>
      <c r="V1242" t="s">
        <v>102</v>
      </c>
      <c r="W1242" s="1">
        <v>44775.658032407409</v>
      </c>
      <c r="X1242">
        <v>151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279</v>
      </c>
      <c r="AE1242">
        <v>279</v>
      </c>
      <c r="AF1242">
        <v>0</v>
      </c>
      <c r="AG1242">
        <v>3</v>
      </c>
      <c r="AH1242" t="s">
        <v>90</v>
      </c>
      <c r="AI1242" t="s">
        <v>90</v>
      </c>
      <c r="AJ1242" t="s">
        <v>90</v>
      </c>
      <c r="AK1242" t="s">
        <v>90</v>
      </c>
      <c r="AL1242" t="s">
        <v>90</v>
      </c>
      <c r="AM1242" t="s">
        <v>90</v>
      </c>
      <c r="AN1242" t="s">
        <v>90</v>
      </c>
      <c r="AO1242" t="s">
        <v>90</v>
      </c>
      <c r="AP1242" t="s">
        <v>90</v>
      </c>
      <c r="AQ1242" t="s">
        <v>90</v>
      </c>
      <c r="AR1242" t="s">
        <v>90</v>
      </c>
      <c r="AS1242" t="s">
        <v>90</v>
      </c>
      <c r="AT1242" t="s">
        <v>90</v>
      </c>
      <c r="AU1242" t="s">
        <v>90</v>
      </c>
      <c r="AV1242" t="s">
        <v>90</v>
      </c>
      <c r="AW1242" t="s">
        <v>90</v>
      </c>
      <c r="AX1242" t="s">
        <v>90</v>
      </c>
      <c r="AY1242" t="s">
        <v>90</v>
      </c>
      <c r="AZ1242" t="s">
        <v>90</v>
      </c>
      <c r="BA1242" t="s">
        <v>90</v>
      </c>
      <c r="BB1242" t="s">
        <v>90</v>
      </c>
      <c r="BC1242" t="s">
        <v>90</v>
      </c>
      <c r="BD1242" t="s">
        <v>90</v>
      </c>
      <c r="BE1242" t="s">
        <v>90</v>
      </c>
      <c r="BF1242" t="s">
        <v>1506</v>
      </c>
      <c r="BG1242">
        <v>17</v>
      </c>
      <c r="BH1242" t="s">
        <v>93</v>
      </c>
    </row>
    <row r="1243" spans="1:60">
      <c r="A1243" t="s">
        <v>2718</v>
      </c>
      <c r="B1243" t="s">
        <v>82</v>
      </c>
      <c r="C1243" t="s">
        <v>2719</v>
      </c>
      <c r="D1243" t="s">
        <v>84</v>
      </c>
      <c r="E1243" s="2">
        <f>HYPERLINK("capsilon://?command=openfolder&amp;siteaddress=FAM.docvelocity-na8.net&amp;folderid=FXB5533A16-6DA0-CB90-FAC1-7BB6ADBF0513","FX22086289")</f>
        <v>0</v>
      </c>
      <c r="F1243" t="s">
        <v>19</v>
      </c>
      <c r="G1243" t="s">
        <v>19</v>
      </c>
      <c r="H1243" t="s">
        <v>85</v>
      </c>
      <c r="I1243" t="s">
        <v>2720</v>
      </c>
      <c r="J1243">
        <v>171</v>
      </c>
      <c r="K1243" t="s">
        <v>87</v>
      </c>
      <c r="L1243" t="s">
        <v>88</v>
      </c>
      <c r="M1243" t="s">
        <v>89</v>
      </c>
      <c r="N1243">
        <v>2</v>
      </c>
      <c r="O1243" s="1">
        <v>44798.435196759259</v>
      </c>
      <c r="P1243" s="1">
        <v>44798.50712962963</v>
      </c>
      <c r="Q1243">
        <v>5148</v>
      </c>
      <c r="R1243">
        <v>1067</v>
      </c>
      <c r="S1243" t="b">
        <v>0</v>
      </c>
      <c r="T1243" t="s">
        <v>90</v>
      </c>
      <c r="U1243" t="b">
        <v>0</v>
      </c>
      <c r="V1243" t="s">
        <v>1933</v>
      </c>
      <c r="W1243" s="1">
        <v>44798.493935185186</v>
      </c>
      <c r="X1243">
        <v>716</v>
      </c>
      <c r="Y1243">
        <v>120</v>
      </c>
      <c r="Z1243">
        <v>0</v>
      </c>
      <c r="AA1243">
        <v>120</v>
      </c>
      <c r="AB1243">
        <v>0</v>
      </c>
      <c r="AC1243">
        <v>46</v>
      </c>
      <c r="AD1243">
        <v>51</v>
      </c>
      <c r="AE1243">
        <v>0</v>
      </c>
      <c r="AF1243">
        <v>0</v>
      </c>
      <c r="AG1243">
        <v>0</v>
      </c>
      <c r="AH1243" t="s">
        <v>108</v>
      </c>
      <c r="AI1243" s="1">
        <v>44798.50712962963</v>
      </c>
      <c r="AJ1243">
        <v>351</v>
      </c>
      <c r="AK1243">
        <v>1</v>
      </c>
      <c r="AL1243">
        <v>0</v>
      </c>
      <c r="AM1243">
        <v>1</v>
      </c>
      <c r="AN1243">
        <v>0</v>
      </c>
      <c r="AO1243">
        <v>1</v>
      </c>
      <c r="AP1243">
        <v>50</v>
      </c>
      <c r="AQ1243">
        <v>0</v>
      </c>
      <c r="AR1243">
        <v>0</v>
      </c>
      <c r="AS1243">
        <v>0</v>
      </c>
      <c r="AT1243" t="s">
        <v>90</v>
      </c>
      <c r="AU1243" t="s">
        <v>90</v>
      </c>
      <c r="AV1243" t="s">
        <v>90</v>
      </c>
      <c r="AW1243" t="s">
        <v>90</v>
      </c>
      <c r="AX1243" t="s">
        <v>90</v>
      </c>
      <c r="AY1243" t="s">
        <v>90</v>
      </c>
      <c r="AZ1243" t="s">
        <v>90</v>
      </c>
      <c r="BA1243" t="s">
        <v>90</v>
      </c>
      <c r="BB1243" t="s">
        <v>90</v>
      </c>
      <c r="BC1243" t="s">
        <v>90</v>
      </c>
      <c r="BD1243" t="s">
        <v>90</v>
      </c>
      <c r="BE1243" t="s">
        <v>90</v>
      </c>
      <c r="BF1243" t="s">
        <v>2698</v>
      </c>
      <c r="BG1243">
        <v>103</v>
      </c>
      <c r="BH1243" t="s">
        <v>93</v>
      </c>
    </row>
    <row r="1244" spans="1:60">
      <c r="A1244" t="s">
        <v>2721</v>
      </c>
      <c r="B1244" t="s">
        <v>82</v>
      </c>
      <c r="C1244" t="s">
        <v>2722</v>
      </c>
      <c r="D1244" t="s">
        <v>84</v>
      </c>
      <c r="E1244" s="2">
        <f>HYPERLINK("capsilon://?command=openfolder&amp;siteaddress=FAM.docvelocity-na8.net&amp;folderid=FXD6F17BA1-619D-901B-2087-1AE200DD9DB6","FX2208253")</f>
        <v>0</v>
      </c>
      <c r="F1244" t="s">
        <v>19</v>
      </c>
      <c r="G1244" t="s">
        <v>19</v>
      </c>
      <c r="H1244" t="s">
        <v>85</v>
      </c>
      <c r="I1244" t="s">
        <v>2723</v>
      </c>
      <c r="J1244">
        <v>109</v>
      </c>
      <c r="K1244" t="s">
        <v>87</v>
      </c>
      <c r="L1244" t="s">
        <v>88</v>
      </c>
      <c r="M1244" t="s">
        <v>89</v>
      </c>
      <c r="N1244">
        <v>1</v>
      </c>
      <c r="O1244" s="1">
        <v>44775.645868055559</v>
      </c>
      <c r="P1244" s="1">
        <v>44775.660381944443</v>
      </c>
      <c r="Q1244">
        <v>1022</v>
      </c>
      <c r="R1244">
        <v>232</v>
      </c>
      <c r="S1244" t="b">
        <v>0</v>
      </c>
      <c r="T1244" t="s">
        <v>90</v>
      </c>
      <c r="U1244" t="b">
        <v>0</v>
      </c>
      <c r="V1244" t="s">
        <v>102</v>
      </c>
      <c r="W1244" s="1">
        <v>44775.660381944443</v>
      </c>
      <c r="X1244">
        <v>202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109</v>
      </c>
      <c r="AE1244">
        <v>102</v>
      </c>
      <c r="AF1244">
        <v>0</v>
      </c>
      <c r="AG1244">
        <v>3</v>
      </c>
      <c r="AH1244" t="s">
        <v>90</v>
      </c>
      <c r="AI1244" t="s">
        <v>90</v>
      </c>
      <c r="AJ1244" t="s">
        <v>90</v>
      </c>
      <c r="AK1244" t="s">
        <v>90</v>
      </c>
      <c r="AL1244" t="s">
        <v>90</v>
      </c>
      <c r="AM1244" t="s">
        <v>90</v>
      </c>
      <c r="AN1244" t="s">
        <v>90</v>
      </c>
      <c r="AO1244" t="s">
        <v>90</v>
      </c>
      <c r="AP1244" t="s">
        <v>90</v>
      </c>
      <c r="AQ1244" t="s">
        <v>90</v>
      </c>
      <c r="AR1244" t="s">
        <v>90</v>
      </c>
      <c r="AS1244" t="s">
        <v>90</v>
      </c>
      <c r="AT1244" t="s">
        <v>90</v>
      </c>
      <c r="AU1244" t="s">
        <v>90</v>
      </c>
      <c r="AV1244" t="s">
        <v>90</v>
      </c>
      <c r="AW1244" t="s">
        <v>90</v>
      </c>
      <c r="AX1244" t="s">
        <v>90</v>
      </c>
      <c r="AY1244" t="s">
        <v>90</v>
      </c>
      <c r="AZ1244" t="s">
        <v>90</v>
      </c>
      <c r="BA1244" t="s">
        <v>90</v>
      </c>
      <c r="BB1244" t="s">
        <v>90</v>
      </c>
      <c r="BC1244" t="s">
        <v>90</v>
      </c>
      <c r="BD1244" t="s">
        <v>90</v>
      </c>
      <c r="BE1244" t="s">
        <v>90</v>
      </c>
      <c r="BF1244" t="s">
        <v>1506</v>
      </c>
      <c r="BG1244">
        <v>20</v>
      </c>
      <c r="BH1244" t="s">
        <v>93</v>
      </c>
    </row>
    <row r="1245" spans="1:60">
      <c r="A1245" t="s">
        <v>2724</v>
      </c>
      <c r="B1245" t="s">
        <v>82</v>
      </c>
      <c r="C1245" t="s">
        <v>428</v>
      </c>
      <c r="D1245" t="s">
        <v>84</v>
      </c>
      <c r="E1245" s="2">
        <f>HYPERLINK("capsilon://?command=openfolder&amp;siteaddress=FAM.docvelocity-na8.net&amp;folderid=FXF54EB362-71A4-05F3-E126-4960B2D1F974","FX22073650")</f>
        <v>0</v>
      </c>
      <c r="F1245" t="s">
        <v>19</v>
      </c>
      <c r="G1245" t="s">
        <v>19</v>
      </c>
      <c r="H1245" t="s">
        <v>85</v>
      </c>
      <c r="I1245" t="s">
        <v>2725</v>
      </c>
      <c r="J1245">
        <v>44</v>
      </c>
      <c r="K1245" t="s">
        <v>87</v>
      </c>
      <c r="L1245" t="s">
        <v>88</v>
      </c>
      <c r="M1245" t="s">
        <v>89</v>
      </c>
      <c r="N1245">
        <v>2</v>
      </c>
      <c r="O1245" s="1">
        <v>44798.45103009259</v>
      </c>
      <c r="P1245" s="1">
        <v>44798.507488425923</v>
      </c>
      <c r="Q1245">
        <v>4796</v>
      </c>
      <c r="R1245">
        <v>82</v>
      </c>
      <c r="S1245" t="b">
        <v>0</v>
      </c>
      <c r="T1245" t="s">
        <v>90</v>
      </c>
      <c r="U1245" t="b">
        <v>0</v>
      </c>
      <c r="V1245" t="s">
        <v>95</v>
      </c>
      <c r="W1245" s="1">
        <v>44798.489722222221</v>
      </c>
      <c r="X1245">
        <v>35</v>
      </c>
      <c r="Y1245">
        <v>0</v>
      </c>
      <c r="Z1245">
        <v>0</v>
      </c>
      <c r="AA1245">
        <v>0</v>
      </c>
      <c r="AB1245">
        <v>37</v>
      </c>
      <c r="AC1245">
        <v>0</v>
      </c>
      <c r="AD1245">
        <v>44</v>
      </c>
      <c r="AE1245">
        <v>0</v>
      </c>
      <c r="AF1245">
        <v>0</v>
      </c>
      <c r="AG1245">
        <v>0</v>
      </c>
      <c r="AH1245" t="s">
        <v>173</v>
      </c>
      <c r="AI1245" s="1">
        <v>44798.507488425923</v>
      </c>
      <c r="AJ1245">
        <v>47</v>
      </c>
      <c r="AK1245">
        <v>0</v>
      </c>
      <c r="AL1245">
        <v>0</v>
      </c>
      <c r="AM1245">
        <v>0</v>
      </c>
      <c r="AN1245">
        <v>37</v>
      </c>
      <c r="AO1245">
        <v>0</v>
      </c>
      <c r="AP1245">
        <v>44</v>
      </c>
      <c r="AQ1245">
        <v>0</v>
      </c>
      <c r="AR1245">
        <v>0</v>
      </c>
      <c r="AS1245">
        <v>0</v>
      </c>
      <c r="AT1245" t="s">
        <v>90</v>
      </c>
      <c r="AU1245" t="s">
        <v>90</v>
      </c>
      <c r="AV1245" t="s">
        <v>90</v>
      </c>
      <c r="AW1245" t="s">
        <v>90</v>
      </c>
      <c r="AX1245" t="s">
        <v>90</v>
      </c>
      <c r="AY1245" t="s">
        <v>90</v>
      </c>
      <c r="AZ1245" t="s">
        <v>90</v>
      </c>
      <c r="BA1245" t="s">
        <v>90</v>
      </c>
      <c r="BB1245" t="s">
        <v>90</v>
      </c>
      <c r="BC1245" t="s">
        <v>90</v>
      </c>
      <c r="BD1245" t="s">
        <v>90</v>
      </c>
      <c r="BE1245" t="s">
        <v>90</v>
      </c>
      <c r="BF1245" t="s">
        <v>2698</v>
      </c>
      <c r="BG1245">
        <v>81</v>
      </c>
      <c r="BH1245" t="s">
        <v>93</v>
      </c>
    </row>
    <row r="1246" spans="1:60">
      <c r="A1246" t="s">
        <v>2726</v>
      </c>
      <c r="B1246" t="s">
        <v>82</v>
      </c>
      <c r="C1246" t="s">
        <v>2722</v>
      </c>
      <c r="D1246" t="s">
        <v>84</v>
      </c>
      <c r="E1246" s="2">
        <f>HYPERLINK("capsilon://?command=openfolder&amp;siteaddress=FAM.docvelocity-na8.net&amp;folderid=FXD6F17BA1-619D-901B-2087-1AE200DD9DB6","FX2208253")</f>
        <v>0</v>
      </c>
      <c r="F1246" t="s">
        <v>19</v>
      </c>
      <c r="G1246" t="s">
        <v>19</v>
      </c>
      <c r="H1246" t="s">
        <v>85</v>
      </c>
      <c r="I1246" t="s">
        <v>2727</v>
      </c>
      <c r="J1246">
        <v>162</v>
      </c>
      <c r="K1246" t="s">
        <v>87</v>
      </c>
      <c r="L1246" t="s">
        <v>88</v>
      </c>
      <c r="M1246" t="s">
        <v>89</v>
      </c>
      <c r="N1246">
        <v>1</v>
      </c>
      <c r="O1246" s="1">
        <v>44775.647129629629</v>
      </c>
      <c r="P1246" s="1">
        <v>44775.663773148146</v>
      </c>
      <c r="Q1246">
        <v>1110</v>
      </c>
      <c r="R1246">
        <v>328</v>
      </c>
      <c r="S1246" t="b">
        <v>0</v>
      </c>
      <c r="T1246" t="s">
        <v>90</v>
      </c>
      <c r="U1246" t="b">
        <v>0</v>
      </c>
      <c r="V1246" t="s">
        <v>102</v>
      </c>
      <c r="W1246" s="1">
        <v>44775.663773148146</v>
      </c>
      <c r="X1246">
        <v>293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162</v>
      </c>
      <c r="AE1246">
        <v>155</v>
      </c>
      <c r="AF1246">
        <v>0</v>
      </c>
      <c r="AG1246">
        <v>8</v>
      </c>
      <c r="AH1246" t="s">
        <v>90</v>
      </c>
      <c r="AI1246" t="s">
        <v>90</v>
      </c>
      <c r="AJ1246" t="s">
        <v>90</v>
      </c>
      <c r="AK1246" t="s">
        <v>90</v>
      </c>
      <c r="AL1246" t="s">
        <v>90</v>
      </c>
      <c r="AM1246" t="s">
        <v>90</v>
      </c>
      <c r="AN1246" t="s">
        <v>90</v>
      </c>
      <c r="AO1246" t="s">
        <v>90</v>
      </c>
      <c r="AP1246" t="s">
        <v>90</v>
      </c>
      <c r="AQ1246" t="s">
        <v>90</v>
      </c>
      <c r="AR1246" t="s">
        <v>90</v>
      </c>
      <c r="AS1246" t="s">
        <v>90</v>
      </c>
      <c r="AT1246" t="s">
        <v>90</v>
      </c>
      <c r="AU1246" t="s">
        <v>90</v>
      </c>
      <c r="AV1246" t="s">
        <v>90</v>
      </c>
      <c r="AW1246" t="s">
        <v>90</v>
      </c>
      <c r="AX1246" t="s">
        <v>90</v>
      </c>
      <c r="AY1246" t="s">
        <v>90</v>
      </c>
      <c r="AZ1246" t="s">
        <v>90</v>
      </c>
      <c r="BA1246" t="s">
        <v>90</v>
      </c>
      <c r="BB1246" t="s">
        <v>90</v>
      </c>
      <c r="BC1246" t="s">
        <v>90</v>
      </c>
      <c r="BD1246" t="s">
        <v>90</v>
      </c>
      <c r="BE1246" t="s">
        <v>90</v>
      </c>
      <c r="BF1246" t="s">
        <v>1506</v>
      </c>
      <c r="BG1246">
        <v>23</v>
      </c>
      <c r="BH1246" t="s">
        <v>93</v>
      </c>
    </row>
    <row r="1247" spans="1:60">
      <c r="A1247" t="s">
        <v>2728</v>
      </c>
      <c r="B1247" t="s">
        <v>82</v>
      </c>
      <c r="C1247" t="s">
        <v>2729</v>
      </c>
      <c r="D1247" t="s">
        <v>84</v>
      </c>
      <c r="E1247" s="2">
        <f>HYPERLINK("capsilon://?command=openfolder&amp;siteaddress=FAM.docvelocity-na8.net&amp;folderid=FX821D47F6-F3B5-BB21-574F-8990AC6C0D32","FX22087039")</f>
        <v>0</v>
      </c>
      <c r="F1247" t="s">
        <v>19</v>
      </c>
      <c r="G1247" t="s">
        <v>19</v>
      </c>
      <c r="H1247" t="s">
        <v>85</v>
      </c>
      <c r="I1247" t="s">
        <v>2730</v>
      </c>
      <c r="J1247">
        <v>440</v>
      </c>
      <c r="K1247" t="s">
        <v>87</v>
      </c>
      <c r="L1247" t="s">
        <v>88</v>
      </c>
      <c r="M1247" t="s">
        <v>89</v>
      </c>
      <c r="N1247">
        <v>1</v>
      </c>
      <c r="O1247" s="1">
        <v>44798.469583333332</v>
      </c>
      <c r="P1247" s="1">
        <v>44798.494664351849</v>
      </c>
      <c r="Q1247">
        <v>1959</v>
      </c>
      <c r="R1247">
        <v>208</v>
      </c>
      <c r="S1247" t="b">
        <v>0</v>
      </c>
      <c r="T1247" t="s">
        <v>90</v>
      </c>
      <c r="U1247" t="b">
        <v>0</v>
      </c>
      <c r="V1247" t="s">
        <v>131</v>
      </c>
      <c r="W1247" s="1">
        <v>44798.494664351849</v>
      </c>
      <c r="X1247">
        <v>199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440</v>
      </c>
      <c r="AE1247">
        <v>433</v>
      </c>
      <c r="AF1247">
        <v>0</v>
      </c>
      <c r="AG1247">
        <v>6</v>
      </c>
      <c r="AH1247" t="s">
        <v>90</v>
      </c>
      <c r="AI1247" t="s">
        <v>90</v>
      </c>
      <c r="AJ1247" t="s">
        <v>90</v>
      </c>
      <c r="AK1247" t="s">
        <v>90</v>
      </c>
      <c r="AL1247" t="s">
        <v>90</v>
      </c>
      <c r="AM1247" t="s">
        <v>90</v>
      </c>
      <c r="AN1247" t="s">
        <v>90</v>
      </c>
      <c r="AO1247" t="s">
        <v>90</v>
      </c>
      <c r="AP1247" t="s">
        <v>90</v>
      </c>
      <c r="AQ1247" t="s">
        <v>90</v>
      </c>
      <c r="AR1247" t="s">
        <v>90</v>
      </c>
      <c r="AS1247" t="s">
        <v>90</v>
      </c>
      <c r="AT1247" t="s">
        <v>90</v>
      </c>
      <c r="AU1247" t="s">
        <v>90</v>
      </c>
      <c r="AV1247" t="s">
        <v>90</v>
      </c>
      <c r="AW1247" t="s">
        <v>90</v>
      </c>
      <c r="AX1247" t="s">
        <v>90</v>
      </c>
      <c r="AY1247" t="s">
        <v>90</v>
      </c>
      <c r="AZ1247" t="s">
        <v>90</v>
      </c>
      <c r="BA1247" t="s">
        <v>90</v>
      </c>
      <c r="BB1247" t="s">
        <v>90</v>
      </c>
      <c r="BC1247" t="s">
        <v>90</v>
      </c>
      <c r="BD1247" t="s">
        <v>90</v>
      </c>
      <c r="BE1247" t="s">
        <v>90</v>
      </c>
      <c r="BF1247" t="s">
        <v>2698</v>
      </c>
      <c r="BG1247">
        <v>36</v>
      </c>
      <c r="BH1247" t="s">
        <v>93</v>
      </c>
    </row>
    <row r="1248" spans="1:60">
      <c r="A1248" t="s">
        <v>2731</v>
      </c>
      <c r="B1248" t="s">
        <v>82</v>
      </c>
      <c r="C1248" t="s">
        <v>2732</v>
      </c>
      <c r="D1248" t="s">
        <v>84</v>
      </c>
      <c r="E1248" s="2">
        <f>HYPERLINK("capsilon://?command=openfolder&amp;siteaddress=FAM.docvelocity-na8.net&amp;folderid=FX99D764E7-D9E2-94C7-EB39-81CA7AF2E571","FX22086900")</f>
        <v>0</v>
      </c>
      <c r="F1248" t="s">
        <v>19</v>
      </c>
      <c r="G1248" t="s">
        <v>19</v>
      </c>
      <c r="H1248" t="s">
        <v>85</v>
      </c>
      <c r="I1248" t="s">
        <v>2733</v>
      </c>
      <c r="J1248">
        <v>96</v>
      </c>
      <c r="K1248" t="s">
        <v>87</v>
      </c>
      <c r="L1248" t="s">
        <v>88</v>
      </c>
      <c r="M1248" t="s">
        <v>89</v>
      </c>
      <c r="N1248">
        <v>1</v>
      </c>
      <c r="O1248" s="1">
        <v>44798.490648148145</v>
      </c>
      <c r="P1248" s="1">
        <v>44798.49763888889</v>
      </c>
      <c r="Q1248">
        <v>347</v>
      </c>
      <c r="R1248">
        <v>257</v>
      </c>
      <c r="S1248" t="b">
        <v>0</v>
      </c>
      <c r="T1248" t="s">
        <v>90</v>
      </c>
      <c r="U1248" t="b">
        <v>0</v>
      </c>
      <c r="V1248" t="s">
        <v>131</v>
      </c>
      <c r="W1248" s="1">
        <v>44798.49763888889</v>
      </c>
      <c r="X1248">
        <v>257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96</v>
      </c>
      <c r="AE1248">
        <v>88</v>
      </c>
      <c r="AF1248">
        <v>0</v>
      </c>
      <c r="AG1248">
        <v>3</v>
      </c>
      <c r="AH1248" t="s">
        <v>90</v>
      </c>
      <c r="AI1248" t="s">
        <v>90</v>
      </c>
      <c r="AJ1248" t="s">
        <v>90</v>
      </c>
      <c r="AK1248" t="s">
        <v>90</v>
      </c>
      <c r="AL1248" t="s">
        <v>90</v>
      </c>
      <c r="AM1248" t="s">
        <v>90</v>
      </c>
      <c r="AN1248" t="s">
        <v>90</v>
      </c>
      <c r="AO1248" t="s">
        <v>90</v>
      </c>
      <c r="AP1248" t="s">
        <v>90</v>
      </c>
      <c r="AQ1248" t="s">
        <v>90</v>
      </c>
      <c r="AR1248" t="s">
        <v>90</v>
      </c>
      <c r="AS1248" t="s">
        <v>90</v>
      </c>
      <c r="AT1248" t="s">
        <v>90</v>
      </c>
      <c r="AU1248" t="s">
        <v>90</v>
      </c>
      <c r="AV1248" t="s">
        <v>90</v>
      </c>
      <c r="AW1248" t="s">
        <v>90</v>
      </c>
      <c r="AX1248" t="s">
        <v>90</v>
      </c>
      <c r="AY1248" t="s">
        <v>90</v>
      </c>
      <c r="AZ1248" t="s">
        <v>90</v>
      </c>
      <c r="BA1248" t="s">
        <v>90</v>
      </c>
      <c r="BB1248" t="s">
        <v>90</v>
      </c>
      <c r="BC1248" t="s">
        <v>90</v>
      </c>
      <c r="BD1248" t="s">
        <v>90</v>
      </c>
      <c r="BE1248" t="s">
        <v>90</v>
      </c>
      <c r="BF1248" t="s">
        <v>2698</v>
      </c>
      <c r="BG1248">
        <v>10</v>
      </c>
      <c r="BH1248" t="s">
        <v>93</v>
      </c>
    </row>
    <row r="1249" spans="1:60">
      <c r="A1249" t="s">
        <v>2734</v>
      </c>
      <c r="B1249" t="s">
        <v>82</v>
      </c>
      <c r="C1249" t="s">
        <v>2700</v>
      </c>
      <c r="D1249" t="s">
        <v>84</v>
      </c>
      <c r="E1249" s="2">
        <f>HYPERLINK("capsilon://?command=openfolder&amp;siteaddress=FAM.docvelocity-na8.net&amp;folderid=FX659843D1-7F69-0C33-41E0-9033DE314FC0","FX22086716")</f>
        <v>0</v>
      </c>
      <c r="F1249" t="s">
        <v>19</v>
      </c>
      <c r="G1249" t="s">
        <v>19</v>
      </c>
      <c r="H1249" t="s">
        <v>85</v>
      </c>
      <c r="I1249" t="s">
        <v>2703</v>
      </c>
      <c r="J1249">
        <v>56</v>
      </c>
      <c r="K1249" t="s">
        <v>87</v>
      </c>
      <c r="L1249" t="s">
        <v>88</v>
      </c>
      <c r="M1249" t="s">
        <v>89</v>
      </c>
      <c r="N1249">
        <v>2</v>
      </c>
      <c r="O1249" s="1">
        <v>44798.493587962963</v>
      </c>
      <c r="P1249" s="1">
        <v>44798.506944444445</v>
      </c>
      <c r="Q1249">
        <v>195</v>
      </c>
      <c r="R1249">
        <v>959</v>
      </c>
      <c r="S1249" t="b">
        <v>0</v>
      </c>
      <c r="T1249" t="s">
        <v>90</v>
      </c>
      <c r="U1249" t="b">
        <v>1</v>
      </c>
      <c r="V1249" t="s">
        <v>1933</v>
      </c>
      <c r="W1249" s="1">
        <v>44798.498379629629</v>
      </c>
      <c r="X1249">
        <v>383</v>
      </c>
      <c r="Y1249">
        <v>42</v>
      </c>
      <c r="Z1249">
        <v>0</v>
      </c>
      <c r="AA1249">
        <v>42</v>
      </c>
      <c r="AB1249">
        <v>0</v>
      </c>
      <c r="AC1249">
        <v>33</v>
      </c>
      <c r="AD1249">
        <v>14</v>
      </c>
      <c r="AE1249">
        <v>0</v>
      </c>
      <c r="AF1249">
        <v>0</v>
      </c>
      <c r="AG1249">
        <v>0</v>
      </c>
      <c r="AH1249" t="s">
        <v>173</v>
      </c>
      <c r="AI1249" s="1">
        <v>44798.506944444445</v>
      </c>
      <c r="AJ1249">
        <v>576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14</v>
      </c>
      <c r="AQ1249">
        <v>0</v>
      </c>
      <c r="AR1249">
        <v>0</v>
      </c>
      <c r="AS1249">
        <v>0</v>
      </c>
      <c r="AT1249" t="s">
        <v>90</v>
      </c>
      <c r="AU1249" t="s">
        <v>90</v>
      </c>
      <c r="AV1249" t="s">
        <v>90</v>
      </c>
      <c r="AW1249" t="s">
        <v>90</v>
      </c>
      <c r="AX1249" t="s">
        <v>90</v>
      </c>
      <c r="AY1249" t="s">
        <v>90</v>
      </c>
      <c r="AZ1249" t="s">
        <v>90</v>
      </c>
      <c r="BA1249" t="s">
        <v>90</v>
      </c>
      <c r="BB1249" t="s">
        <v>90</v>
      </c>
      <c r="BC1249" t="s">
        <v>90</v>
      </c>
      <c r="BD1249" t="s">
        <v>90</v>
      </c>
      <c r="BE1249" t="s">
        <v>90</v>
      </c>
      <c r="BF1249" t="s">
        <v>2698</v>
      </c>
      <c r="BG1249">
        <v>19</v>
      </c>
      <c r="BH1249" t="s">
        <v>93</v>
      </c>
    </row>
    <row r="1250" spans="1:60">
      <c r="A1250" t="s">
        <v>2735</v>
      </c>
      <c r="B1250" t="s">
        <v>82</v>
      </c>
      <c r="C1250" t="s">
        <v>2729</v>
      </c>
      <c r="D1250" t="s">
        <v>84</v>
      </c>
      <c r="E1250" s="2">
        <f>HYPERLINK("capsilon://?command=openfolder&amp;siteaddress=FAM.docvelocity-na8.net&amp;folderid=FX821D47F6-F3B5-BB21-574F-8990AC6C0D32","FX22087039")</f>
        <v>0</v>
      </c>
      <c r="F1250" t="s">
        <v>19</v>
      </c>
      <c r="G1250" t="s">
        <v>19</v>
      </c>
      <c r="H1250" t="s">
        <v>85</v>
      </c>
      <c r="I1250" t="s">
        <v>2730</v>
      </c>
      <c r="J1250">
        <v>540</v>
      </c>
      <c r="K1250" t="s">
        <v>87</v>
      </c>
      <c r="L1250" t="s">
        <v>88</v>
      </c>
      <c r="M1250" t="s">
        <v>89</v>
      </c>
      <c r="N1250">
        <v>2</v>
      </c>
      <c r="O1250" s="1">
        <v>44798.496365740742</v>
      </c>
      <c r="P1250" s="1">
        <v>44798.526435185187</v>
      </c>
      <c r="Q1250">
        <v>237</v>
      </c>
      <c r="R1250">
        <v>2361</v>
      </c>
      <c r="S1250" t="b">
        <v>0</v>
      </c>
      <c r="T1250" t="s">
        <v>90</v>
      </c>
      <c r="U1250" t="b">
        <v>1</v>
      </c>
      <c r="V1250" t="s">
        <v>95</v>
      </c>
      <c r="W1250" s="1">
        <v>44798.516006944446</v>
      </c>
      <c r="X1250">
        <v>1622</v>
      </c>
      <c r="Y1250">
        <v>466</v>
      </c>
      <c r="Z1250">
        <v>0</v>
      </c>
      <c r="AA1250">
        <v>466</v>
      </c>
      <c r="AB1250">
        <v>0</v>
      </c>
      <c r="AC1250">
        <v>30</v>
      </c>
      <c r="AD1250">
        <v>74</v>
      </c>
      <c r="AE1250">
        <v>0</v>
      </c>
      <c r="AF1250">
        <v>0</v>
      </c>
      <c r="AG1250">
        <v>0</v>
      </c>
      <c r="AH1250" t="s">
        <v>749</v>
      </c>
      <c r="AI1250" s="1">
        <v>44798.526435185187</v>
      </c>
      <c r="AJ1250">
        <v>739</v>
      </c>
      <c r="AK1250">
        <v>1</v>
      </c>
      <c r="AL1250">
        <v>0</v>
      </c>
      <c r="AM1250">
        <v>1</v>
      </c>
      <c r="AN1250">
        <v>0</v>
      </c>
      <c r="AO1250">
        <v>1</v>
      </c>
      <c r="AP1250">
        <v>73</v>
      </c>
      <c r="AQ1250">
        <v>0</v>
      </c>
      <c r="AR1250">
        <v>0</v>
      </c>
      <c r="AS1250">
        <v>0</v>
      </c>
      <c r="AT1250" t="s">
        <v>90</v>
      </c>
      <c r="AU1250" t="s">
        <v>90</v>
      </c>
      <c r="AV1250" t="s">
        <v>90</v>
      </c>
      <c r="AW1250" t="s">
        <v>90</v>
      </c>
      <c r="AX1250" t="s">
        <v>90</v>
      </c>
      <c r="AY1250" t="s">
        <v>90</v>
      </c>
      <c r="AZ1250" t="s">
        <v>90</v>
      </c>
      <c r="BA1250" t="s">
        <v>90</v>
      </c>
      <c r="BB1250" t="s">
        <v>90</v>
      </c>
      <c r="BC1250" t="s">
        <v>90</v>
      </c>
      <c r="BD1250" t="s">
        <v>90</v>
      </c>
      <c r="BE1250" t="s">
        <v>90</v>
      </c>
      <c r="BF1250" t="s">
        <v>2698</v>
      </c>
      <c r="BG1250">
        <v>43</v>
      </c>
      <c r="BH1250" t="s">
        <v>93</v>
      </c>
    </row>
    <row r="1251" spans="1:60">
      <c r="A1251" t="s">
        <v>2736</v>
      </c>
      <c r="B1251" t="s">
        <v>82</v>
      </c>
      <c r="C1251" t="s">
        <v>2732</v>
      </c>
      <c r="D1251" t="s">
        <v>84</v>
      </c>
      <c r="E1251" s="2">
        <f>HYPERLINK("capsilon://?command=openfolder&amp;siteaddress=FAM.docvelocity-na8.net&amp;folderid=FX99D764E7-D9E2-94C7-EB39-81CA7AF2E571","FX22086900")</f>
        <v>0</v>
      </c>
      <c r="F1251" t="s">
        <v>19</v>
      </c>
      <c r="G1251" t="s">
        <v>19</v>
      </c>
      <c r="H1251" t="s">
        <v>85</v>
      </c>
      <c r="I1251" t="s">
        <v>2733</v>
      </c>
      <c r="J1251">
        <v>123</v>
      </c>
      <c r="K1251" t="s">
        <v>87</v>
      </c>
      <c r="L1251" t="s">
        <v>88</v>
      </c>
      <c r="M1251" t="s">
        <v>89</v>
      </c>
      <c r="N1251">
        <v>2</v>
      </c>
      <c r="O1251" s="1">
        <v>44798.499039351853</v>
      </c>
      <c r="P1251" s="1">
        <v>44798.520335648151</v>
      </c>
      <c r="Q1251">
        <v>730</v>
      </c>
      <c r="R1251">
        <v>1110</v>
      </c>
      <c r="S1251" t="b">
        <v>0</v>
      </c>
      <c r="T1251" t="s">
        <v>90</v>
      </c>
      <c r="U1251" t="b">
        <v>1</v>
      </c>
      <c r="V1251" t="s">
        <v>1933</v>
      </c>
      <c r="W1251" s="1">
        <v>44798.507673611108</v>
      </c>
      <c r="X1251">
        <v>730</v>
      </c>
      <c r="Y1251">
        <v>86</v>
      </c>
      <c r="Z1251">
        <v>0</v>
      </c>
      <c r="AA1251">
        <v>86</v>
      </c>
      <c r="AB1251">
        <v>0</v>
      </c>
      <c r="AC1251">
        <v>24</v>
      </c>
      <c r="AD1251">
        <v>37</v>
      </c>
      <c r="AE1251">
        <v>0</v>
      </c>
      <c r="AF1251">
        <v>0</v>
      </c>
      <c r="AG1251">
        <v>0</v>
      </c>
      <c r="AH1251" t="s">
        <v>108</v>
      </c>
      <c r="AI1251" s="1">
        <v>44798.520335648151</v>
      </c>
      <c r="AJ1251">
        <v>380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37</v>
      </c>
      <c r="AQ1251">
        <v>0</v>
      </c>
      <c r="AR1251">
        <v>0</v>
      </c>
      <c r="AS1251">
        <v>0</v>
      </c>
      <c r="AT1251" t="s">
        <v>90</v>
      </c>
      <c r="AU1251" t="s">
        <v>90</v>
      </c>
      <c r="AV1251" t="s">
        <v>90</v>
      </c>
      <c r="AW1251" t="s">
        <v>90</v>
      </c>
      <c r="AX1251" t="s">
        <v>90</v>
      </c>
      <c r="AY1251" t="s">
        <v>90</v>
      </c>
      <c r="AZ1251" t="s">
        <v>90</v>
      </c>
      <c r="BA1251" t="s">
        <v>90</v>
      </c>
      <c r="BB1251" t="s">
        <v>90</v>
      </c>
      <c r="BC1251" t="s">
        <v>90</v>
      </c>
      <c r="BD1251" t="s">
        <v>90</v>
      </c>
      <c r="BE1251" t="s">
        <v>90</v>
      </c>
      <c r="BF1251" t="s">
        <v>2698</v>
      </c>
      <c r="BG1251">
        <v>30</v>
      </c>
      <c r="BH1251" t="s">
        <v>93</v>
      </c>
    </row>
    <row r="1252" spans="1:60">
      <c r="A1252" t="s">
        <v>2737</v>
      </c>
      <c r="B1252" t="s">
        <v>82</v>
      </c>
      <c r="C1252" t="s">
        <v>2314</v>
      </c>
      <c r="D1252" t="s">
        <v>84</v>
      </c>
      <c r="E1252" s="2">
        <f>HYPERLINK("capsilon://?command=openfolder&amp;siteaddress=FAM.docvelocity-na8.net&amp;folderid=FXB197272D-CC53-0095-13E2-EBD78E53CEAA","FX22086063")</f>
        <v>0</v>
      </c>
      <c r="F1252" t="s">
        <v>19</v>
      </c>
      <c r="G1252" t="s">
        <v>19</v>
      </c>
      <c r="H1252" t="s">
        <v>85</v>
      </c>
      <c r="I1252" t="s">
        <v>2738</v>
      </c>
      <c r="J1252">
        <v>21</v>
      </c>
      <c r="K1252" t="s">
        <v>87</v>
      </c>
      <c r="L1252" t="s">
        <v>88</v>
      </c>
      <c r="M1252" t="s">
        <v>89</v>
      </c>
      <c r="N1252">
        <v>2</v>
      </c>
      <c r="O1252" s="1">
        <v>44798.504432870373</v>
      </c>
      <c r="P1252" s="1">
        <v>44798.520787037036</v>
      </c>
      <c r="Q1252">
        <v>1182</v>
      </c>
      <c r="R1252">
        <v>231</v>
      </c>
      <c r="S1252" t="b">
        <v>0</v>
      </c>
      <c r="T1252" t="s">
        <v>90</v>
      </c>
      <c r="U1252" t="b">
        <v>0</v>
      </c>
      <c r="V1252" t="s">
        <v>1933</v>
      </c>
      <c r="W1252" s="1">
        <v>44798.509618055556</v>
      </c>
      <c r="X1252">
        <v>167</v>
      </c>
      <c r="Y1252">
        <v>0</v>
      </c>
      <c r="Z1252">
        <v>0</v>
      </c>
      <c r="AA1252">
        <v>0</v>
      </c>
      <c r="AB1252">
        <v>10</v>
      </c>
      <c r="AC1252">
        <v>0</v>
      </c>
      <c r="AD1252">
        <v>21</v>
      </c>
      <c r="AE1252">
        <v>0</v>
      </c>
      <c r="AF1252">
        <v>0</v>
      </c>
      <c r="AG1252">
        <v>0</v>
      </c>
      <c r="AH1252" t="s">
        <v>108</v>
      </c>
      <c r="AI1252" s="1">
        <v>44798.520787037036</v>
      </c>
      <c r="AJ1252">
        <v>38</v>
      </c>
      <c r="AK1252">
        <v>0</v>
      </c>
      <c r="AL1252">
        <v>0</v>
      </c>
      <c r="AM1252">
        <v>0</v>
      </c>
      <c r="AN1252">
        <v>10</v>
      </c>
      <c r="AO1252">
        <v>0</v>
      </c>
      <c r="AP1252">
        <v>21</v>
      </c>
      <c r="AQ1252">
        <v>0</v>
      </c>
      <c r="AR1252">
        <v>0</v>
      </c>
      <c r="AS1252">
        <v>0</v>
      </c>
      <c r="AT1252" t="s">
        <v>90</v>
      </c>
      <c r="AU1252" t="s">
        <v>90</v>
      </c>
      <c r="AV1252" t="s">
        <v>90</v>
      </c>
      <c r="AW1252" t="s">
        <v>90</v>
      </c>
      <c r="AX1252" t="s">
        <v>90</v>
      </c>
      <c r="AY1252" t="s">
        <v>90</v>
      </c>
      <c r="AZ1252" t="s">
        <v>90</v>
      </c>
      <c r="BA1252" t="s">
        <v>90</v>
      </c>
      <c r="BB1252" t="s">
        <v>90</v>
      </c>
      <c r="BC1252" t="s">
        <v>90</v>
      </c>
      <c r="BD1252" t="s">
        <v>90</v>
      </c>
      <c r="BE1252" t="s">
        <v>90</v>
      </c>
      <c r="BF1252" t="s">
        <v>2698</v>
      </c>
      <c r="BG1252">
        <v>23</v>
      </c>
      <c r="BH1252" t="s">
        <v>93</v>
      </c>
    </row>
    <row r="1253" spans="1:60">
      <c r="A1253" t="s">
        <v>2739</v>
      </c>
      <c r="B1253" t="s">
        <v>82</v>
      </c>
      <c r="C1253" t="s">
        <v>2740</v>
      </c>
      <c r="D1253" t="s">
        <v>84</v>
      </c>
      <c r="E1253" s="2">
        <f>HYPERLINK("capsilon://?command=openfolder&amp;siteaddress=FAM.docvelocity-na8.net&amp;folderid=FXC8BF5371-5A1E-87DE-2EBF-728A4F227F03","FX2208364")</f>
        <v>0</v>
      </c>
      <c r="F1253" t="s">
        <v>19</v>
      </c>
      <c r="G1253" t="s">
        <v>19</v>
      </c>
      <c r="H1253" t="s">
        <v>85</v>
      </c>
      <c r="I1253" t="s">
        <v>2741</v>
      </c>
      <c r="J1253">
        <v>503</v>
      </c>
      <c r="K1253" t="s">
        <v>87</v>
      </c>
      <c r="L1253" t="s">
        <v>88</v>
      </c>
      <c r="M1253" t="s">
        <v>89</v>
      </c>
      <c r="N1253">
        <v>1</v>
      </c>
      <c r="O1253" s="1">
        <v>44798.519652777781</v>
      </c>
      <c r="P1253" s="1">
        <v>44798.529328703706</v>
      </c>
      <c r="Q1253">
        <v>396</v>
      </c>
      <c r="R1253">
        <v>440</v>
      </c>
      <c r="S1253" t="b">
        <v>0</v>
      </c>
      <c r="T1253" t="s">
        <v>90</v>
      </c>
      <c r="U1253" t="b">
        <v>0</v>
      </c>
      <c r="V1253" t="s">
        <v>131</v>
      </c>
      <c r="W1253" s="1">
        <v>44798.529328703706</v>
      </c>
      <c r="X1253">
        <v>440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503</v>
      </c>
      <c r="AE1253">
        <v>481</v>
      </c>
      <c r="AF1253">
        <v>0</v>
      </c>
      <c r="AG1253">
        <v>13</v>
      </c>
      <c r="AH1253" t="s">
        <v>90</v>
      </c>
      <c r="AI1253" t="s">
        <v>90</v>
      </c>
      <c r="AJ1253" t="s">
        <v>90</v>
      </c>
      <c r="AK1253" t="s">
        <v>90</v>
      </c>
      <c r="AL1253" t="s">
        <v>90</v>
      </c>
      <c r="AM1253" t="s">
        <v>90</v>
      </c>
      <c r="AN1253" t="s">
        <v>90</v>
      </c>
      <c r="AO1253" t="s">
        <v>90</v>
      </c>
      <c r="AP1253" t="s">
        <v>90</v>
      </c>
      <c r="AQ1253" t="s">
        <v>90</v>
      </c>
      <c r="AR1253" t="s">
        <v>90</v>
      </c>
      <c r="AS1253" t="s">
        <v>90</v>
      </c>
      <c r="AT1253" t="s">
        <v>90</v>
      </c>
      <c r="AU1253" t="s">
        <v>90</v>
      </c>
      <c r="AV1253" t="s">
        <v>90</v>
      </c>
      <c r="AW1253" t="s">
        <v>90</v>
      </c>
      <c r="AX1253" t="s">
        <v>90</v>
      </c>
      <c r="AY1253" t="s">
        <v>90</v>
      </c>
      <c r="AZ1253" t="s">
        <v>90</v>
      </c>
      <c r="BA1253" t="s">
        <v>90</v>
      </c>
      <c r="BB1253" t="s">
        <v>90</v>
      </c>
      <c r="BC1253" t="s">
        <v>90</v>
      </c>
      <c r="BD1253" t="s">
        <v>90</v>
      </c>
      <c r="BE1253" t="s">
        <v>90</v>
      </c>
      <c r="BF1253" t="s">
        <v>2698</v>
      </c>
      <c r="BG1253">
        <v>13</v>
      </c>
      <c r="BH1253" t="s">
        <v>93</v>
      </c>
    </row>
    <row r="1254" spans="1:60">
      <c r="A1254" t="s">
        <v>2742</v>
      </c>
      <c r="B1254" t="s">
        <v>82</v>
      </c>
      <c r="C1254" t="s">
        <v>2399</v>
      </c>
      <c r="D1254" t="s">
        <v>84</v>
      </c>
      <c r="E1254" s="2">
        <f>HYPERLINK("capsilon://?command=openfolder&amp;siteaddress=FAM.docvelocity-na8.net&amp;folderid=FX43C6274A-FDD4-C677-8847-EA9E827F288B","FX22085668")</f>
        <v>0</v>
      </c>
      <c r="F1254" t="s">
        <v>19</v>
      </c>
      <c r="G1254" t="s">
        <v>19</v>
      </c>
      <c r="H1254" t="s">
        <v>85</v>
      </c>
      <c r="I1254" t="s">
        <v>2743</v>
      </c>
      <c r="J1254">
        <v>28</v>
      </c>
      <c r="K1254" t="s">
        <v>87</v>
      </c>
      <c r="L1254" t="s">
        <v>88</v>
      </c>
      <c r="M1254" t="s">
        <v>89</v>
      </c>
      <c r="N1254">
        <v>1</v>
      </c>
      <c r="O1254" s="1">
        <v>44798.52747685185</v>
      </c>
      <c r="P1254" s="1">
        <v>44798.530532407407</v>
      </c>
      <c r="Q1254">
        <v>161</v>
      </c>
      <c r="R1254">
        <v>103</v>
      </c>
      <c r="S1254" t="b">
        <v>0</v>
      </c>
      <c r="T1254" t="s">
        <v>90</v>
      </c>
      <c r="U1254" t="b">
        <v>0</v>
      </c>
      <c r="V1254" t="s">
        <v>131</v>
      </c>
      <c r="W1254" s="1">
        <v>44798.530532407407</v>
      </c>
      <c r="X1254">
        <v>103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28</v>
      </c>
      <c r="AE1254">
        <v>21</v>
      </c>
      <c r="AF1254">
        <v>0</v>
      </c>
      <c r="AG1254">
        <v>4</v>
      </c>
      <c r="AH1254" t="s">
        <v>90</v>
      </c>
      <c r="AI1254" t="s">
        <v>90</v>
      </c>
      <c r="AJ1254" t="s">
        <v>90</v>
      </c>
      <c r="AK1254" t="s">
        <v>90</v>
      </c>
      <c r="AL1254" t="s">
        <v>90</v>
      </c>
      <c r="AM1254" t="s">
        <v>90</v>
      </c>
      <c r="AN1254" t="s">
        <v>90</v>
      </c>
      <c r="AO1254" t="s">
        <v>90</v>
      </c>
      <c r="AP1254" t="s">
        <v>90</v>
      </c>
      <c r="AQ1254" t="s">
        <v>90</v>
      </c>
      <c r="AR1254" t="s">
        <v>90</v>
      </c>
      <c r="AS1254" t="s">
        <v>90</v>
      </c>
      <c r="AT1254" t="s">
        <v>90</v>
      </c>
      <c r="AU1254" t="s">
        <v>90</v>
      </c>
      <c r="AV1254" t="s">
        <v>90</v>
      </c>
      <c r="AW1254" t="s">
        <v>90</v>
      </c>
      <c r="AX1254" t="s">
        <v>90</v>
      </c>
      <c r="AY1254" t="s">
        <v>90</v>
      </c>
      <c r="AZ1254" t="s">
        <v>90</v>
      </c>
      <c r="BA1254" t="s">
        <v>90</v>
      </c>
      <c r="BB1254" t="s">
        <v>90</v>
      </c>
      <c r="BC1254" t="s">
        <v>90</v>
      </c>
      <c r="BD1254" t="s">
        <v>90</v>
      </c>
      <c r="BE1254" t="s">
        <v>90</v>
      </c>
      <c r="BF1254" t="s">
        <v>2698</v>
      </c>
      <c r="BG1254">
        <v>4</v>
      </c>
      <c r="BH1254" t="s">
        <v>93</v>
      </c>
    </row>
    <row r="1255" spans="1:60">
      <c r="A1255" t="s">
        <v>2744</v>
      </c>
      <c r="B1255" t="s">
        <v>82</v>
      </c>
      <c r="C1255" t="s">
        <v>2740</v>
      </c>
      <c r="D1255" t="s">
        <v>84</v>
      </c>
      <c r="E1255" s="2">
        <f>HYPERLINK("capsilon://?command=openfolder&amp;siteaddress=FAM.docvelocity-na8.net&amp;folderid=FXC8BF5371-5A1E-87DE-2EBF-728A4F227F03","FX2208364")</f>
        <v>0</v>
      </c>
      <c r="F1255" t="s">
        <v>19</v>
      </c>
      <c r="G1255" t="s">
        <v>19</v>
      </c>
      <c r="H1255" t="s">
        <v>85</v>
      </c>
      <c r="I1255" t="s">
        <v>2741</v>
      </c>
      <c r="J1255">
        <v>747</v>
      </c>
      <c r="K1255" t="s">
        <v>87</v>
      </c>
      <c r="L1255" t="s">
        <v>88</v>
      </c>
      <c r="M1255" t="s">
        <v>89</v>
      </c>
      <c r="N1255">
        <v>2</v>
      </c>
      <c r="O1255" s="1">
        <v>44798.531608796293</v>
      </c>
      <c r="P1255" s="1">
        <v>44798.601851851854</v>
      </c>
      <c r="Q1255">
        <v>1439</v>
      </c>
      <c r="R1255">
        <v>4630</v>
      </c>
      <c r="S1255" t="b">
        <v>0</v>
      </c>
      <c r="T1255" t="s">
        <v>90</v>
      </c>
      <c r="U1255" t="b">
        <v>1</v>
      </c>
      <c r="V1255" t="s">
        <v>95</v>
      </c>
      <c r="W1255" s="1">
        <v>44798.568402777775</v>
      </c>
      <c r="X1255">
        <v>2377</v>
      </c>
      <c r="Y1255">
        <v>646</v>
      </c>
      <c r="Z1255">
        <v>0</v>
      </c>
      <c r="AA1255">
        <v>646</v>
      </c>
      <c r="AB1255">
        <v>48</v>
      </c>
      <c r="AC1255">
        <v>49</v>
      </c>
      <c r="AD1255">
        <v>101</v>
      </c>
      <c r="AE1255">
        <v>0</v>
      </c>
      <c r="AF1255">
        <v>0</v>
      </c>
      <c r="AG1255">
        <v>0</v>
      </c>
      <c r="AH1255" t="s">
        <v>108</v>
      </c>
      <c r="AI1255" s="1">
        <v>44798.601851851854</v>
      </c>
      <c r="AJ1255">
        <v>2196</v>
      </c>
      <c r="AK1255">
        <v>14</v>
      </c>
      <c r="AL1255">
        <v>0</v>
      </c>
      <c r="AM1255">
        <v>14</v>
      </c>
      <c r="AN1255">
        <v>48</v>
      </c>
      <c r="AO1255">
        <v>14</v>
      </c>
      <c r="AP1255">
        <v>87</v>
      </c>
      <c r="AQ1255">
        <v>0</v>
      </c>
      <c r="AR1255">
        <v>0</v>
      </c>
      <c r="AS1255">
        <v>0</v>
      </c>
      <c r="AT1255" t="s">
        <v>90</v>
      </c>
      <c r="AU1255" t="s">
        <v>90</v>
      </c>
      <c r="AV1255" t="s">
        <v>90</v>
      </c>
      <c r="AW1255" t="s">
        <v>90</v>
      </c>
      <c r="AX1255" t="s">
        <v>90</v>
      </c>
      <c r="AY1255" t="s">
        <v>90</v>
      </c>
      <c r="AZ1255" t="s">
        <v>90</v>
      </c>
      <c r="BA1255" t="s">
        <v>90</v>
      </c>
      <c r="BB1255" t="s">
        <v>90</v>
      </c>
      <c r="BC1255" t="s">
        <v>90</v>
      </c>
      <c r="BD1255" t="s">
        <v>90</v>
      </c>
      <c r="BE1255" t="s">
        <v>90</v>
      </c>
      <c r="BF1255" t="s">
        <v>2698</v>
      </c>
      <c r="BG1255">
        <v>101</v>
      </c>
      <c r="BH1255" t="s">
        <v>93</v>
      </c>
    </row>
    <row r="1256" spans="1:60">
      <c r="A1256" t="s">
        <v>2745</v>
      </c>
      <c r="B1256" t="s">
        <v>82</v>
      </c>
      <c r="C1256" t="s">
        <v>2399</v>
      </c>
      <c r="D1256" t="s">
        <v>84</v>
      </c>
      <c r="E1256" s="2">
        <f>HYPERLINK("capsilon://?command=openfolder&amp;siteaddress=FAM.docvelocity-na8.net&amp;folderid=FX43C6274A-FDD4-C677-8847-EA9E827F288B","FX22085668")</f>
        <v>0</v>
      </c>
      <c r="F1256" t="s">
        <v>19</v>
      </c>
      <c r="G1256" t="s">
        <v>19</v>
      </c>
      <c r="H1256" t="s">
        <v>85</v>
      </c>
      <c r="I1256" t="s">
        <v>2743</v>
      </c>
      <c r="J1256">
        <v>112</v>
      </c>
      <c r="K1256" t="s">
        <v>87</v>
      </c>
      <c r="L1256" t="s">
        <v>88</v>
      </c>
      <c r="M1256" t="s">
        <v>89</v>
      </c>
      <c r="N1256">
        <v>2</v>
      </c>
      <c r="O1256" s="1">
        <v>44798.531909722224</v>
      </c>
      <c r="P1256" s="1">
        <v>44798.564745370371</v>
      </c>
      <c r="Q1256">
        <v>1307</v>
      </c>
      <c r="R1256">
        <v>1530</v>
      </c>
      <c r="S1256" t="b">
        <v>0</v>
      </c>
      <c r="T1256" t="s">
        <v>90</v>
      </c>
      <c r="U1256" t="b">
        <v>1</v>
      </c>
      <c r="V1256" t="s">
        <v>1933</v>
      </c>
      <c r="W1256" s="1">
        <v>44798.551990740743</v>
      </c>
      <c r="X1256">
        <v>947</v>
      </c>
      <c r="Y1256">
        <v>63</v>
      </c>
      <c r="Z1256">
        <v>0</v>
      </c>
      <c r="AA1256">
        <v>63</v>
      </c>
      <c r="AB1256">
        <v>21</v>
      </c>
      <c r="AC1256">
        <v>25</v>
      </c>
      <c r="AD1256">
        <v>49</v>
      </c>
      <c r="AE1256">
        <v>0</v>
      </c>
      <c r="AF1256">
        <v>0</v>
      </c>
      <c r="AG1256">
        <v>0</v>
      </c>
      <c r="AH1256" t="s">
        <v>173</v>
      </c>
      <c r="AI1256" s="1">
        <v>44798.564745370371</v>
      </c>
      <c r="AJ1256">
        <v>577</v>
      </c>
      <c r="AK1256">
        <v>0</v>
      </c>
      <c r="AL1256">
        <v>0</v>
      </c>
      <c r="AM1256">
        <v>0</v>
      </c>
      <c r="AN1256">
        <v>21</v>
      </c>
      <c r="AO1256">
        <v>0</v>
      </c>
      <c r="AP1256">
        <v>49</v>
      </c>
      <c r="AQ1256">
        <v>0</v>
      </c>
      <c r="AR1256">
        <v>0</v>
      </c>
      <c r="AS1256">
        <v>0</v>
      </c>
      <c r="AT1256" t="s">
        <v>90</v>
      </c>
      <c r="AU1256" t="s">
        <v>90</v>
      </c>
      <c r="AV1256" t="s">
        <v>90</v>
      </c>
      <c r="AW1256" t="s">
        <v>90</v>
      </c>
      <c r="AX1256" t="s">
        <v>90</v>
      </c>
      <c r="AY1256" t="s">
        <v>90</v>
      </c>
      <c r="AZ1256" t="s">
        <v>90</v>
      </c>
      <c r="BA1256" t="s">
        <v>90</v>
      </c>
      <c r="BB1256" t="s">
        <v>90</v>
      </c>
      <c r="BC1256" t="s">
        <v>90</v>
      </c>
      <c r="BD1256" t="s">
        <v>90</v>
      </c>
      <c r="BE1256" t="s">
        <v>90</v>
      </c>
      <c r="BF1256" t="s">
        <v>2698</v>
      </c>
      <c r="BG1256">
        <v>47</v>
      </c>
      <c r="BH1256" t="s">
        <v>93</v>
      </c>
    </row>
    <row r="1257" spans="1:60">
      <c r="A1257" t="s">
        <v>2746</v>
      </c>
      <c r="B1257" t="s">
        <v>82</v>
      </c>
      <c r="C1257" t="s">
        <v>2747</v>
      </c>
      <c r="D1257" t="s">
        <v>84</v>
      </c>
      <c r="E1257" s="2">
        <f>HYPERLINK("capsilon://?command=openfolder&amp;siteaddress=FAM.docvelocity-na8.net&amp;folderid=FXF3A33283-0280-50C8-9109-F97DA58BA0ED","FX2208185")</f>
        <v>0</v>
      </c>
      <c r="F1257" t="s">
        <v>19</v>
      </c>
      <c r="G1257" t="s">
        <v>19</v>
      </c>
      <c r="H1257" t="s">
        <v>85</v>
      </c>
      <c r="I1257" t="s">
        <v>2748</v>
      </c>
      <c r="J1257">
        <v>508</v>
      </c>
      <c r="K1257" t="s">
        <v>87</v>
      </c>
      <c r="L1257" t="s">
        <v>88</v>
      </c>
      <c r="M1257" t="s">
        <v>89</v>
      </c>
      <c r="N1257">
        <v>1</v>
      </c>
      <c r="O1257" s="1">
        <v>44798.551562499997</v>
      </c>
      <c r="P1257" s="1">
        <v>44798.558738425927</v>
      </c>
      <c r="Q1257">
        <v>406</v>
      </c>
      <c r="R1257">
        <v>214</v>
      </c>
      <c r="S1257" t="b">
        <v>0</v>
      </c>
      <c r="T1257" t="s">
        <v>90</v>
      </c>
      <c r="U1257" t="b">
        <v>0</v>
      </c>
      <c r="V1257" t="s">
        <v>131</v>
      </c>
      <c r="W1257" s="1">
        <v>44798.558738425927</v>
      </c>
      <c r="X1257">
        <v>182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508</v>
      </c>
      <c r="AE1257">
        <v>501</v>
      </c>
      <c r="AF1257">
        <v>0</v>
      </c>
      <c r="AG1257">
        <v>3</v>
      </c>
      <c r="AH1257" t="s">
        <v>90</v>
      </c>
      <c r="AI1257" t="s">
        <v>90</v>
      </c>
      <c r="AJ1257" t="s">
        <v>90</v>
      </c>
      <c r="AK1257" t="s">
        <v>90</v>
      </c>
      <c r="AL1257" t="s">
        <v>90</v>
      </c>
      <c r="AM1257" t="s">
        <v>90</v>
      </c>
      <c r="AN1257" t="s">
        <v>90</v>
      </c>
      <c r="AO1257" t="s">
        <v>90</v>
      </c>
      <c r="AP1257" t="s">
        <v>90</v>
      </c>
      <c r="AQ1257" t="s">
        <v>90</v>
      </c>
      <c r="AR1257" t="s">
        <v>90</v>
      </c>
      <c r="AS1257" t="s">
        <v>90</v>
      </c>
      <c r="AT1257" t="s">
        <v>90</v>
      </c>
      <c r="AU1257" t="s">
        <v>90</v>
      </c>
      <c r="AV1257" t="s">
        <v>90</v>
      </c>
      <c r="AW1257" t="s">
        <v>90</v>
      </c>
      <c r="AX1257" t="s">
        <v>90</v>
      </c>
      <c r="AY1257" t="s">
        <v>90</v>
      </c>
      <c r="AZ1257" t="s">
        <v>90</v>
      </c>
      <c r="BA1257" t="s">
        <v>90</v>
      </c>
      <c r="BB1257" t="s">
        <v>90</v>
      </c>
      <c r="BC1257" t="s">
        <v>90</v>
      </c>
      <c r="BD1257" t="s">
        <v>90</v>
      </c>
      <c r="BE1257" t="s">
        <v>90</v>
      </c>
      <c r="BF1257" t="s">
        <v>2698</v>
      </c>
      <c r="BG1257">
        <v>10</v>
      </c>
      <c r="BH1257" t="s">
        <v>93</v>
      </c>
    </row>
    <row r="1258" spans="1:60">
      <c r="A1258" t="s">
        <v>2749</v>
      </c>
      <c r="B1258" t="s">
        <v>82</v>
      </c>
      <c r="C1258" t="s">
        <v>2750</v>
      </c>
      <c r="D1258" t="s">
        <v>84</v>
      </c>
      <c r="E1258" s="2">
        <f>HYPERLINK("capsilon://?command=openfolder&amp;siteaddress=FAM.docvelocity-na8.net&amp;folderid=FX0C9E2AD7-6642-773C-DB4C-2B3AF54703B0","FX22085999")</f>
        <v>0</v>
      </c>
      <c r="F1258" t="s">
        <v>19</v>
      </c>
      <c r="G1258" t="s">
        <v>19</v>
      </c>
      <c r="H1258" t="s">
        <v>85</v>
      </c>
      <c r="I1258" t="s">
        <v>2751</v>
      </c>
      <c r="J1258">
        <v>28</v>
      </c>
      <c r="K1258" t="s">
        <v>87</v>
      </c>
      <c r="L1258" t="s">
        <v>88</v>
      </c>
      <c r="M1258" t="s">
        <v>89</v>
      </c>
      <c r="N1258">
        <v>2</v>
      </c>
      <c r="O1258" s="1">
        <v>44798.553078703706</v>
      </c>
      <c r="P1258" s="1">
        <v>44798.602962962963</v>
      </c>
      <c r="Q1258">
        <v>4148</v>
      </c>
      <c r="R1258">
        <v>162</v>
      </c>
      <c r="S1258" t="b">
        <v>0</v>
      </c>
      <c r="T1258" t="s">
        <v>90</v>
      </c>
      <c r="U1258" t="b">
        <v>0</v>
      </c>
      <c r="V1258" t="s">
        <v>91</v>
      </c>
      <c r="W1258" s="1">
        <v>44798.58971064815</v>
      </c>
      <c r="X1258">
        <v>57</v>
      </c>
      <c r="Y1258">
        <v>21</v>
      </c>
      <c r="Z1258">
        <v>0</v>
      </c>
      <c r="AA1258">
        <v>21</v>
      </c>
      <c r="AB1258">
        <v>0</v>
      </c>
      <c r="AC1258">
        <v>0</v>
      </c>
      <c r="AD1258">
        <v>7</v>
      </c>
      <c r="AE1258">
        <v>0</v>
      </c>
      <c r="AF1258">
        <v>0</v>
      </c>
      <c r="AG1258">
        <v>0</v>
      </c>
      <c r="AH1258" t="s">
        <v>108</v>
      </c>
      <c r="AI1258" s="1">
        <v>44798.602962962963</v>
      </c>
      <c r="AJ1258">
        <v>95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7</v>
      </c>
      <c r="AQ1258">
        <v>0</v>
      </c>
      <c r="AR1258">
        <v>0</v>
      </c>
      <c r="AS1258">
        <v>0</v>
      </c>
      <c r="AT1258" t="s">
        <v>90</v>
      </c>
      <c r="AU1258" t="s">
        <v>90</v>
      </c>
      <c r="AV1258" t="s">
        <v>90</v>
      </c>
      <c r="AW1258" t="s">
        <v>90</v>
      </c>
      <c r="AX1258" t="s">
        <v>90</v>
      </c>
      <c r="AY1258" t="s">
        <v>90</v>
      </c>
      <c r="AZ1258" t="s">
        <v>90</v>
      </c>
      <c r="BA1258" t="s">
        <v>90</v>
      </c>
      <c r="BB1258" t="s">
        <v>90</v>
      </c>
      <c r="BC1258" t="s">
        <v>90</v>
      </c>
      <c r="BD1258" t="s">
        <v>90</v>
      </c>
      <c r="BE1258" t="s">
        <v>90</v>
      </c>
      <c r="BF1258" t="s">
        <v>2698</v>
      </c>
      <c r="BG1258">
        <v>71</v>
      </c>
      <c r="BH1258" t="s">
        <v>93</v>
      </c>
    </row>
    <row r="1259" spans="1:60">
      <c r="A1259" t="s">
        <v>2752</v>
      </c>
      <c r="B1259" t="s">
        <v>82</v>
      </c>
      <c r="C1259" t="s">
        <v>2750</v>
      </c>
      <c r="D1259" t="s">
        <v>84</v>
      </c>
      <c r="E1259" s="2">
        <f>HYPERLINK("capsilon://?command=openfolder&amp;siteaddress=FAM.docvelocity-na8.net&amp;folderid=FX0C9E2AD7-6642-773C-DB4C-2B3AF54703B0","FX22085999")</f>
        <v>0</v>
      </c>
      <c r="F1259" t="s">
        <v>19</v>
      </c>
      <c r="G1259" t="s">
        <v>19</v>
      </c>
      <c r="H1259" t="s">
        <v>85</v>
      </c>
      <c r="I1259" t="s">
        <v>2753</v>
      </c>
      <c r="J1259">
        <v>28</v>
      </c>
      <c r="K1259" t="s">
        <v>87</v>
      </c>
      <c r="L1259" t="s">
        <v>88</v>
      </c>
      <c r="M1259" t="s">
        <v>89</v>
      </c>
      <c r="N1259">
        <v>2</v>
      </c>
      <c r="O1259" s="1">
        <v>44798.554548611108</v>
      </c>
      <c r="P1259" s="1">
        <v>44798.604502314818</v>
      </c>
      <c r="Q1259">
        <v>3806</v>
      </c>
      <c r="R1259">
        <v>510</v>
      </c>
      <c r="S1259" t="b">
        <v>0</v>
      </c>
      <c r="T1259" t="s">
        <v>90</v>
      </c>
      <c r="U1259" t="b">
        <v>0</v>
      </c>
      <c r="V1259" t="s">
        <v>95</v>
      </c>
      <c r="W1259" s="1">
        <v>44798.593321759261</v>
      </c>
      <c r="X1259">
        <v>365</v>
      </c>
      <c r="Y1259">
        <v>21</v>
      </c>
      <c r="Z1259">
        <v>0</v>
      </c>
      <c r="AA1259">
        <v>21</v>
      </c>
      <c r="AB1259">
        <v>0</v>
      </c>
      <c r="AC1259">
        <v>1</v>
      </c>
      <c r="AD1259">
        <v>7</v>
      </c>
      <c r="AE1259">
        <v>0</v>
      </c>
      <c r="AF1259">
        <v>0</v>
      </c>
      <c r="AG1259">
        <v>0</v>
      </c>
      <c r="AH1259" t="s">
        <v>108</v>
      </c>
      <c r="AI1259" s="1">
        <v>44798.604502314818</v>
      </c>
      <c r="AJ1259">
        <v>132</v>
      </c>
      <c r="AK1259">
        <v>1</v>
      </c>
      <c r="AL1259">
        <v>0</v>
      </c>
      <c r="AM1259">
        <v>1</v>
      </c>
      <c r="AN1259">
        <v>0</v>
      </c>
      <c r="AO1259">
        <v>1</v>
      </c>
      <c r="AP1259">
        <v>6</v>
      </c>
      <c r="AQ1259">
        <v>0</v>
      </c>
      <c r="AR1259">
        <v>0</v>
      </c>
      <c r="AS1259">
        <v>0</v>
      </c>
      <c r="AT1259" t="s">
        <v>90</v>
      </c>
      <c r="AU1259" t="s">
        <v>90</v>
      </c>
      <c r="AV1259" t="s">
        <v>90</v>
      </c>
      <c r="AW1259" t="s">
        <v>90</v>
      </c>
      <c r="AX1259" t="s">
        <v>90</v>
      </c>
      <c r="AY1259" t="s">
        <v>90</v>
      </c>
      <c r="AZ1259" t="s">
        <v>90</v>
      </c>
      <c r="BA1259" t="s">
        <v>90</v>
      </c>
      <c r="BB1259" t="s">
        <v>90</v>
      </c>
      <c r="BC1259" t="s">
        <v>90</v>
      </c>
      <c r="BD1259" t="s">
        <v>90</v>
      </c>
      <c r="BE1259" t="s">
        <v>90</v>
      </c>
      <c r="BF1259" t="s">
        <v>2698</v>
      </c>
      <c r="BG1259">
        <v>71</v>
      </c>
      <c r="BH1259" t="s">
        <v>93</v>
      </c>
    </row>
    <row r="1260" spans="1:60">
      <c r="A1260" t="s">
        <v>2754</v>
      </c>
      <c r="B1260" t="s">
        <v>82</v>
      </c>
      <c r="C1260" t="s">
        <v>2750</v>
      </c>
      <c r="D1260" t="s">
        <v>84</v>
      </c>
      <c r="E1260" s="2">
        <f>HYPERLINK("capsilon://?command=openfolder&amp;siteaddress=FAM.docvelocity-na8.net&amp;folderid=FX0C9E2AD7-6642-773C-DB4C-2B3AF54703B0","FX22085999")</f>
        <v>0</v>
      </c>
      <c r="F1260" t="s">
        <v>19</v>
      </c>
      <c r="G1260" t="s">
        <v>19</v>
      </c>
      <c r="H1260" t="s">
        <v>85</v>
      </c>
      <c r="I1260" t="s">
        <v>2755</v>
      </c>
      <c r="J1260">
        <v>60</v>
      </c>
      <c r="K1260" t="s">
        <v>87</v>
      </c>
      <c r="L1260" t="s">
        <v>88</v>
      </c>
      <c r="M1260" t="s">
        <v>89</v>
      </c>
      <c r="N1260">
        <v>2</v>
      </c>
      <c r="O1260" s="1">
        <v>44798.554583333331</v>
      </c>
      <c r="P1260" s="1">
        <v>44798.610312500001</v>
      </c>
      <c r="Q1260">
        <v>3857</v>
      </c>
      <c r="R1260">
        <v>958</v>
      </c>
      <c r="S1260" t="b">
        <v>0</v>
      </c>
      <c r="T1260" t="s">
        <v>90</v>
      </c>
      <c r="U1260" t="b">
        <v>0</v>
      </c>
      <c r="V1260" t="s">
        <v>95</v>
      </c>
      <c r="W1260" s="1">
        <v>44798.60769675926</v>
      </c>
      <c r="X1260">
        <v>253</v>
      </c>
      <c r="Y1260">
        <v>0</v>
      </c>
      <c r="Z1260">
        <v>0</v>
      </c>
      <c r="AA1260">
        <v>0</v>
      </c>
      <c r="AB1260">
        <v>60</v>
      </c>
      <c r="AC1260">
        <v>0</v>
      </c>
      <c r="AD1260">
        <v>60</v>
      </c>
      <c r="AE1260">
        <v>0</v>
      </c>
      <c r="AF1260">
        <v>0</v>
      </c>
      <c r="AG1260">
        <v>0</v>
      </c>
      <c r="AH1260" t="s">
        <v>173</v>
      </c>
      <c r="AI1260" s="1">
        <v>44798.610312500001</v>
      </c>
      <c r="AJ1260">
        <v>96</v>
      </c>
      <c r="AK1260">
        <v>0</v>
      </c>
      <c r="AL1260">
        <v>0</v>
      </c>
      <c r="AM1260">
        <v>0</v>
      </c>
      <c r="AN1260">
        <v>60</v>
      </c>
      <c r="AO1260">
        <v>0</v>
      </c>
      <c r="AP1260">
        <v>60</v>
      </c>
      <c r="AQ1260">
        <v>0</v>
      </c>
      <c r="AR1260">
        <v>0</v>
      </c>
      <c r="AS1260">
        <v>0</v>
      </c>
      <c r="AT1260" t="s">
        <v>90</v>
      </c>
      <c r="AU1260" t="s">
        <v>90</v>
      </c>
      <c r="AV1260" t="s">
        <v>90</v>
      </c>
      <c r="AW1260" t="s">
        <v>90</v>
      </c>
      <c r="AX1260" t="s">
        <v>90</v>
      </c>
      <c r="AY1260" t="s">
        <v>90</v>
      </c>
      <c r="AZ1260" t="s">
        <v>90</v>
      </c>
      <c r="BA1260" t="s">
        <v>90</v>
      </c>
      <c r="BB1260" t="s">
        <v>90</v>
      </c>
      <c r="BC1260" t="s">
        <v>90</v>
      </c>
      <c r="BD1260" t="s">
        <v>90</v>
      </c>
      <c r="BE1260" t="s">
        <v>90</v>
      </c>
      <c r="BF1260" t="s">
        <v>2698</v>
      </c>
      <c r="BG1260">
        <v>80</v>
      </c>
      <c r="BH1260" t="s">
        <v>93</v>
      </c>
    </row>
    <row r="1261" spans="1:60">
      <c r="A1261" t="s">
        <v>2756</v>
      </c>
      <c r="B1261" t="s">
        <v>82</v>
      </c>
      <c r="C1261" t="s">
        <v>2750</v>
      </c>
      <c r="D1261" t="s">
        <v>84</v>
      </c>
      <c r="E1261" s="2">
        <f>HYPERLINK("capsilon://?command=openfolder&amp;siteaddress=FAM.docvelocity-na8.net&amp;folderid=FX0C9E2AD7-6642-773C-DB4C-2B3AF54703B0","FX22085999")</f>
        <v>0</v>
      </c>
      <c r="F1261" t="s">
        <v>19</v>
      </c>
      <c r="G1261" t="s">
        <v>19</v>
      </c>
      <c r="H1261" t="s">
        <v>85</v>
      </c>
      <c r="I1261" t="s">
        <v>2757</v>
      </c>
      <c r="J1261">
        <v>28</v>
      </c>
      <c r="K1261" t="s">
        <v>87</v>
      </c>
      <c r="L1261" t="s">
        <v>88</v>
      </c>
      <c r="M1261" t="s">
        <v>89</v>
      </c>
      <c r="N1261">
        <v>2</v>
      </c>
      <c r="O1261" s="1">
        <v>44798.555312500001</v>
      </c>
      <c r="P1261" s="1">
        <v>44798.606678240743</v>
      </c>
      <c r="Q1261">
        <v>4059</v>
      </c>
      <c r="R1261">
        <v>379</v>
      </c>
      <c r="S1261" t="b">
        <v>0</v>
      </c>
      <c r="T1261" t="s">
        <v>90</v>
      </c>
      <c r="U1261" t="b">
        <v>0</v>
      </c>
      <c r="V1261" t="s">
        <v>91</v>
      </c>
      <c r="W1261" s="1">
        <v>44798.595937500002</v>
      </c>
      <c r="X1261">
        <v>170</v>
      </c>
      <c r="Y1261">
        <v>21</v>
      </c>
      <c r="Z1261">
        <v>0</v>
      </c>
      <c r="AA1261">
        <v>21</v>
      </c>
      <c r="AB1261">
        <v>0</v>
      </c>
      <c r="AC1261">
        <v>1</v>
      </c>
      <c r="AD1261">
        <v>7</v>
      </c>
      <c r="AE1261">
        <v>0</v>
      </c>
      <c r="AF1261">
        <v>0</v>
      </c>
      <c r="AG1261">
        <v>0</v>
      </c>
      <c r="AH1261" t="s">
        <v>108</v>
      </c>
      <c r="AI1261" s="1">
        <v>44798.606678240743</v>
      </c>
      <c r="AJ1261">
        <v>187</v>
      </c>
      <c r="AK1261">
        <v>1</v>
      </c>
      <c r="AL1261">
        <v>0</v>
      </c>
      <c r="AM1261">
        <v>1</v>
      </c>
      <c r="AN1261">
        <v>0</v>
      </c>
      <c r="AO1261">
        <v>1</v>
      </c>
      <c r="AP1261">
        <v>6</v>
      </c>
      <c r="AQ1261">
        <v>0</v>
      </c>
      <c r="AR1261">
        <v>0</v>
      </c>
      <c r="AS1261">
        <v>0</v>
      </c>
      <c r="AT1261" t="s">
        <v>90</v>
      </c>
      <c r="AU1261" t="s">
        <v>90</v>
      </c>
      <c r="AV1261" t="s">
        <v>90</v>
      </c>
      <c r="AW1261" t="s">
        <v>90</v>
      </c>
      <c r="AX1261" t="s">
        <v>90</v>
      </c>
      <c r="AY1261" t="s">
        <v>90</v>
      </c>
      <c r="AZ1261" t="s">
        <v>90</v>
      </c>
      <c r="BA1261" t="s">
        <v>90</v>
      </c>
      <c r="BB1261" t="s">
        <v>90</v>
      </c>
      <c r="BC1261" t="s">
        <v>90</v>
      </c>
      <c r="BD1261" t="s">
        <v>90</v>
      </c>
      <c r="BE1261" t="s">
        <v>90</v>
      </c>
      <c r="BF1261" t="s">
        <v>2698</v>
      </c>
      <c r="BG1261">
        <v>73</v>
      </c>
      <c r="BH1261" t="s">
        <v>93</v>
      </c>
    </row>
    <row r="1262" spans="1:60">
      <c r="A1262" t="s">
        <v>2758</v>
      </c>
      <c r="B1262" t="s">
        <v>82</v>
      </c>
      <c r="C1262" t="s">
        <v>2747</v>
      </c>
      <c r="D1262" t="s">
        <v>84</v>
      </c>
      <c r="E1262" s="2">
        <f>HYPERLINK("capsilon://?command=openfolder&amp;siteaddress=FAM.docvelocity-na8.net&amp;folderid=FXF3A33283-0280-50C8-9109-F97DA58BA0ED","FX2208185")</f>
        <v>0</v>
      </c>
      <c r="F1262" t="s">
        <v>19</v>
      </c>
      <c r="G1262" t="s">
        <v>19</v>
      </c>
      <c r="H1262" t="s">
        <v>85</v>
      </c>
      <c r="I1262" t="s">
        <v>2748</v>
      </c>
      <c r="J1262">
        <v>448</v>
      </c>
      <c r="K1262" t="s">
        <v>87</v>
      </c>
      <c r="L1262" t="s">
        <v>88</v>
      </c>
      <c r="M1262" t="s">
        <v>89</v>
      </c>
      <c r="N1262">
        <v>2</v>
      </c>
      <c r="O1262" s="1">
        <v>44798.560543981483</v>
      </c>
      <c r="P1262" s="1">
        <v>44798.628530092596</v>
      </c>
      <c r="Q1262">
        <v>2742</v>
      </c>
      <c r="R1262">
        <v>3132</v>
      </c>
      <c r="S1262" t="b">
        <v>0</v>
      </c>
      <c r="T1262" t="s">
        <v>90</v>
      </c>
      <c r="U1262" t="b">
        <v>1</v>
      </c>
      <c r="V1262" t="s">
        <v>1933</v>
      </c>
      <c r="W1262" s="1">
        <v>44798.613136574073</v>
      </c>
      <c r="X1262">
        <v>2216</v>
      </c>
      <c r="Y1262">
        <v>249</v>
      </c>
      <c r="Z1262">
        <v>0</v>
      </c>
      <c r="AA1262">
        <v>249</v>
      </c>
      <c r="AB1262">
        <v>10</v>
      </c>
      <c r="AC1262">
        <v>116</v>
      </c>
      <c r="AD1262">
        <v>199</v>
      </c>
      <c r="AE1262">
        <v>0</v>
      </c>
      <c r="AF1262">
        <v>0</v>
      </c>
      <c r="AG1262">
        <v>0</v>
      </c>
      <c r="AH1262" t="s">
        <v>108</v>
      </c>
      <c r="AI1262" s="1">
        <v>44798.628530092596</v>
      </c>
      <c r="AJ1262">
        <v>821</v>
      </c>
      <c r="AK1262">
        <v>2</v>
      </c>
      <c r="AL1262">
        <v>0</v>
      </c>
      <c r="AM1262">
        <v>2</v>
      </c>
      <c r="AN1262">
        <v>0</v>
      </c>
      <c r="AO1262">
        <v>2</v>
      </c>
      <c r="AP1262">
        <v>197</v>
      </c>
      <c r="AQ1262">
        <v>0</v>
      </c>
      <c r="AR1262">
        <v>0</v>
      </c>
      <c r="AS1262">
        <v>0</v>
      </c>
      <c r="AT1262" t="s">
        <v>90</v>
      </c>
      <c r="AU1262" t="s">
        <v>90</v>
      </c>
      <c r="AV1262" t="s">
        <v>90</v>
      </c>
      <c r="AW1262" t="s">
        <v>90</v>
      </c>
      <c r="AX1262" t="s">
        <v>90</v>
      </c>
      <c r="AY1262" t="s">
        <v>90</v>
      </c>
      <c r="AZ1262" t="s">
        <v>90</v>
      </c>
      <c r="BA1262" t="s">
        <v>90</v>
      </c>
      <c r="BB1262" t="s">
        <v>90</v>
      </c>
      <c r="BC1262" t="s">
        <v>90</v>
      </c>
      <c r="BD1262" t="s">
        <v>90</v>
      </c>
      <c r="BE1262" t="s">
        <v>90</v>
      </c>
      <c r="BF1262" t="s">
        <v>2698</v>
      </c>
      <c r="BG1262">
        <v>97</v>
      </c>
      <c r="BH1262" t="s">
        <v>93</v>
      </c>
    </row>
    <row r="1263" spans="1:60">
      <c r="A1263" t="s">
        <v>2759</v>
      </c>
      <c r="B1263" t="s">
        <v>82</v>
      </c>
      <c r="C1263" t="s">
        <v>2760</v>
      </c>
      <c r="D1263" t="s">
        <v>84</v>
      </c>
      <c r="E1263" s="2">
        <f>HYPERLINK("capsilon://?command=openfolder&amp;siteaddress=FAM.docvelocity-na8.net&amp;folderid=FX1AF773BA-8FB8-17CE-D1A4-D19CF537ECE8","FX22085963")</f>
        <v>0</v>
      </c>
      <c r="F1263" t="s">
        <v>19</v>
      </c>
      <c r="G1263" t="s">
        <v>19</v>
      </c>
      <c r="H1263" t="s">
        <v>85</v>
      </c>
      <c r="I1263" t="s">
        <v>2761</v>
      </c>
      <c r="J1263">
        <v>130</v>
      </c>
      <c r="K1263" t="s">
        <v>87</v>
      </c>
      <c r="L1263" t="s">
        <v>88</v>
      </c>
      <c r="M1263" t="s">
        <v>89</v>
      </c>
      <c r="N1263">
        <v>1</v>
      </c>
      <c r="O1263" s="1">
        <v>44798.563020833331</v>
      </c>
      <c r="P1263" s="1">
        <v>44798.612916666665</v>
      </c>
      <c r="Q1263">
        <v>4123</v>
      </c>
      <c r="R1263">
        <v>188</v>
      </c>
      <c r="S1263" t="b">
        <v>0</v>
      </c>
      <c r="T1263" t="s">
        <v>90</v>
      </c>
      <c r="U1263" t="b">
        <v>0</v>
      </c>
      <c r="V1263" t="s">
        <v>131</v>
      </c>
      <c r="W1263" s="1">
        <v>44798.612916666665</v>
      </c>
      <c r="X1263">
        <v>155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130</v>
      </c>
      <c r="AE1263">
        <v>123</v>
      </c>
      <c r="AF1263">
        <v>0</v>
      </c>
      <c r="AG1263">
        <v>4</v>
      </c>
      <c r="AH1263" t="s">
        <v>90</v>
      </c>
      <c r="AI1263" t="s">
        <v>90</v>
      </c>
      <c r="AJ1263" t="s">
        <v>90</v>
      </c>
      <c r="AK1263" t="s">
        <v>90</v>
      </c>
      <c r="AL1263" t="s">
        <v>90</v>
      </c>
      <c r="AM1263" t="s">
        <v>90</v>
      </c>
      <c r="AN1263" t="s">
        <v>90</v>
      </c>
      <c r="AO1263" t="s">
        <v>90</v>
      </c>
      <c r="AP1263" t="s">
        <v>90</v>
      </c>
      <c r="AQ1263" t="s">
        <v>90</v>
      </c>
      <c r="AR1263" t="s">
        <v>90</v>
      </c>
      <c r="AS1263" t="s">
        <v>90</v>
      </c>
      <c r="AT1263" t="s">
        <v>90</v>
      </c>
      <c r="AU1263" t="s">
        <v>90</v>
      </c>
      <c r="AV1263" t="s">
        <v>90</v>
      </c>
      <c r="AW1263" t="s">
        <v>90</v>
      </c>
      <c r="AX1263" t="s">
        <v>90</v>
      </c>
      <c r="AY1263" t="s">
        <v>90</v>
      </c>
      <c r="AZ1263" t="s">
        <v>90</v>
      </c>
      <c r="BA1263" t="s">
        <v>90</v>
      </c>
      <c r="BB1263" t="s">
        <v>90</v>
      </c>
      <c r="BC1263" t="s">
        <v>90</v>
      </c>
      <c r="BD1263" t="s">
        <v>90</v>
      </c>
      <c r="BE1263" t="s">
        <v>90</v>
      </c>
      <c r="BF1263" t="s">
        <v>2698</v>
      </c>
      <c r="BG1263">
        <v>71</v>
      </c>
      <c r="BH1263" t="s">
        <v>93</v>
      </c>
    </row>
    <row r="1264" spans="1:60">
      <c r="A1264" t="s">
        <v>2762</v>
      </c>
      <c r="B1264" t="s">
        <v>82</v>
      </c>
      <c r="C1264" t="s">
        <v>1536</v>
      </c>
      <c r="D1264" t="s">
        <v>84</v>
      </c>
      <c r="E1264" s="2">
        <f>HYPERLINK("capsilon://?command=openfolder&amp;siteaddress=FAM.docvelocity-na8.net&amp;folderid=FXB0A4E848-791A-B219-08B5-3103893DEF46","FX22082027")</f>
        <v>0</v>
      </c>
      <c r="F1264" t="s">
        <v>19</v>
      </c>
      <c r="G1264" t="s">
        <v>19</v>
      </c>
      <c r="H1264" t="s">
        <v>85</v>
      </c>
      <c r="I1264" t="s">
        <v>2763</v>
      </c>
      <c r="J1264">
        <v>67</v>
      </c>
      <c r="K1264" t="s">
        <v>87</v>
      </c>
      <c r="L1264" t="s">
        <v>88</v>
      </c>
      <c r="M1264" t="s">
        <v>89</v>
      </c>
      <c r="N1264">
        <v>1</v>
      </c>
      <c r="O1264" s="1">
        <v>44798.568564814814</v>
      </c>
      <c r="P1264" s="1">
        <v>44798.613912037035</v>
      </c>
      <c r="Q1264">
        <v>3814</v>
      </c>
      <c r="R1264">
        <v>104</v>
      </c>
      <c r="S1264" t="b">
        <v>0</v>
      </c>
      <c r="T1264" t="s">
        <v>90</v>
      </c>
      <c r="U1264" t="b">
        <v>0</v>
      </c>
      <c r="V1264" t="s">
        <v>131</v>
      </c>
      <c r="W1264" s="1">
        <v>44798.613912037035</v>
      </c>
      <c r="X1264">
        <v>85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67</v>
      </c>
      <c r="AE1264">
        <v>52</v>
      </c>
      <c r="AF1264">
        <v>0</v>
      </c>
      <c r="AG1264">
        <v>1</v>
      </c>
      <c r="AH1264" t="s">
        <v>90</v>
      </c>
      <c r="AI1264" t="s">
        <v>90</v>
      </c>
      <c r="AJ1264" t="s">
        <v>90</v>
      </c>
      <c r="AK1264" t="s">
        <v>90</v>
      </c>
      <c r="AL1264" t="s">
        <v>90</v>
      </c>
      <c r="AM1264" t="s">
        <v>90</v>
      </c>
      <c r="AN1264" t="s">
        <v>90</v>
      </c>
      <c r="AO1264" t="s">
        <v>90</v>
      </c>
      <c r="AP1264" t="s">
        <v>90</v>
      </c>
      <c r="AQ1264" t="s">
        <v>90</v>
      </c>
      <c r="AR1264" t="s">
        <v>90</v>
      </c>
      <c r="AS1264" t="s">
        <v>90</v>
      </c>
      <c r="AT1264" t="s">
        <v>90</v>
      </c>
      <c r="AU1264" t="s">
        <v>90</v>
      </c>
      <c r="AV1264" t="s">
        <v>90</v>
      </c>
      <c r="AW1264" t="s">
        <v>90</v>
      </c>
      <c r="AX1264" t="s">
        <v>90</v>
      </c>
      <c r="AY1264" t="s">
        <v>90</v>
      </c>
      <c r="AZ1264" t="s">
        <v>90</v>
      </c>
      <c r="BA1264" t="s">
        <v>90</v>
      </c>
      <c r="BB1264" t="s">
        <v>90</v>
      </c>
      <c r="BC1264" t="s">
        <v>90</v>
      </c>
      <c r="BD1264" t="s">
        <v>90</v>
      </c>
      <c r="BE1264" t="s">
        <v>90</v>
      </c>
      <c r="BF1264" t="s">
        <v>2698</v>
      </c>
      <c r="BG1264">
        <v>65</v>
      </c>
      <c r="BH1264" t="s">
        <v>93</v>
      </c>
    </row>
    <row r="1265" spans="1:60">
      <c r="A1265" t="s">
        <v>2764</v>
      </c>
      <c r="B1265" t="s">
        <v>82</v>
      </c>
      <c r="C1265" t="s">
        <v>1536</v>
      </c>
      <c r="D1265" t="s">
        <v>84</v>
      </c>
      <c r="E1265" s="2">
        <f>HYPERLINK("capsilon://?command=openfolder&amp;siteaddress=FAM.docvelocity-na8.net&amp;folderid=FXB0A4E848-791A-B219-08B5-3103893DEF46","FX22082027")</f>
        <v>0</v>
      </c>
      <c r="F1265" t="s">
        <v>19</v>
      </c>
      <c r="G1265" t="s">
        <v>19</v>
      </c>
      <c r="H1265" t="s">
        <v>85</v>
      </c>
      <c r="I1265" t="s">
        <v>2765</v>
      </c>
      <c r="J1265">
        <v>67</v>
      </c>
      <c r="K1265" t="s">
        <v>87</v>
      </c>
      <c r="L1265" t="s">
        <v>88</v>
      </c>
      <c r="M1265" t="s">
        <v>89</v>
      </c>
      <c r="N1265">
        <v>1</v>
      </c>
      <c r="O1265" s="1">
        <v>44798.568599537037</v>
      </c>
      <c r="P1265" s="1">
        <v>44798.614548611113</v>
      </c>
      <c r="Q1265">
        <v>3894</v>
      </c>
      <c r="R1265">
        <v>76</v>
      </c>
      <c r="S1265" t="b">
        <v>0</v>
      </c>
      <c r="T1265" t="s">
        <v>90</v>
      </c>
      <c r="U1265" t="b">
        <v>0</v>
      </c>
      <c r="V1265" t="s">
        <v>131</v>
      </c>
      <c r="W1265" s="1">
        <v>44798.614548611113</v>
      </c>
      <c r="X1265">
        <v>54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67</v>
      </c>
      <c r="AE1265">
        <v>52</v>
      </c>
      <c r="AF1265">
        <v>0</v>
      </c>
      <c r="AG1265">
        <v>1</v>
      </c>
      <c r="AH1265" t="s">
        <v>90</v>
      </c>
      <c r="AI1265" t="s">
        <v>90</v>
      </c>
      <c r="AJ1265" t="s">
        <v>90</v>
      </c>
      <c r="AK1265" t="s">
        <v>90</v>
      </c>
      <c r="AL1265" t="s">
        <v>90</v>
      </c>
      <c r="AM1265" t="s">
        <v>90</v>
      </c>
      <c r="AN1265" t="s">
        <v>90</v>
      </c>
      <c r="AO1265" t="s">
        <v>90</v>
      </c>
      <c r="AP1265" t="s">
        <v>90</v>
      </c>
      <c r="AQ1265" t="s">
        <v>90</v>
      </c>
      <c r="AR1265" t="s">
        <v>90</v>
      </c>
      <c r="AS1265" t="s">
        <v>90</v>
      </c>
      <c r="AT1265" t="s">
        <v>90</v>
      </c>
      <c r="AU1265" t="s">
        <v>90</v>
      </c>
      <c r="AV1265" t="s">
        <v>90</v>
      </c>
      <c r="AW1265" t="s">
        <v>90</v>
      </c>
      <c r="AX1265" t="s">
        <v>90</v>
      </c>
      <c r="AY1265" t="s">
        <v>90</v>
      </c>
      <c r="AZ1265" t="s">
        <v>90</v>
      </c>
      <c r="BA1265" t="s">
        <v>90</v>
      </c>
      <c r="BB1265" t="s">
        <v>90</v>
      </c>
      <c r="BC1265" t="s">
        <v>90</v>
      </c>
      <c r="BD1265" t="s">
        <v>90</v>
      </c>
      <c r="BE1265" t="s">
        <v>90</v>
      </c>
      <c r="BF1265" t="s">
        <v>2698</v>
      </c>
      <c r="BG1265">
        <v>66</v>
      </c>
      <c r="BH1265" t="s">
        <v>93</v>
      </c>
    </row>
    <row r="1266" spans="1:60">
      <c r="A1266" t="s">
        <v>2766</v>
      </c>
      <c r="B1266" t="s">
        <v>82</v>
      </c>
      <c r="C1266" t="s">
        <v>1536</v>
      </c>
      <c r="D1266" t="s">
        <v>84</v>
      </c>
      <c r="E1266" s="2">
        <f>HYPERLINK("capsilon://?command=openfolder&amp;siteaddress=FAM.docvelocity-na8.net&amp;folderid=FXB0A4E848-791A-B219-08B5-3103893DEF46","FX22082027")</f>
        <v>0</v>
      </c>
      <c r="F1266" t="s">
        <v>19</v>
      </c>
      <c r="G1266" t="s">
        <v>19</v>
      </c>
      <c r="H1266" t="s">
        <v>85</v>
      </c>
      <c r="I1266" t="s">
        <v>2767</v>
      </c>
      <c r="J1266">
        <v>67</v>
      </c>
      <c r="K1266" t="s">
        <v>87</v>
      </c>
      <c r="L1266" t="s">
        <v>88</v>
      </c>
      <c r="M1266" t="s">
        <v>89</v>
      </c>
      <c r="N1266">
        <v>2</v>
      </c>
      <c r="O1266" s="1">
        <v>44798.570590277777</v>
      </c>
      <c r="P1266" s="1">
        <v>44798.61347222222</v>
      </c>
      <c r="Q1266">
        <v>3245</v>
      </c>
      <c r="R1266">
        <v>460</v>
      </c>
      <c r="S1266" t="b">
        <v>0</v>
      </c>
      <c r="T1266" t="s">
        <v>90</v>
      </c>
      <c r="U1266" t="b">
        <v>0</v>
      </c>
      <c r="V1266" t="s">
        <v>95</v>
      </c>
      <c r="W1266" s="1">
        <v>44798.610034722224</v>
      </c>
      <c r="X1266">
        <v>174</v>
      </c>
      <c r="Y1266">
        <v>52</v>
      </c>
      <c r="Z1266">
        <v>0</v>
      </c>
      <c r="AA1266">
        <v>52</v>
      </c>
      <c r="AB1266">
        <v>0</v>
      </c>
      <c r="AC1266">
        <v>2</v>
      </c>
      <c r="AD1266">
        <v>15</v>
      </c>
      <c r="AE1266">
        <v>0</v>
      </c>
      <c r="AF1266">
        <v>0</v>
      </c>
      <c r="AG1266">
        <v>0</v>
      </c>
      <c r="AH1266" t="s">
        <v>173</v>
      </c>
      <c r="AI1266" s="1">
        <v>44798.61347222222</v>
      </c>
      <c r="AJ1266">
        <v>272</v>
      </c>
      <c r="AK1266">
        <v>1</v>
      </c>
      <c r="AL1266">
        <v>0</v>
      </c>
      <c r="AM1266">
        <v>1</v>
      </c>
      <c r="AN1266">
        <v>0</v>
      </c>
      <c r="AO1266">
        <v>1</v>
      </c>
      <c r="AP1266">
        <v>14</v>
      </c>
      <c r="AQ1266">
        <v>0</v>
      </c>
      <c r="AR1266">
        <v>0</v>
      </c>
      <c r="AS1266">
        <v>0</v>
      </c>
      <c r="AT1266" t="s">
        <v>90</v>
      </c>
      <c r="AU1266" t="s">
        <v>90</v>
      </c>
      <c r="AV1266" t="s">
        <v>90</v>
      </c>
      <c r="AW1266" t="s">
        <v>90</v>
      </c>
      <c r="AX1266" t="s">
        <v>90</v>
      </c>
      <c r="AY1266" t="s">
        <v>90</v>
      </c>
      <c r="AZ1266" t="s">
        <v>90</v>
      </c>
      <c r="BA1266" t="s">
        <v>90</v>
      </c>
      <c r="BB1266" t="s">
        <v>90</v>
      </c>
      <c r="BC1266" t="s">
        <v>90</v>
      </c>
      <c r="BD1266" t="s">
        <v>90</v>
      </c>
      <c r="BE1266" t="s">
        <v>90</v>
      </c>
      <c r="BF1266" t="s">
        <v>2698</v>
      </c>
      <c r="BG1266">
        <v>61</v>
      </c>
      <c r="BH1266" t="s">
        <v>93</v>
      </c>
    </row>
    <row r="1267" spans="1:60">
      <c r="A1267" t="s">
        <v>2768</v>
      </c>
      <c r="B1267" t="s">
        <v>82</v>
      </c>
      <c r="C1267" t="s">
        <v>2769</v>
      </c>
      <c r="D1267" t="s">
        <v>84</v>
      </c>
      <c r="E1267" s="2">
        <f>HYPERLINK("capsilon://?command=openfolder&amp;siteaddress=FAM.docvelocity-na8.net&amp;folderid=FX6F69E35A-C081-1BF3-0651-3F0317C12594","FX22086778")</f>
        <v>0</v>
      </c>
      <c r="F1267" t="s">
        <v>19</v>
      </c>
      <c r="G1267" t="s">
        <v>19</v>
      </c>
      <c r="H1267" t="s">
        <v>85</v>
      </c>
      <c r="I1267" t="s">
        <v>2770</v>
      </c>
      <c r="J1267">
        <v>723</v>
      </c>
      <c r="K1267" t="s">
        <v>87</v>
      </c>
      <c r="L1267" t="s">
        <v>88</v>
      </c>
      <c r="M1267" t="s">
        <v>89</v>
      </c>
      <c r="N1267">
        <v>1</v>
      </c>
      <c r="O1267" s="1">
        <v>44798.571006944447</v>
      </c>
      <c r="P1267" s="1">
        <v>44798.617569444446</v>
      </c>
      <c r="Q1267">
        <v>3707</v>
      </c>
      <c r="R1267">
        <v>316</v>
      </c>
      <c r="S1267" t="b">
        <v>0</v>
      </c>
      <c r="T1267" t="s">
        <v>90</v>
      </c>
      <c r="U1267" t="b">
        <v>0</v>
      </c>
      <c r="V1267" t="s">
        <v>131</v>
      </c>
      <c r="W1267" s="1">
        <v>44798.617569444446</v>
      </c>
      <c r="X1267">
        <v>260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723</v>
      </c>
      <c r="AE1267">
        <v>707</v>
      </c>
      <c r="AF1267">
        <v>0</v>
      </c>
      <c r="AG1267">
        <v>11</v>
      </c>
      <c r="AH1267" t="s">
        <v>90</v>
      </c>
      <c r="AI1267" t="s">
        <v>90</v>
      </c>
      <c r="AJ1267" t="s">
        <v>90</v>
      </c>
      <c r="AK1267" t="s">
        <v>90</v>
      </c>
      <c r="AL1267" t="s">
        <v>90</v>
      </c>
      <c r="AM1267" t="s">
        <v>90</v>
      </c>
      <c r="AN1267" t="s">
        <v>90</v>
      </c>
      <c r="AO1267" t="s">
        <v>90</v>
      </c>
      <c r="AP1267" t="s">
        <v>90</v>
      </c>
      <c r="AQ1267" t="s">
        <v>90</v>
      </c>
      <c r="AR1267" t="s">
        <v>90</v>
      </c>
      <c r="AS1267" t="s">
        <v>90</v>
      </c>
      <c r="AT1267" t="s">
        <v>90</v>
      </c>
      <c r="AU1267" t="s">
        <v>90</v>
      </c>
      <c r="AV1267" t="s">
        <v>90</v>
      </c>
      <c r="AW1267" t="s">
        <v>90</v>
      </c>
      <c r="AX1267" t="s">
        <v>90</v>
      </c>
      <c r="AY1267" t="s">
        <v>90</v>
      </c>
      <c r="AZ1267" t="s">
        <v>90</v>
      </c>
      <c r="BA1267" t="s">
        <v>90</v>
      </c>
      <c r="BB1267" t="s">
        <v>90</v>
      </c>
      <c r="BC1267" t="s">
        <v>90</v>
      </c>
      <c r="BD1267" t="s">
        <v>90</v>
      </c>
      <c r="BE1267" t="s">
        <v>90</v>
      </c>
      <c r="BF1267" t="s">
        <v>2698</v>
      </c>
      <c r="BG1267">
        <v>67</v>
      </c>
      <c r="BH1267" t="s">
        <v>93</v>
      </c>
    </row>
    <row r="1268" spans="1:60">
      <c r="A1268" t="s">
        <v>2771</v>
      </c>
      <c r="B1268" t="s">
        <v>82</v>
      </c>
      <c r="C1268" t="s">
        <v>1536</v>
      </c>
      <c r="D1268" t="s">
        <v>84</v>
      </c>
      <c r="E1268" s="2">
        <f>HYPERLINK("capsilon://?command=openfolder&amp;siteaddress=FAM.docvelocity-na8.net&amp;folderid=FXB0A4E848-791A-B219-08B5-3103893DEF46","FX22082027")</f>
        <v>0</v>
      </c>
      <c r="F1268" t="s">
        <v>19</v>
      </c>
      <c r="G1268" t="s">
        <v>19</v>
      </c>
      <c r="H1268" t="s">
        <v>85</v>
      </c>
      <c r="I1268" t="s">
        <v>2772</v>
      </c>
      <c r="J1268">
        <v>67</v>
      </c>
      <c r="K1268" t="s">
        <v>87</v>
      </c>
      <c r="L1268" t="s">
        <v>88</v>
      </c>
      <c r="M1268" t="s">
        <v>89</v>
      </c>
      <c r="N1268">
        <v>2</v>
      </c>
      <c r="O1268" s="1">
        <v>44798.571168981478</v>
      </c>
      <c r="P1268" s="1">
        <v>44798.615752314814</v>
      </c>
      <c r="Q1268">
        <v>3556</v>
      </c>
      <c r="R1268">
        <v>296</v>
      </c>
      <c r="S1268" t="b">
        <v>0</v>
      </c>
      <c r="T1268" t="s">
        <v>90</v>
      </c>
      <c r="U1268" t="b">
        <v>0</v>
      </c>
      <c r="V1268" t="s">
        <v>95</v>
      </c>
      <c r="W1268" s="1">
        <v>44798.611458333333</v>
      </c>
      <c r="X1268">
        <v>109</v>
      </c>
      <c r="Y1268">
        <v>52</v>
      </c>
      <c r="Z1268">
        <v>0</v>
      </c>
      <c r="AA1268">
        <v>52</v>
      </c>
      <c r="AB1268">
        <v>0</v>
      </c>
      <c r="AC1268">
        <v>1</v>
      </c>
      <c r="AD1268">
        <v>15</v>
      </c>
      <c r="AE1268">
        <v>0</v>
      </c>
      <c r="AF1268">
        <v>0</v>
      </c>
      <c r="AG1268">
        <v>0</v>
      </c>
      <c r="AH1268" t="s">
        <v>173</v>
      </c>
      <c r="AI1268" s="1">
        <v>44798.615752314814</v>
      </c>
      <c r="AJ1268">
        <v>187</v>
      </c>
      <c r="AK1268">
        <v>2</v>
      </c>
      <c r="AL1268">
        <v>0</v>
      </c>
      <c r="AM1268">
        <v>2</v>
      </c>
      <c r="AN1268">
        <v>0</v>
      </c>
      <c r="AO1268">
        <v>2</v>
      </c>
      <c r="AP1268">
        <v>13</v>
      </c>
      <c r="AQ1268">
        <v>0</v>
      </c>
      <c r="AR1268">
        <v>0</v>
      </c>
      <c r="AS1268">
        <v>0</v>
      </c>
      <c r="AT1268" t="s">
        <v>90</v>
      </c>
      <c r="AU1268" t="s">
        <v>90</v>
      </c>
      <c r="AV1268" t="s">
        <v>90</v>
      </c>
      <c r="AW1268" t="s">
        <v>90</v>
      </c>
      <c r="AX1268" t="s">
        <v>90</v>
      </c>
      <c r="AY1268" t="s">
        <v>90</v>
      </c>
      <c r="AZ1268" t="s">
        <v>90</v>
      </c>
      <c r="BA1268" t="s">
        <v>90</v>
      </c>
      <c r="BB1268" t="s">
        <v>90</v>
      </c>
      <c r="BC1268" t="s">
        <v>90</v>
      </c>
      <c r="BD1268" t="s">
        <v>90</v>
      </c>
      <c r="BE1268" t="s">
        <v>90</v>
      </c>
      <c r="BF1268" t="s">
        <v>2698</v>
      </c>
      <c r="BG1268">
        <v>64</v>
      </c>
      <c r="BH1268" t="s">
        <v>93</v>
      </c>
    </row>
    <row r="1269" spans="1:60">
      <c r="A1269" t="s">
        <v>2773</v>
      </c>
      <c r="B1269" t="s">
        <v>82</v>
      </c>
      <c r="C1269" t="s">
        <v>2472</v>
      </c>
      <c r="D1269" t="s">
        <v>84</v>
      </c>
      <c r="E1269" s="2">
        <f>HYPERLINK("capsilon://?command=openfolder&amp;siteaddress=FAM.docvelocity-na8.net&amp;folderid=FX03A2BEBB-650C-FD0F-DC98-D5EC59B3FAB9","FX22086541")</f>
        <v>0</v>
      </c>
      <c r="F1269" t="s">
        <v>19</v>
      </c>
      <c r="G1269" t="s">
        <v>19</v>
      </c>
      <c r="H1269" t="s">
        <v>85</v>
      </c>
      <c r="I1269" t="s">
        <v>2774</v>
      </c>
      <c r="J1269">
        <v>30</v>
      </c>
      <c r="K1269" t="s">
        <v>87</v>
      </c>
      <c r="L1269" t="s">
        <v>88</v>
      </c>
      <c r="M1269" t="s">
        <v>89</v>
      </c>
      <c r="N1269">
        <v>2</v>
      </c>
      <c r="O1269" s="1">
        <v>44798.572465277779</v>
      </c>
      <c r="P1269" s="1">
        <v>44798.616516203707</v>
      </c>
      <c r="Q1269">
        <v>3635</v>
      </c>
      <c r="R1269">
        <v>171</v>
      </c>
      <c r="S1269" t="b">
        <v>0</v>
      </c>
      <c r="T1269" t="s">
        <v>90</v>
      </c>
      <c r="U1269" t="b">
        <v>0</v>
      </c>
      <c r="V1269" t="s">
        <v>95</v>
      </c>
      <c r="W1269" s="1">
        <v>44798.612685185188</v>
      </c>
      <c r="X1269">
        <v>106</v>
      </c>
      <c r="Y1269">
        <v>10</v>
      </c>
      <c r="Z1269">
        <v>0</v>
      </c>
      <c r="AA1269">
        <v>10</v>
      </c>
      <c r="AB1269">
        <v>0</v>
      </c>
      <c r="AC1269">
        <v>1</v>
      </c>
      <c r="AD1269">
        <v>20</v>
      </c>
      <c r="AE1269">
        <v>0</v>
      </c>
      <c r="AF1269">
        <v>0</v>
      </c>
      <c r="AG1269">
        <v>0</v>
      </c>
      <c r="AH1269" t="s">
        <v>173</v>
      </c>
      <c r="AI1269" s="1">
        <v>44798.616516203707</v>
      </c>
      <c r="AJ1269">
        <v>65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20</v>
      </c>
      <c r="AQ1269">
        <v>0</v>
      </c>
      <c r="AR1269">
        <v>0</v>
      </c>
      <c r="AS1269">
        <v>0</v>
      </c>
      <c r="AT1269" t="s">
        <v>90</v>
      </c>
      <c r="AU1269" t="s">
        <v>90</v>
      </c>
      <c r="AV1269" t="s">
        <v>90</v>
      </c>
      <c r="AW1269" t="s">
        <v>90</v>
      </c>
      <c r="AX1269" t="s">
        <v>90</v>
      </c>
      <c r="AY1269" t="s">
        <v>90</v>
      </c>
      <c r="AZ1269" t="s">
        <v>90</v>
      </c>
      <c r="BA1269" t="s">
        <v>90</v>
      </c>
      <c r="BB1269" t="s">
        <v>90</v>
      </c>
      <c r="BC1269" t="s">
        <v>90</v>
      </c>
      <c r="BD1269" t="s">
        <v>90</v>
      </c>
      <c r="BE1269" t="s">
        <v>90</v>
      </c>
      <c r="BF1269" t="s">
        <v>2698</v>
      </c>
      <c r="BG1269">
        <v>63</v>
      </c>
      <c r="BH1269" t="s">
        <v>93</v>
      </c>
    </row>
    <row r="1270" spans="1:60">
      <c r="A1270" t="s">
        <v>2775</v>
      </c>
      <c r="B1270" t="s">
        <v>82</v>
      </c>
      <c r="C1270" t="s">
        <v>2776</v>
      </c>
      <c r="D1270" t="s">
        <v>84</v>
      </c>
      <c r="E1270" s="2">
        <f>HYPERLINK("capsilon://?command=openfolder&amp;siteaddress=FAM.docvelocity-na8.net&amp;folderid=FX1F9C07B6-AE3A-D76A-8789-064B03C5394F","FX22085900")</f>
        <v>0</v>
      </c>
      <c r="F1270" t="s">
        <v>19</v>
      </c>
      <c r="G1270" t="s">
        <v>19</v>
      </c>
      <c r="H1270" t="s">
        <v>85</v>
      </c>
      <c r="I1270" t="s">
        <v>2777</v>
      </c>
      <c r="J1270">
        <v>128</v>
      </c>
      <c r="K1270" t="s">
        <v>87</v>
      </c>
      <c r="L1270" t="s">
        <v>88</v>
      </c>
      <c r="M1270" t="s">
        <v>89</v>
      </c>
      <c r="N1270">
        <v>1</v>
      </c>
      <c r="O1270" s="1">
        <v>44798.574074074073</v>
      </c>
      <c r="P1270" s="1">
        <v>44798.620868055557</v>
      </c>
      <c r="Q1270">
        <v>3669</v>
      </c>
      <c r="R1270">
        <v>374</v>
      </c>
      <c r="S1270" t="b">
        <v>0</v>
      </c>
      <c r="T1270" t="s">
        <v>90</v>
      </c>
      <c r="U1270" t="b">
        <v>0</v>
      </c>
      <c r="V1270" t="s">
        <v>131</v>
      </c>
      <c r="W1270" s="1">
        <v>44798.620868055557</v>
      </c>
      <c r="X1270">
        <v>284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128</v>
      </c>
      <c r="AE1270">
        <v>121</v>
      </c>
      <c r="AF1270">
        <v>0</v>
      </c>
      <c r="AG1270">
        <v>9</v>
      </c>
      <c r="AH1270" t="s">
        <v>90</v>
      </c>
      <c r="AI1270" t="s">
        <v>90</v>
      </c>
      <c r="AJ1270" t="s">
        <v>90</v>
      </c>
      <c r="AK1270" t="s">
        <v>90</v>
      </c>
      <c r="AL1270" t="s">
        <v>90</v>
      </c>
      <c r="AM1270" t="s">
        <v>90</v>
      </c>
      <c r="AN1270" t="s">
        <v>90</v>
      </c>
      <c r="AO1270" t="s">
        <v>90</v>
      </c>
      <c r="AP1270" t="s">
        <v>90</v>
      </c>
      <c r="AQ1270" t="s">
        <v>90</v>
      </c>
      <c r="AR1270" t="s">
        <v>90</v>
      </c>
      <c r="AS1270" t="s">
        <v>90</v>
      </c>
      <c r="AT1270" t="s">
        <v>90</v>
      </c>
      <c r="AU1270" t="s">
        <v>90</v>
      </c>
      <c r="AV1270" t="s">
        <v>90</v>
      </c>
      <c r="AW1270" t="s">
        <v>90</v>
      </c>
      <c r="AX1270" t="s">
        <v>90</v>
      </c>
      <c r="AY1270" t="s">
        <v>90</v>
      </c>
      <c r="AZ1270" t="s">
        <v>90</v>
      </c>
      <c r="BA1270" t="s">
        <v>90</v>
      </c>
      <c r="BB1270" t="s">
        <v>90</v>
      </c>
      <c r="BC1270" t="s">
        <v>90</v>
      </c>
      <c r="BD1270" t="s">
        <v>90</v>
      </c>
      <c r="BE1270" t="s">
        <v>90</v>
      </c>
      <c r="BF1270" t="s">
        <v>2698</v>
      </c>
      <c r="BG1270">
        <v>67</v>
      </c>
      <c r="BH1270" t="s">
        <v>93</v>
      </c>
    </row>
    <row r="1271" spans="1:60">
      <c r="A1271" t="s">
        <v>2778</v>
      </c>
      <c r="B1271" t="s">
        <v>82</v>
      </c>
      <c r="C1271" t="s">
        <v>2534</v>
      </c>
      <c r="D1271" t="s">
        <v>84</v>
      </c>
      <c r="E1271" s="2">
        <f>HYPERLINK("capsilon://?command=openfolder&amp;siteaddress=FAM.docvelocity-na8.net&amp;folderid=FX99D12A1F-3348-B5D1-1901-EF264A8414BC","FX22086348")</f>
        <v>0</v>
      </c>
      <c r="F1271" t="s">
        <v>19</v>
      </c>
      <c r="G1271" t="s">
        <v>19</v>
      </c>
      <c r="H1271" t="s">
        <v>85</v>
      </c>
      <c r="I1271" t="s">
        <v>2779</v>
      </c>
      <c r="J1271">
        <v>30</v>
      </c>
      <c r="K1271" t="s">
        <v>87</v>
      </c>
      <c r="L1271" t="s">
        <v>88</v>
      </c>
      <c r="M1271" t="s">
        <v>89</v>
      </c>
      <c r="N1271">
        <v>2</v>
      </c>
      <c r="O1271" s="1">
        <v>44798.576574074075</v>
      </c>
      <c r="P1271" s="1">
        <v>44798.617268518516</v>
      </c>
      <c r="Q1271">
        <v>3396</v>
      </c>
      <c r="R1271">
        <v>120</v>
      </c>
      <c r="S1271" t="b">
        <v>0</v>
      </c>
      <c r="T1271" t="s">
        <v>90</v>
      </c>
      <c r="U1271" t="b">
        <v>0</v>
      </c>
      <c r="V1271" t="s">
        <v>95</v>
      </c>
      <c r="W1271" s="1">
        <v>44798.613634259258</v>
      </c>
      <c r="X1271">
        <v>55</v>
      </c>
      <c r="Y1271">
        <v>10</v>
      </c>
      <c r="Z1271">
        <v>0</v>
      </c>
      <c r="AA1271">
        <v>10</v>
      </c>
      <c r="AB1271">
        <v>0</v>
      </c>
      <c r="AC1271">
        <v>1</v>
      </c>
      <c r="AD1271">
        <v>20</v>
      </c>
      <c r="AE1271">
        <v>0</v>
      </c>
      <c r="AF1271">
        <v>0</v>
      </c>
      <c r="AG1271">
        <v>0</v>
      </c>
      <c r="AH1271" t="s">
        <v>173</v>
      </c>
      <c r="AI1271" s="1">
        <v>44798.617268518516</v>
      </c>
      <c r="AJ1271">
        <v>65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20</v>
      </c>
      <c r="AQ1271">
        <v>0</v>
      </c>
      <c r="AR1271">
        <v>0</v>
      </c>
      <c r="AS1271">
        <v>0</v>
      </c>
      <c r="AT1271" t="s">
        <v>90</v>
      </c>
      <c r="AU1271" t="s">
        <v>90</v>
      </c>
      <c r="AV1271" t="s">
        <v>90</v>
      </c>
      <c r="AW1271" t="s">
        <v>90</v>
      </c>
      <c r="AX1271" t="s">
        <v>90</v>
      </c>
      <c r="AY1271" t="s">
        <v>90</v>
      </c>
      <c r="AZ1271" t="s">
        <v>90</v>
      </c>
      <c r="BA1271" t="s">
        <v>90</v>
      </c>
      <c r="BB1271" t="s">
        <v>90</v>
      </c>
      <c r="BC1271" t="s">
        <v>90</v>
      </c>
      <c r="BD1271" t="s">
        <v>90</v>
      </c>
      <c r="BE1271" t="s">
        <v>90</v>
      </c>
      <c r="BF1271" t="s">
        <v>2698</v>
      </c>
      <c r="BG1271">
        <v>58</v>
      </c>
      <c r="BH1271" t="s">
        <v>93</v>
      </c>
    </row>
    <row r="1272" spans="1:60">
      <c r="A1272" t="s">
        <v>2780</v>
      </c>
      <c r="B1272" t="s">
        <v>82</v>
      </c>
      <c r="C1272" t="s">
        <v>2781</v>
      </c>
      <c r="D1272" t="s">
        <v>84</v>
      </c>
      <c r="E1272" s="2">
        <f>HYPERLINK("capsilon://?command=openfolder&amp;siteaddress=FAM.docvelocity-na8.net&amp;folderid=FX601D1F06-CA6A-600F-2594-56F2716CCE91","FX22085993")</f>
        <v>0</v>
      </c>
      <c r="F1272" t="s">
        <v>19</v>
      </c>
      <c r="G1272" t="s">
        <v>19</v>
      </c>
      <c r="H1272" t="s">
        <v>85</v>
      </c>
      <c r="I1272" t="s">
        <v>2782</v>
      </c>
      <c r="J1272">
        <v>267</v>
      </c>
      <c r="K1272" t="s">
        <v>87</v>
      </c>
      <c r="L1272" t="s">
        <v>88</v>
      </c>
      <c r="M1272" t="s">
        <v>89</v>
      </c>
      <c r="N1272">
        <v>1</v>
      </c>
      <c r="O1272" s="1">
        <v>44798.593969907408</v>
      </c>
      <c r="P1272" s="1">
        <v>44798.622685185182</v>
      </c>
      <c r="Q1272">
        <v>2271</v>
      </c>
      <c r="R1272">
        <v>210</v>
      </c>
      <c r="S1272" t="b">
        <v>0</v>
      </c>
      <c r="T1272" t="s">
        <v>90</v>
      </c>
      <c r="U1272" t="b">
        <v>0</v>
      </c>
      <c r="V1272" t="s">
        <v>131</v>
      </c>
      <c r="W1272" s="1">
        <v>44798.622685185182</v>
      </c>
      <c r="X1272">
        <v>156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267</v>
      </c>
      <c r="AE1272">
        <v>267</v>
      </c>
      <c r="AF1272">
        <v>0</v>
      </c>
      <c r="AG1272">
        <v>4</v>
      </c>
      <c r="AH1272" t="s">
        <v>90</v>
      </c>
      <c r="AI1272" t="s">
        <v>90</v>
      </c>
      <c r="AJ1272" t="s">
        <v>90</v>
      </c>
      <c r="AK1272" t="s">
        <v>90</v>
      </c>
      <c r="AL1272" t="s">
        <v>90</v>
      </c>
      <c r="AM1272" t="s">
        <v>90</v>
      </c>
      <c r="AN1272" t="s">
        <v>90</v>
      </c>
      <c r="AO1272" t="s">
        <v>90</v>
      </c>
      <c r="AP1272" t="s">
        <v>90</v>
      </c>
      <c r="AQ1272" t="s">
        <v>90</v>
      </c>
      <c r="AR1272" t="s">
        <v>90</v>
      </c>
      <c r="AS1272" t="s">
        <v>90</v>
      </c>
      <c r="AT1272" t="s">
        <v>90</v>
      </c>
      <c r="AU1272" t="s">
        <v>90</v>
      </c>
      <c r="AV1272" t="s">
        <v>90</v>
      </c>
      <c r="AW1272" t="s">
        <v>90</v>
      </c>
      <c r="AX1272" t="s">
        <v>90</v>
      </c>
      <c r="AY1272" t="s">
        <v>90</v>
      </c>
      <c r="AZ1272" t="s">
        <v>90</v>
      </c>
      <c r="BA1272" t="s">
        <v>90</v>
      </c>
      <c r="BB1272" t="s">
        <v>90</v>
      </c>
      <c r="BC1272" t="s">
        <v>90</v>
      </c>
      <c r="BD1272" t="s">
        <v>90</v>
      </c>
      <c r="BE1272" t="s">
        <v>90</v>
      </c>
      <c r="BF1272" t="s">
        <v>2698</v>
      </c>
      <c r="BG1272">
        <v>41</v>
      </c>
      <c r="BH1272" t="s">
        <v>93</v>
      </c>
    </row>
    <row r="1273" spans="1:60">
      <c r="A1273" t="s">
        <v>2783</v>
      </c>
      <c r="B1273" t="s">
        <v>82</v>
      </c>
      <c r="C1273" t="s">
        <v>2714</v>
      </c>
      <c r="D1273" t="s">
        <v>84</v>
      </c>
      <c r="E1273" s="2">
        <f>HYPERLINK("capsilon://?command=openfolder&amp;siteaddress=FAM.docvelocity-na8.net&amp;folderid=FX2EF73B9E-D52E-4DA1-4110-358A3AAC28BE","FX22077440")</f>
        <v>0</v>
      </c>
      <c r="F1273" t="s">
        <v>19</v>
      </c>
      <c r="G1273" t="s">
        <v>19</v>
      </c>
      <c r="H1273" t="s">
        <v>85</v>
      </c>
      <c r="I1273" t="s">
        <v>2717</v>
      </c>
      <c r="J1273">
        <v>327</v>
      </c>
      <c r="K1273" t="s">
        <v>87</v>
      </c>
      <c r="L1273" t="s">
        <v>88</v>
      </c>
      <c r="M1273" t="s">
        <v>89</v>
      </c>
      <c r="N1273">
        <v>2</v>
      </c>
      <c r="O1273" s="1">
        <v>44775.659687500003</v>
      </c>
      <c r="P1273" s="1">
        <v>44775.705127314817</v>
      </c>
      <c r="Q1273">
        <v>2778</v>
      </c>
      <c r="R1273">
        <v>1148</v>
      </c>
      <c r="S1273" t="b">
        <v>0</v>
      </c>
      <c r="T1273" t="s">
        <v>90</v>
      </c>
      <c r="U1273" t="b">
        <v>1</v>
      </c>
      <c r="V1273" t="s">
        <v>91</v>
      </c>
      <c r="W1273" s="1">
        <v>44775.666574074072</v>
      </c>
      <c r="X1273">
        <v>594</v>
      </c>
      <c r="Y1273">
        <v>201</v>
      </c>
      <c r="Z1273">
        <v>0</v>
      </c>
      <c r="AA1273">
        <v>201</v>
      </c>
      <c r="AB1273">
        <v>0</v>
      </c>
      <c r="AC1273">
        <v>34</v>
      </c>
      <c r="AD1273">
        <v>126</v>
      </c>
      <c r="AE1273">
        <v>0</v>
      </c>
      <c r="AF1273">
        <v>0</v>
      </c>
      <c r="AG1273">
        <v>0</v>
      </c>
      <c r="AH1273" t="s">
        <v>108</v>
      </c>
      <c r="AI1273" s="1">
        <v>44775.705127314817</v>
      </c>
      <c r="AJ1273">
        <v>554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126</v>
      </c>
      <c r="AQ1273">
        <v>0</v>
      </c>
      <c r="AR1273">
        <v>0</v>
      </c>
      <c r="AS1273">
        <v>0</v>
      </c>
      <c r="AT1273" t="s">
        <v>90</v>
      </c>
      <c r="AU1273" t="s">
        <v>90</v>
      </c>
      <c r="AV1273" t="s">
        <v>90</v>
      </c>
      <c r="AW1273" t="s">
        <v>90</v>
      </c>
      <c r="AX1273" t="s">
        <v>90</v>
      </c>
      <c r="AY1273" t="s">
        <v>90</v>
      </c>
      <c r="AZ1273" t="s">
        <v>90</v>
      </c>
      <c r="BA1273" t="s">
        <v>90</v>
      </c>
      <c r="BB1273" t="s">
        <v>90</v>
      </c>
      <c r="BC1273" t="s">
        <v>90</v>
      </c>
      <c r="BD1273" t="s">
        <v>90</v>
      </c>
      <c r="BE1273" t="s">
        <v>90</v>
      </c>
      <c r="BF1273" t="s">
        <v>1506</v>
      </c>
      <c r="BG1273">
        <v>65</v>
      </c>
      <c r="BH1273" t="s">
        <v>93</v>
      </c>
    </row>
    <row r="1274" spans="1:60">
      <c r="A1274" t="s">
        <v>2784</v>
      </c>
      <c r="B1274" t="s">
        <v>82</v>
      </c>
      <c r="C1274" t="s">
        <v>2760</v>
      </c>
      <c r="D1274" t="s">
        <v>84</v>
      </c>
      <c r="E1274" s="2">
        <f>HYPERLINK("capsilon://?command=openfolder&amp;siteaddress=FAM.docvelocity-na8.net&amp;folderid=FX1AF773BA-8FB8-17CE-D1A4-D19CF537ECE8","FX22085963")</f>
        <v>0</v>
      </c>
      <c r="F1274" t="s">
        <v>19</v>
      </c>
      <c r="G1274" t="s">
        <v>19</v>
      </c>
      <c r="H1274" t="s">
        <v>85</v>
      </c>
      <c r="I1274" t="s">
        <v>2761</v>
      </c>
      <c r="J1274">
        <v>182</v>
      </c>
      <c r="K1274" t="s">
        <v>87</v>
      </c>
      <c r="L1274" t="s">
        <v>88</v>
      </c>
      <c r="M1274" t="s">
        <v>89</v>
      </c>
      <c r="N1274">
        <v>2</v>
      </c>
      <c r="O1274" s="1">
        <v>44798.614236111112</v>
      </c>
      <c r="P1274" s="1">
        <v>44798.631712962961</v>
      </c>
      <c r="Q1274">
        <v>535</v>
      </c>
      <c r="R1274">
        <v>975</v>
      </c>
      <c r="S1274" t="b">
        <v>0</v>
      </c>
      <c r="T1274" t="s">
        <v>90</v>
      </c>
      <c r="U1274" t="b">
        <v>1</v>
      </c>
      <c r="V1274" t="s">
        <v>91</v>
      </c>
      <c r="W1274" s="1">
        <v>44798.619618055556</v>
      </c>
      <c r="X1274">
        <v>455</v>
      </c>
      <c r="Y1274">
        <v>138</v>
      </c>
      <c r="Z1274">
        <v>0</v>
      </c>
      <c r="AA1274">
        <v>138</v>
      </c>
      <c r="AB1274">
        <v>0</v>
      </c>
      <c r="AC1274">
        <v>12</v>
      </c>
      <c r="AD1274">
        <v>44</v>
      </c>
      <c r="AE1274">
        <v>0</v>
      </c>
      <c r="AF1274">
        <v>0</v>
      </c>
      <c r="AG1274">
        <v>0</v>
      </c>
      <c r="AH1274" t="s">
        <v>173</v>
      </c>
      <c r="AI1274" s="1">
        <v>44798.631712962961</v>
      </c>
      <c r="AJ1274">
        <v>433</v>
      </c>
      <c r="AK1274">
        <v>1</v>
      </c>
      <c r="AL1274">
        <v>0</v>
      </c>
      <c r="AM1274">
        <v>1</v>
      </c>
      <c r="AN1274">
        <v>0</v>
      </c>
      <c r="AO1274">
        <v>1</v>
      </c>
      <c r="AP1274">
        <v>43</v>
      </c>
      <c r="AQ1274">
        <v>0</v>
      </c>
      <c r="AR1274">
        <v>0</v>
      </c>
      <c r="AS1274">
        <v>0</v>
      </c>
      <c r="AT1274" t="s">
        <v>90</v>
      </c>
      <c r="AU1274" t="s">
        <v>90</v>
      </c>
      <c r="AV1274" t="s">
        <v>90</v>
      </c>
      <c r="AW1274" t="s">
        <v>90</v>
      </c>
      <c r="AX1274" t="s">
        <v>90</v>
      </c>
      <c r="AY1274" t="s">
        <v>90</v>
      </c>
      <c r="AZ1274" t="s">
        <v>90</v>
      </c>
      <c r="BA1274" t="s">
        <v>90</v>
      </c>
      <c r="BB1274" t="s">
        <v>90</v>
      </c>
      <c r="BC1274" t="s">
        <v>90</v>
      </c>
      <c r="BD1274" t="s">
        <v>90</v>
      </c>
      <c r="BE1274" t="s">
        <v>90</v>
      </c>
      <c r="BF1274" t="s">
        <v>2698</v>
      </c>
      <c r="BG1274">
        <v>25</v>
      </c>
      <c r="BH1274" t="s">
        <v>93</v>
      </c>
    </row>
    <row r="1275" spans="1:60">
      <c r="A1275" t="s">
        <v>2785</v>
      </c>
      <c r="B1275" t="s">
        <v>82</v>
      </c>
      <c r="C1275" t="s">
        <v>1536</v>
      </c>
      <c r="D1275" t="s">
        <v>84</v>
      </c>
      <c r="E1275" s="2">
        <f>HYPERLINK("capsilon://?command=openfolder&amp;siteaddress=FAM.docvelocity-na8.net&amp;folderid=FXB0A4E848-791A-B219-08B5-3103893DEF46","FX22082027")</f>
        <v>0</v>
      </c>
      <c r="F1275" t="s">
        <v>19</v>
      </c>
      <c r="G1275" t="s">
        <v>19</v>
      </c>
      <c r="H1275" t="s">
        <v>85</v>
      </c>
      <c r="I1275" t="s">
        <v>2763</v>
      </c>
      <c r="J1275">
        <v>67</v>
      </c>
      <c r="K1275" t="s">
        <v>87</v>
      </c>
      <c r="L1275" t="s">
        <v>88</v>
      </c>
      <c r="M1275" t="s">
        <v>89</v>
      </c>
      <c r="N1275">
        <v>2</v>
      </c>
      <c r="O1275" s="1">
        <v>44798.615162037036</v>
      </c>
      <c r="P1275" s="1">
        <v>44798.620312500003</v>
      </c>
      <c r="Q1275">
        <v>88</v>
      </c>
      <c r="R1275">
        <v>357</v>
      </c>
      <c r="S1275" t="b">
        <v>0</v>
      </c>
      <c r="T1275" t="s">
        <v>90</v>
      </c>
      <c r="U1275" t="b">
        <v>1</v>
      </c>
      <c r="V1275" t="s">
        <v>1933</v>
      </c>
      <c r="W1275" s="1">
        <v>44798.617442129631</v>
      </c>
      <c r="X1275">
        <v>190</v>
      </c>
      <c r="Y1275">
        <v>52</v>
      </c>
      <c r="Z1275">
        <v>0</v>
      </c>
      <c r="AA1275">
        <v>52</v>
      </c>
      <c r="AB1275">
        <v>0</v>
      </c>
      <c r="AC1275">
        <v>3</v>
      </c>
      <c r="AD1275">
        <v>15</v>
      </c>
      <c r="AE1275">
        <v>0</v>
      </c>
      <c r="AF1275">
        <v>0</v>
      </c>
      <c r="AG1275">
        <v>0</v>
      </c>
      <c r="AH1275" t="s">
        <v>173</v>
      </c>
      <c r="AI1275" s="1">
        <v>44798.620312500003</v>
      </c>
      <c r="AJ1275">
        <v>167</v>
      </c>
      <c r="AK1275">
        <v>1</v>
      </c>
      <c r="AL1275">
        <v>0</v>
      </c>
      <c r="AM1275">
        <v>1</v>
      </c>
      <c r="AN1275">
        <v>0</v>
      </c>
      <c r="AO1275">
        <v>1</v>
      </c>
      <c r="AP1275">
        <v>14</v>
      </c>
      <c r="AQ1275">
        <v>0</v>
      </c>
      <c r="AR1275">
        <v>0</v>
      </c>
      <c r="AS1275">
        <v>0</v>
      </c>
      <c r="AT1275" t="s">
        <v>90</v>
      </c>
      <c r="AU1275" t="s">
        <v>90</v>
      </c>
      <c r="AV1275" t="s">
        <v>90</v>
      </c>
      <c r="AW1275" t="s">
        <v>90</v>
      </c>
      <c r="AX1275" t="s">
        <v>90</v>
      </c>
      <c r="AY1275" t="s">
        <v>90</v>
      </c>
      <c r="AZ1275" t="s">
        <v>90</v>
      </c>
      <c r="BA1275" t="s">
        <v>90</v>
      </c>
      <c r="BB1275" t="s">
        <v>90</v>
      </c>
      <c r="BC1275" t="s">
        <v>90</v>
      </c>
      <c r="BD1275" t="s">
        <v>90</v>
      </c>
      <c r="BE1275" t="s">
        <v>90</v>
      </c>
      <c r="BF1275" t="s">
        <v>2698</v>
      </c>
      <c r="BG1275">
        <v>7</v>
      </c>
      <c r="BH1275" t="s">
        <v>93</v>
      </c>
    </row>
    <row r="1276" spans="1:60">
      <c r="A1276" t="s">
        <v>2786</v>
      </c>
      <c r="B1276" t="s">
        <v>82</v>
      </c>
      <c r="C1276" t="s">
        <v>1536</v>
      </c>
      <c r="D1276" t="s">
        <v>84</v>
      </c>
      <c r="E1276" s="2">
        <f>HYPERLINK("capsilon://?command=openfolder&amp;siteaddress=FAM.docvelocity-na8.net&amp;folderid=FXB0A4E848-791A-B219-08B5-3103893DEF46","FX22082027")</f>
        <v>0</v>
      </c>
      <c r="F1276" t="s">
        <v>19</v>
      </c>
      <c r="G1276" t="s">
        <v>19</v>
      </c>
      <c r="H1276" t="s">
        <v>85</v>
      </c>
      <c r="I1276" t="s">
        <v>2765</v>
      </c>
      <c r="J1276">
        <v>67</v>
      </c>
      <c r="K1276" t="s">
        <v>87</v>
      </c>
      <c r="L1276" t="s">
        <v>88</v>
      </c>
      <c r="M1276" t="s">
        <v>89</v>
      </c>
      <c r="N1276">
        <v>2</v>
      </c>
      <c r="O1276" s="1">
        <v>44798.615925925929</v>
      </c>
      <c r="P1276" s="1">
        <v>44798.630925925929</v>
      </c>
      <c r="Q1276">
        <v>978</v>
      </c>
      <c r="R1276">
        <v>318</v>
      </c>
      <c r="S1276" t="b">
        <v>0</v>
      </c>
      <c r="T1276" t="s">
        <v>90</v>
      </c>
      <c r="U1276" t="b">
        <v>1</v>
      </c>
      <c r="V1276" t="s">
        <v>95</v>
      </c>
      <c r="W1276" s="1">
        <v>44798.617442129631</v>
      </c>
      <c r="X1276">
        <v>111</v>
      </c>
      <c r="Y1276">
        <v>52</v>
      </c>
      <c r="Z1276">
        <v>0</v>
      </c>
      <c r="AA1276">
        <v>52</v>
      </c>
      <c r="AB1276">
        <v>0</v>
      </c>
      <c r="AC1276">
        <v>0</v>
      </c>
      <c r="AD1276">
        <v>15</v>
      </c>
      <c r="AE1276">
        <v>0</v>
      </c>
      <c r="AF1276">
        <v>0</v>
      </c>
      <c r="AG1276">
        <v>0</v>
      </c>
      <c r="AH1276" t="s">
        <v>108</v>
      </c>
      <c r="AI1276" s="1">
        <v>44798.630925925929</v>
      </c>
      <c r="AJ1276">
        <v>207</v>
      </c>
      <c r="AK1276">
        <v>1</v>
      </c>
      <c r="AL1276">
        <v>0</v>
      </c>
      <c r="AM1276">
        <v>1</v>
      </c>
      <c r="AN1276">
        <v>0</v>
      </c>
      <c r="AO1276">
        <v>1</v>
      </c>
      <c r="AP1276">
        <v>14</v>
      </c>
      <c r="AQ1276">
        <v>0</v>
      </c>
      <c r="AR1276">
        <v>0</v>
      </c>
      <c r="AS1276">
        <v>0</v>
      </c>
      <c r="AT1276" t="s">
        <v>90</v>
      </c>
      <c r="AU1276" t="s">
        <v>90</v>
      </c>
      <c r="AV1276" t="s">
        <v>90</v>
      </c>
      <c r="AW1276" t="s">
        <v>90</v>
      </c>
      <c r="AX1276" t="s">
        <v>90</v>
      </c>
      <c r="AY1276" t="s">
        <v>90</v>
      </c>
      <c r="AZ1276" t="s">
        <v>90</v>
      </c>
      <c r="BA1276" t="s">
        <v>90</v>
      </c>
      <c r="BB1276" t="s">
        <v>90</v>
      </c>
      <c r="BC1276" t="s">
        <v>90</v>
      </c>
      <c r="BD1276" t="s">
        <v>90</v>
      </c>
      <c r="BE1276" t="s">
        <v>90</v>
      </c>
      <c r="BF1276" t="s">
        <v>2698</v>
      </c>
      <c r="BG1276">
        <v>21</v>
      </c>
      <c r="BH1276" t="s">
        <v>93</v>
      </c>
    </row>
    <row r="1277" spans="1:60">
      <c r="A1277" t="s">
        <v>2787</v>
      </c>
      <c r="B1277" t="s">
        <v>82</v>
      </c>
      <c r="C1277" t="s">
        <v>1536</v>
      </c>
      <c r="D1277" t="s">
        <v>84</v>
      </c>
      <c r="E1277" s="2">
        <f>HYPERLINK("capsilon://?command=openfolder&amp;siteaddress=FAM.docvelocity-na8.net&amp;folderid=FXB0A4E848-791A-B219-08B5-3103893DEF46","FX22082027")</f>
        <v>0</v>
      </c>
      <c r="F1277" t="s">
        <v>19</v>
      </c>
      <c r="G1277" t="s">
        <v>19</v>
      </c>
      <c r="H1277" t="s">
        <v>85</v>
      </c>
      <c r="I1277" t="s">
        <v>2788</v>
      </c>
      <c r="J1277">
        <v>67</v>
      </c>
      <c r="K1277" t="s">
        <v>87</v>
      </c>
      <c r="L1277" t="s">
        <v>88</v>
      </c>
      <c r="M1277" t="s">
        <v>89</v>
      </c>
      <c r="N1277">
        <v>2</v>
      </c>
      <c r="O1277" s="1">
        <v>44798.618472222224</v>
      </c>
      <c r="P1277" s="1">
        <v>44798.632245370369</v>
      </c>
      <c r="Q1277">
        <v>1009</v>
      </c>
      <c r="R1277">
        <v>181</v>
      </c>
      <c r="S1277" t="b">
        <v>0</v>
      </c>
      <c r="T1277" t="s">
        <v>90</v>
      </c>
      <c r="U1277" t="b">
        <v>0</v>
      </c>
      <c r="V1277" t="s">
        <v>95</v>
      </c>
      <c r="W1277" s="1">
        <v>44798.618831018517</v>
      </c>
      <c r="X1277">
        <v>28</v>
      </c>
      <c r="Y1277">
        <v>0</v>
      </c>
      <c r="Z1277">
        <v>0</v>
      </c>
      <c r="AA1277">
        <v>0</v>
      </c>
      <c r="AB1277">
        <v>52</v>
      </c>
      <c r="AC1277">
        <v>0</v>
      </c>
      <c r="AD1277">
        <v>67</v>
      </c>
      <c r="AE1277">
        <v>0</v>
      </c>
      <c r="AF1277">
        <v>0</v>
      </c>
      <c r="AG1277">
        <v>0</v>
      </c>
      <c r="AH1277" t="s">
        <v>108</v>
      </c>
      <c r="AI1277" s="1">
        <v>44798.632245370369</v>
      </c>
      <c r="AJ1277">
        <v>113</v>
      </c>
      <c r="AK1277">
        <v>0</v>
      </c>
      <c r="AL1277">
        <v>0</v>
      </c>
      <c r="AM1277">
        <v>0</v>
      </c>
      <c r="AN1277">
        <v>52</v>
      </c>
      <c r="AO1277">
        <v>0</v>
      </c>
      <c r="AP1277">
        <v>67</v>
      </c>
      <c r="AQ1277">
        <v>0</v>
      </c>
      <c r="AR1277">
        <v>0</v>
      </c>
      <c r="AS1277">
        <v>0</v>
      </c>
      <c r="AT1277" t="s">
        <v>90</v>
      </c>
      <c r="AU1277" t="s">
        <v>90</v>
      </c>
      <c r="AV1277" t="s">
        <v>90</v>
      </c>
      <c r="AW1277" t="s">
        <v>90</v>
      </c>
      <c r="AX1277" t="s">
        <v>90</v>
      </c>
      <c r="AY1277" t="s">
        <v>90</v>
      </c>
      <c r="AZ1277" t="s">
        <v>90</v>
      </c>
      <c r="BA1277" t="s">
        <v>90</v>
      </c>
      <c r="BB1277" t="s">
        <v>90</v>
      </c>
      <c r="BC1277" t="s">
        <v>90</v>
      </c>
      <c r="BD1277" t="s">
        <v>90</v>
      </c>
      <c r="BE1277" t="s">
        <v>90</v>
      </c>
      <c r="BF1277" t="s">
        <v>2698</v>
      </c>
      <c r="BG1277">
        <v>19</v>
      </c>
      <c r="BH1277" t="s">
        <v>93</v>
      </c>
    </row>
    <row r="1278" spans="1:60">
      <c r="A1278" t="s">
        <v>2789</v>
      </c>
      <c r="B1278" t="s">
        <v>82</v>
      </c>
      <c r="C1278" t="s">
        <v>2769</v>
      </c>
      <c r="D1278" t="s">
        <v>84</v>
      </c>
      <c r="E1278" s="2">
        <f>HYPERLINK("capsilon://?command=openfolder&amp;siteaddress=FAM.docvelocity-na8.net&amp;folderid=FX6F69E35A-C081-1BF3-0651-3F0317C12594","FX22086778")</f>
        <v>0</v>
      </c>
      <c r="F1278" t="s">
        <v>19</v>
      </c>
      <c r="G1278" t="s">
        <v>19</v>
      </c>
      <c r="H1278" t="s">
        <v>85</v>
      </c>
      <c r="I1278" t="s">
        <v>2770</v>
      </c>
      <c r="J1278">
        <v>897</v>
      </c>
      <c r="K1278" t="s">
        <v>87</v>
      </c>
      <c r="L1278" t="s">
        <v>88</v>
      </c>
      <c r="M1278" t="s">
        <v>89</v>
      </c>
      <c r="N1278">
        <v>2</v>
      </c>
      <c r="O1278" s="1">
        <v>44798.619074074071</v>
      </c>
      <c r="P1278" s="1">
        <v>44798.711388888885</v>
      </c>
      <c r="Q1278">
        <v>3036</v>
      </c>
      <c r="R1278">
        <v>4940</v>
      </c>
      <c r="S1278" t="b">
        <v>0</v>
      </c>
      <c r="T1278" t="s">
        <v>90</v>
      </c>
      <c r="U1278" t="b">
        <v>1</v>
      </c>
      <c r="V1278" t="s">
        <v>1933</v>
      </c>
      <c r="W1278" s="1">
        <v>44798.645497685182</v>
      </c>
      <c r="X1278">
        <v>2251</v>
      </c>
      <c r="Y1278">
        <v>763</v>
      </c>
      <c r="Z1278">
        <v>0</v>
      </c>
      <c r="AA1278">
        <v>763</v>
      </c>
      <c r="AB1278">
        <v>0</v>
      </c>
      <c r="AC1278">
        <v>106</v>
      </c>
      <c r="AD1278">
        <v>134</v>
      </c>
      <c r="AE1278">
        <v>0</v>
      </c>
      <c r="AF1278">
        <v>0</v>
      </c>
      <c r="AG1278">
        <v>0</v>
      </c>
      <c r="AH1278" t="s">
        <v>749</v>
      </c>
      <c r="AI1278" s="1">
        <v>44798.711388888885</v>
      </c>
      <c r="AJ1278">
        <v>2466</v>
      </c>
      <c r="AK1278">
        <v>1</v>
      </c>
      <c r="AL1278">
        <v>0</v>
      </c>
      <c r="AM1278">
        <v>1</v>
      </c>
      <c r="AN1278">
        <v>120</v>
      </c>
      <c r="AO1278">
        <v>1</v>
      </c>
      <c r="AP1278">
        <v>133</v>
      </c>
      <c r="AQ1278">
        <v>0</v>
      </c>
      <c r="AR1278">
        <v>0</v>
      </c>
      <c r="AS1278">
        <v>0</v>
      </c>
      <c r="AT1278" t="s">
        <v>90</v>
      </c>
      <c r="AU1278" t="s">
        <v>90</v>
      </c>
      <c r="AV1278" t="s">
        <v>90</v>
      </c>
      <c r="AW1278" t="s">
        <v>90</v>
      </c>
      <c r="AX1278" t="s">
        <v>90</v>
      </c>
      <c r="AY1278" t="s">
        <v>90</v>
      </c>
      <c r="AZ1278" t="s">
        <v>90</v>
      </c>
      <c r="BA1278" t="s">
        <v>90</v>
      </c>
      <c r="BB1278" t="s">
        <v>90</v>
      </c>
      <c r="BC1278" t="s">
        <v>90</v>
      </c>
      <c r="BD1278" t="s">
        <v>90</v>
      </c>
      <c r="BE1278" t="s">
        <v>90</v>
      </c>
      <c r="BF1278" t="s">
        <v>2698</v>
      </c>
      <c r="BG1278">
        <v>132</v>
      </c>
      <c r="BH1278" t="s">
        <v>93</v>
      </c>
    </row>
    <row r="1279" spans="1:60">
      <c r="A1279" t="s">
        <v>2790</v>
      </c>
      <c r="B1279" t="s">
        <v>82</v>
      </c>
      <c r="C1279" t="s">
        <v>2776</v>
      </c>
      <c r="D1279" t="s">
        <v>84</v>
      </c>
      <c r="E1279" s="2">
        <f>HYPERLINK("capsilon://?command=openfolder&amp;siteaddress=FAM.docvelocity-na8.net&amp;folderid=FX1F9C07B6-AE3A-D76A-8789-064B03C5394F","FX22085900")</f>
        <v>0</v>
      </c>
      <c r="F1279" t="s">
        <v>19</v>
      </c>
      <c r="G1279" t="s">
        <v>19</v>
      </c>
      <c r="H1279" t="s">
        <v>85</v>
      </c>
      <c r="I1279" t="s">
        <v>2777</v>
      </c>
      <c r="J1279">
        <v>316</v>
      </c>
      <c r="K1279" t="s">
        <v>87</v>
      </c>
      <c r="L1279" t="s">
        <v>88</v>
      </c>
      <c r="M1279" t="s">
        <v>89</v>
      </c>
      <c r="N1279">
        <v>2</v>
      </c>
      <c r="O1279" s="1">
        <v>44798.623912037037</v>
      </c>
      <c r="P1279" s="1">
        <v>44798.722395833334</v>
      </c>
      <c r="Q1279">
        <v>6090</v>
      </c>
      <c r="R1279">
        <v>2419</v>
      </c>
      <c r="S1279" t="b">
        <v>0</v>
      </c>
      <c r="T1279" t="s">
        <v>90</v>
      </c>
      <c r="U1279" t="b">
        <v>1</v>
      </c>
      <c r="V1279" t="s">
        <v>1933</v>
      </c>
      <c r="W1279" s="1">
        <v>44798.662152777775</v>
      </c>
      <c r="X1279">
        <v>1438</v>
      </c>
      <c r="Y1279">
        <v>253</v>
      </c>
      <c r="Z1279">
        <v>0</v>
      </c>
      <c r="AA1279">
        <v>253</v>
      </c>
      <c r="AB1279">
        <v>21</v>
      </c>
      <c r="AC1279">
        <v>32</v>
      </c>
      <c r="AD1279">
        <v>63</v>
      </c>
      <c r="AE1279">
        <v>0</v>
      </c>
      <c r="AF1279">
        <v>0</v>
      </c>
      <c r="AG1279">
        <v>0</v>
      </c>
      <c r="AH1279" t="s">
        <v>749</v>
      </c>
      <c r="AI1279" s="1">
        <v>44798.722395833334</v>
      </c>
      <c r="AJ1279">
        <v>950</v>
      </c>
      <c r="AK1279">
        <v>0</v>
      </c>
      <c r="AL1279">
        <v>0</v>
      </c>
      <c r="AM1279">
        <v>0</v>
      </c>
      <c r="AN1279">
        <v>21</v>
      </c>
      <c r="AO1279">
        <v>0</v>
      </c>
      <c r="AP1279">
        <v>63</v>
      </c>
      <c r="AQ1279">
        <v>0</v>
      </c>
      <c r="AR1279">
        <v>0</v>
      </c>
      <c r="AS1279">
        <v>0</v>
      </c>
      <c r="AT1279" t="s">
        <v>90</v>
      </c>
      <c r="AU1279" t="s">
        <v>90</v>
      </c>
      <c r="AV1279" t="s">
        <v>90</v>
      </c>
      <c r="AW1279" t="s">
        <v>90</v>
      </c>
      <c r="AX1279" t="s">
        <v>90</v>
      </c>
      <c r="AY1279" t="s">
        <v>90</v>
      </c>
      <c r="AZ1279" t="s">
        <v>90</v>
      </c>
      <c r="BA1279" t="s">
        <v>90</v>
      </c>
      <c r="BB1279" t="s">
        <v>90</v>
      </c>
      <c r="BC1279" t="s">
        <v>90</v>
      </c>
      <c r="BD1279" t="s">
        <v>90</v>
      </c>
      <c r="BE1279" t="s">
        <v>90</v>
      </c>
      <c r="BF1279" t="s">
        <v>2698</v>
      </c>
      <c r="BG1279">
        <v>141</v>
      </c>
      <c r="BH1279" t="s">
        <v>93</v>
      </c>
    </row>
    <row r="1280" spans="1:60">
      <c r="A1280" t="s">
        <v>2791</v>
      </c>
      <c r="B1280" t="s">
        <v>82</v>
      </c>
      <c r="C1280" t="s">
        <v>2781</v>
      </c>
      <c r="D1280" t="s">
        <v>84</v>
      </c>
      <c r="E1280" s="2">
        <f>HYPERLINK("capsilon://?command=openfolder&amp;siteaddress=FAM.docvelocity-na8.net&amp;folderid=FX601D1F06-CA6A-600F-2594-56F2716CCE91","FX22085993")</f>
        <v>0</v>
      </c>
      <c r="F1280" t="s">
        <v>19</v>
      </c>
      <c r="G1280" t="s">
        <v>19</v>
      </c>
      <c r="H1280" t="s">
        <v>85</v>
      </c>
      <c r="I1280" t="s">
        <v>2782</v>
      </c>
      <c r="J1280">
        <v>315</v>
      </c>
      <c r="K1280" t="s">
        <v>87</v>
      </c>
      <c r="L1280" t="s">
        <v>88</v>
      </c>
      <c r="M1280" t="s">
        <v>89</v>
      </c>
      <c r="N1280">
        <v>2</v>
      </c>
      <c r="O1280" s="1">
        <v>44798.624212962961</v>
      </c>
      <c r="P1280" s="1">
        <v>44798.690416666665</v>
      </c>
      <c r="Q1280">
        <v>3483</v>
      </c>
      <c r="R1280">
        <v>2237</v>
      </c>
      <c r="S1280" t="b">
        <v>0</v>
      </c>
      <c r="T1280" t="s">
        <v>90</v>
      </c>
      <c r="U1280" t="b">
        <v>1</v>
      </c>
      <c r="V1280" t="s">
        <v>95</v>
      </c>
      <c r="W1280" s="1">
        <v>44798.67491898148</v>
      </c>
      <c r="X1280">
        <v>1026</v>
      </c>
      <c r="Y1280">
        <v>187</v>
      </c>
      <c r="Z1280">
        <v>0</v>
      </c>
      <c r="AA1280">
        <v>187</v>
      </c>
      <c r="AB1280">
        <v>0</v>
      </c>
      <c r="AC1280">
        <v>60</v>
      </c>
      <c r="AD1280">
        <v>128</v>
      </c>
      <c r="AE1280">
        <v>0</v>
      </c>
      <c r="AF1280">
        <v>0</v>
      </c>
      <c r="AG1280">
        <v>0</v>
      </c>
      <c r="AH1280" t="s">
        <v>173</v>
      </c>
      <c r="AI1280" s="1">
        <v>44798.690416666665</v>
      </c>
      <c r="AJ1280">
        <v>1197</v>
      </c>
      <c r="AK1280">
        <v>6</v>
      </c>
      <c r="AL1280">
        <v>0</v>
      </c>
      <c r="AM1280">
        <v>6</v>
      </c>
      <c r="AN1280">
        <v>0</v>
      </c>
      <c r="AO1280">
        <v>6</v>
      </c>
      <c r="AP1280">
        <v>122</v>
      </c>
      <c r="AQ1280">
        <v>0</v>
      </c>
      <c r="AR1280">
        <v>0</v>
      </c>
      <c r="AS1280">
        <v>0</v>
      </c>
      <c r="AT1280" t="s">
        <v>90</v>
      </c>
      <c r="AU1280" t="s">
        <v>90</v>
      </c>
      <c r="AV1280" t="s">
        <v>90</v>
      </c>
      <c r="AW1280" t="s">
        <v>90</v>
      </c>
      <c r="AX1280" t="s">
        <v>90</v>
      </c>
      <c r="AY1280" t="s">
        <v>90</v>
      </c>
      <c r="AZ1280" t="s">
        <v>90</v>
      </c>
      <c r="BA1280" t="s">
        <v>90</v>
      </c>
      <c r="BB1280" t="s">
        <v>90</v>
      </c>
      <c r="BC1280" t="s">
        <v>90</v>
      </c>
      <c r="BD1280" t="s">
        <v>90</v>
      </c>
      <c r="BE1280" t="s">
        <v>90</v>
      </c>
      <c r="BF1280" t="s">
        <v>2698</v>
      </c>
      <c r="BG1280">
        <v>95</v>
      </c>
      <c r="BH1280" t="s">
        <v>93</v>
      </c>
    </row>
    <row r="1281" spans="1:60">
      <c r="A1281" t="s">
        <v>2792</v>
      </c>
      <c r="B1281" t="s">
        <v>82</v>
      </c>
      <c r="C1281" t="s">
        <v>2793</v>
      </c>
      <c r="D1281" t="s">
        <v>84</v>
      </c>
      <c r="E1281" s="2">
        <f>HYPERLINK("capsilon://?command=openfolder&amp;siteaddress=FAM.docvelocity-na8.net&amp;folderid=FXC2CC30CB-A562-B455-E1F7-53CED5C636F7","FX22087110")</f>
        <v>0</v>
      </c>
      <c r="F1281" t="s">
        <v>19</v>
      </c>
      <c r="G1281" t="s">
        <v>19</v>
      </c>
      <c r="H1281" t="s">
        <v>85</v>
      </c>
      <c r="I1281" t="s">
        <v>2794</v>
      </c>
      <c r="J1281">
        <v>770</v>
      </c>
      <c r="K1281" t="s">
        <v>87</v>
      </c>
      <c r="L1281" t="s">
        <v>88</v>
      </c>
      <c r="M1281" t="s">
        <v>89</v>
      </c>
      <c r="N1281">
        <v>2</v>
      </c>
      <c r="O1281" s="1">
        <v>44798.652499999997</v>
      </c>
      <c r="P1281" s="1">
        <v>44798.800833333335</v>
      </c>
      <c r="Q1281">
        <v>8920</v>
      </c>
      <c r="R1281">
        <v>3896</v>
      </c>
      <c r="S1281" t="b">
        <v>0</v>
      </c>
      <c r="T1281" t="s">
        <v>90</v>
      </c>
      <c r="U1281" t="b">
        <v>0</v>
      </c>
      <c r="V1281" t="s">
        <v>91</v>
      </c>
      <c r="W1281" s="1">
        <v>44798.701284722221</v>
      </c>
      <c r="X1281">
        <v>2151</v>
      </c>
      <c r="Y1281">
        <v>284</v>
      </c>
      <c r="Z1281">
        <v>0</v>
      </c>
      <c r="AA1281">
        <v>284</v>
      </c>
      <c r="AB1281">
        <v>764</v>
      </c>
      <c r="AC1281">
        <v>47</v>
      </c>
      <c r="AD1281">
        <v>486</v>
      </c>
      <c r="AE1281">
        <v>0</v>
      </c>
      <c r="AF1281">
        <v>0</v>
      </c>
      <c r="AG1281">
        <v>0</v>
      </c>
      <c r="AH1281" t="s">
        <v>173</v>
      </c>
      <c r="AI1281" s="1">
        <v>44798.800833333335</v>
      </c>
      <c r="AJ1281">
        <v>1674</v>
      </c>
      <c r="AK1281">
        <v>6</v>
      </c>
      <c r="AL1281">
        <v>0</v>
      </c>
      <c r="AM1281">
        <v>6</v>
      </c>
      <c r="AN1281">
        <v>403</v>
      </c>
      <c r="AO1281">
        <v>9</v>
      </c>
      <c r="AP1281">
        <v>480</v>
      </c>
      <c r="AQ1281">
        <v>0</v>
      </c>
      <c r="AR1281">
        <v>0</v>
      </c>
      <c r="AS1281">
        <v>0</v>
      </c>
      <c r="AT1281" t="s">
        <v>90</v>
      </c>
      <c r="AU1281" t="s">
        <v>90</v>
      </c>
      <c r="AV1281" t="s">
        <v>90</v>
      </c>
      <c r="AW1281" t="s">
        <v>90</v>
      </c>
      <c r="AX1281" t="s">
        <v>90</v>
      </c>
      <c r="AY1281" t="s">
        <v>90</v>
      </c>
      <c r="AZ1281" t="s">
        <v>90</v>
      </c>
      <c r="BA1281" t="s">
        <v>90</v>
      </c>
      <c r="BB1281" t="s">
        <v>90</v>
      </c>
      <c r="BC1281" t="s">
        <v>90</v>
      </c>
      <c r="BD1281" t="s">
        <v>90</v>
      </c>
      <c r="BE1281" t="s">
        <v>90</v>
      </c>
      <c r="BF1281" t="s">
        <v>2698</v>
      </c>
      <c r="BG1281">
        <v>213</v>
      </c>
      <c r="BH1281" t="s">
        <v>93</v>
      </c>
    </row>
    <row r="1282" spans="1:60">
      <c r="A1282" t="s">
        <v>2795</v>
      </c>
      <c r="B1282" t="s">
        <v>82</v>
      </c>
      <c r="C1282" t="s">
        <v>2722</v>
      </c>
      <c r="D1282" t="s">
        <v>84</v>
      </c>
      <c r="E1282" s="2">
        <f>HYPERLINK("capsilon://?command=openfolder&amp;siteaddress=FAM.docvelocity-na8.net&amp;folderid=FXD6F17BA1-619D-901B-2087-1AE200DD9DB6","FX2208253")</f>
        <v>0</v>
      </c>
      <c r="F1282" t="s">
        <v>19</v>
      </c>
      <c r="G1282" t="s">
        <v>19</v>
      </c>
      <c r="H1282" t="s">
        <v>85</v>
      </c>
      <c r="I1282" t="s">
        <v>2723</v>
      </c>
      <c r="J1282">
        <v>133</v>
      </c>
      <c r="K1282" t="s">
        <v>87</v>
      </c>
      <c r="L1282" t="s">
        <v>88</v>
      </c>
      <c r="M1282" t="s">
        <v>89</v>
      </c>
      <c r="N1282">
        <v>2</v>
      </c>
      <c r="O1282" s="1">
        <v>44775.661724537036</v>
      </c>
      <c r="P1282" s="1">
        <v>44775.708356481482</v>
      </c>
      <c r="Q1282">
        <v>2363</v>
      </c>
      <c r="R1282">
        <v>1666</v>
      </c>
      <c r="S1282" t="b">
        <v>0</v>
      </c>
      <c r="T1282" t="s">
        <v>90</v>
      </c>
      <c r="U1282" t="b">
        <v>1</v>
      </c>
      <c r="V1282" t="s">
        <v>102</v>
      </c>
      <c r="W1282" s="1">
        <v>44775.680937500001</v>
      </c>
      <c r="X1282">
        <v>1364</v>
      </c>
      <c r="Y1282">
        <v>21</v>
      </c>
      <c r="Z1282">
        <v>0</v>
      </c>
      <c r="AA1282">
        <v>21</v>
      </c>
      <c r="AB1282">
        <v>210</v>
      </c>
      <c r="AC1282">
        <v>6</v>
      </c>
      <c r="AD1282">
        <v>112</v>
      </c>
      <c r="AE1282">
        <v>0</v>
      </c>
      <c r="AF1282">
        <v>0</v>
      </c>
      <c r="AG1282">
        <v>0</v>
      </c>
      <c r="AH1282" t="s">
        <v>108</v>
      </c>
      <c r="AI1282" s="1">
        <v>44775.708356481482</v>
      </c>
      <c r="AJ1282">
        <v>279</v>
      </c>
      <c r="AK1282">
        <v>0</v>
      </c>
      <c r="AL1282">
        <v>0</v>
      </c>
      <c r="AM1282">
        <v>0</v>
      </c>
      <c r="AN1282">
        <v>105</v>
      </c>
      <c r="AO1282">
        <v>0</v>
      </c>
      <c r="AP1282">
        <v>112</v>
      </c>
      <c r="AQ1282">
        <v>0</v>
      </c>
      <c r="AR1282">
        <v>0</v>
      </c>
      <c r="AS1282">
        <v>0</v>
      </c>
      <c r="AT1282" t="s">
        <v>90</v>
      </c>
      <c r="AU1282" t="s">
        <v>90</v>
      </c>
      <c r="AV1282" t="s">
        <v>90</v>
      </c>
      <c r="AW1282" t="s">
        <v>90</v>
      </c>
      <c r="AX1282" t="s">
        <v>90</v>
      </c>
      <c r="AY1282" t="s">
        <v>90</v>
      </c>
      <c r="AZ1282" t="s">
        <v>90</v>
      </c>
      <c r="BA1282" t="s">
        <v>90</v>
      </c>
      <c r="BB1282" t="s">
        <v>90</v>
      </c>
      <c r="BC1282" t="s">
        <v>90</v>
      </c>
      <c r="BD1282" t="s">
        <v>90</v>
      </c>
      <c r="BE1282" t="s">
        <v>90</v>
      </c>
      <c r="BF1282" t="s">
        <v>1506</v>
      </c>
      <c r="BG1282">
        <v>67</v>
      </c>
      <c r="BH1282" t="s">
        <v>93</v>
      </c>
    </row>
    <row r="1283" spans="1:60">
      <c r="A1283" t="s">
        <v>2796</v>
      </c>
      <c r="B1283" t="s">
        <v>82</v>
      </c>
      <c r="C1283" t="s">
        <v>677</v>
      </c>
      <c r="D1283" t="s">
        <v>84</v>
      </c>
      <c r="E1283" s="2">
        <f>HYPERLINK("capsilon://?command=openfolder&amp;siteaddress=FAM.docvelocity-na8.net&amp;folderid=FX1F7B457A-02B6-3D4A-FDFC-9844EB29F5C4","FX22082178")</f>
        <v>0</v>
      </c>
      <c r="F1283" t="s">
        <v>19</v>
      </c>
      <c r="G1283" t="s">
        <v>19</v>
      </c>
      <c r="H1283" t="s">
        <v>85</v>
      </c>
      <c r="I1283" t="s">
        <v>2797</v>
      </c>
      <c r="J1283">
        <v>222</v>
      </c>
      <c r="K1283" t="s">
        <v>87</v>
      </c>
      <c r="L1283" t="s">
        <v>88</v>
      </c>
      <c r="M1283" t="s">
        <v>89</v>
      </c>
      <c r="N1283">
        <v>1</v>
      </c>
      <c r="O1283" s="1">
        <v>44798.658912037034</v>
      </c>
      <c r="P1283" s="1">
        <v>44798.679479166669</v>
      </c>
      <c r="Q1283">
        <v>1324</v>
      </c>
      <c r="R1283">
        <v>453</v>
      </c>
      <c r="S1283" t="b">
        <v>0</v>
      </c>
      <c r="T1283" t="s">
        <v>90</v>
      </c>
      <c r="U1283" t="b">
        <v>0</v>
      </c>
      <c r="V1283" t="s">
        <v>567</v>
      </c>
      <c r="W1283" s="1">
        <v>44798.679479166669</v>
      </c>
      <c r="X1283">
        <v>418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222</v>
      </c>
      <c r="AE1283">
        <v>178</v>
      </c>
      <c r="AF1283">
        <v>0</v>
      </c>
      <c r="AG1283">
        <v>6</v>
      </c>
      <c r="AH1283" t="s">
        <v>90</v>
      </c>
      <c r="AI1283" t="s">
        <v>90</v>
      </c>
      <c r="AJ1283" t="s">
        <v>90</v>
      </c>
      <c r="AK1283" t="s">
        <v>90</v>
      </c>
      <c r="AL1283" t="s">
        <v>90</v>
      </c>
      <c r="AM1283" t="s">
        <v>90</v>
      </c>
      <c r="AN1283" t="s">
        <v>90</v>
      </c>
      <c r="AO1283" t="s">
        <v>90</v>
      </c>
      <c r="AP1283" t="s">
        <v>90</v>
      </c>
      <c r="AQ1283" t="s">
        <v>90</v>
      </c>
      <c r="AR1283" t="s">
        <v>90</v>
      </c>
      <c r="AS1283" t="s">
        <v>90</v>
      </c>
      <c r="AT1283" t="s">
        <v>90</v>
      </c>
      <c r="AU1283" t="s">
        <v>90</v>
      </c>
      <c r="AV1283" t="s">
        <v>90</v>
      </c>
      <c r="AW1283" t="s">
        <v>90</v>
      </c>
      <c r="AX1283" t="s">
        <v>90</v>
      </c>
      <c r="AY1283" t="s">
        <v>90</v>
      </c>
      <c r="AZ1283" t="s">
        <v>90</v>
      </c>
      <c r="BA1283" t="s">
        <v>90</v>
      </c>
      <c r="BB1283" t="s">
        <v>90</v>
      </c>
      <c r="BC1283" t="s">
        <v>90</v>
      </c>
      <c r="BD1283" t="s">
        <v>90</v>
      </c>
      <c r="BE1283" t="s">
        <v>90</v>
      </c>
      <c r="BF1283" t="s">
        <v>2698</v>
      </c>
      <c r="BG1283">
        <v>29</v>
      </c>
      <c r="BH1283" t="s">
        <v>93</v>
      </c>
    </row>
    <row r="1284" spans="1:60">
      <c r="A1284" t="s">
        <v>2798</v>
      </c>
      <c r="B1284" t="s">
        <v>82</v>
      </c>
      <c r="C1284" t="s">
        <v>2555</v>
      </c>
      <c r="D1284" t="s">
        <v>84</v>
      </c>
      <c r="E1284" s="2">
        <f>HYPERLINK("capsilon://?command=openfolder&amp;siteaddress=FAM.docvelocity-na8.net&amp;folderid=FX93F631D4-CE5E-21F1-DF79-9F562E462C66","FX22086197")</f>
        <v>0</v>
      </c>
      <c r="F1284" t="s">
        <v>19</v>
      </c>
      <c r="G1284" t="s">
        <v>19</v>
      </c>
      <c r="H1284" t="s">
        <v>85</v>
      </c>
      <c r="I1284" t="s">
        <v>2799</v>
      </c>
      <c r="J1284">
        <v>33</v>
      </c>
      <c r="K1284" t="s">
        <v>87</v>
      </c>
      <c r="L1284" t="s">
        <v>88</v>
      </c>
      <c r="M1284" t="s">
        <v>89</v>
      </c>
      <c r="N1284">
        <v>2</v>
      </c>
      <c r="O1284" s="1">
        <v>44798.659895833334</v>
      </c>
      <c r="P1284" s="1">
        <v>44798.692233796297</v>
      </c>
      <c r="Q1284">
        <v>2570</v>
      </c>
      <c r="R1284">
        <v>224</v>
      </c>
      <c r="S1284" t="b">
        <v>0</v>
      </c>
      <c r="T1284" t="s">
        <v>90</v>
      </c>
      <c r="U1284" t="b">
        <v>0</v>
      </c>
      <c r="V1284" t="s">
        <v>95</v>
      </c>
      <c r="W1284" s="1">
        <v>44798.675717592596</v>
      </c>
      <c r="X1284">
        <v>68</v>
      </c>
      <c r="Y1284">
        <v>10</v>
      </c>
      <c r="Z1284">
        <v>0</v>
      </c>
      <c r="AA1284">
        <v>10</v>
      </c>
      <c r="AB1284">
        <v>0</v>
      </c>
      <c r="AC1284">
        <v>0</v>
      </c>
      <c r="AD1284">
        <v>23</v>
      </c>
      <c r="AE1284">
        <v>0</v>
      </c>
      <c r="AF1284">
        <v>0</v>
      </c>
      <c r="AG1284">
        <v>0</v>
      </c>
      <c r="AH1284" t="s">
        <v>173</v>
      </c>
      <c r="AI1284" s="1">
        <v>44798.692233796297</v>
      </c>
      <c r="AJ1284">
        <v>156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23</v>
      </c>
      <c r="AQ1284">
        <v>0</v>
      </c>
      <c r="AR1284">
        <v>0</v>
      </c>
      <c r="AS1284">
        <v>0</v>
      </c>
      <c r="AT1284" t="s">
        <v>90</v>
      </c>
      <c r="AU1284" t="s">
        <v>90</v>
      </c>
      <c r="AV1284" t="s">
        <v>90</v>
      </c>
      <c r="AW1284" t="s">
        <v>90</v>
      </c>
      <c r="AX1284" t="s">
        <v>90</v>
      </c>
      <c r="AY1284" t="s">
        <v>90</v>
      </c>
      <c r="AZ1284" t="s">
        <v>90</v>
      </c>
      <c r="BA1284" t="s">
        <v>90</v>
      </c>
      <c r="BB1284" t="s">
        <v>90</v>
      </c>
      <c r="BC1284" t="s">
        <v>90</v>
      </c>
      <c r="BD1284" t="s">
        <v>90</v>
      </c>
      <c r="BE1284" t="s">
        <v>90</v>
      </c>
      <c r="BF1284" t="s">
        <v>2698</v>
      </c>
      <c r="BG1284">
        <v>46</v>
      </c>
      <c r="BH1284" t="s">
        <v>93</v>
      </c>
    </row>
    <row r="1285" spans="1:60">
      <c r="A1285" t="s">
        <v>2800</v>
      </c>
      <c r="B1285" t="s">
        <v>82</v>
      </c>
      <c r="C1285" t="s">
        <v>2801</v>
      </c>
      <c r="D1285" t="s">
        <v>84</v>
      </c>
      <c r="E1285" s="2">
        <f>HYPERLINK("capsilon://?command=openfolder&amp;siteaddress=FAM.docvelocity-na8.net&amp;folderid=FXAAA97AFB-D74A-C3DF-2135-D92173C58011","FX22086806")</f>
        <v>0</v>
      </c>
      <c r="F1285" t="s">
        <v>19</v>
      </c>
      <c r="G1285" t="s">
        <v>19</v>
      </c>
      <c r="H1285" t="s">
        <v>85</v>
      </c>
      <c r="I1285" t="s">
        <v>2802</v>
      </c>
      <c r="J1285">
        <v>374</v>
      </c>
      <c r="K1285" t="s">
        <v>87</v>
      </c>
      <c r="L1285" t="s">
        <v>88</v>
      </c>
      <c r="M1285" t="s">
        <v>89</v>
      </c>
      <c r="N1285">
        <v>1</v>
      </c>
      <c r="O1285" s="1">
        <v>44798.666979166665</v>
      </c>
      <c r="P1285" s="1">
        <v>44798.687094907407</v>
      </c>
      <c r="Q1285">
        <v>1456</v>
      </c>
      <c r="R1285">
        <v>282</v>
      </c>
      <c r="S1285" t="b">
        <v>0</v>
      </c>
      <c r="T1285" t="s">
        <v>90</v>
      </c>
      <c r="U1285" t="b">
        <v>0</v>
      </c>
      <c r="V1285" t="s">
        <v>131</v>
      </c>
      <c r="W1285" s="1">
        <v>44798.687094907407</v>
      </c>
      <c r="X1285">
        <v>227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374</v>
      </c>
      <c r="AE1285">
        <v>339</v>
      </c>
      <c r="AF1285">
        <v>0</v>
      </c>
      <c r="AG1285">
        <v>9</v>
      </c>
      <c r="AH1285" t="s">
        <v>90</v>
      </c>
      <c r="AI1285" t="s">
        <v>90</v>
      </c>
      <c r="AJ1285" t="s">
        <v>90</v>
      </c>
      <c r="AK1285" t="s">
        <v>90</v>
      </c>
      <c r="AL1285" t="s">
        <v>90</v>
      </c>
      <c r="AM1285" t="s">
        <v>90</v>
      </c>
      <c r="AN1285" t="s">
        <v>90</v>
      </c>
      <c r="AO1285" t="s">
        <v>90</v>
      </c>
      <c r="AP1285" t="s">
        <v>90</v>
      </c>
      <c r="AQ1285" t="s">
        <v>90</v>
      </c>
      <c r="AR1285" t="s">
        <v>90</v>
      </c>
      <c r="AS1285" t="s">
        <v>90</v>
      </c>
      <c r="AT1285" t="s">
        <v>90</v>
      </c>
      <c r="AU1285" t="s">
        <v>90</v>
      </c>
      <c r="AV1285" t="s">
        <v>90</v>
      </c>
      <c r="AW1285" t="s">
        <v>90</v>
      </c>
      <c r="AX1285" t="s">
        <v>90</v>
      </c>
      <c r="AY1285" t="s">
        <v>90</v>
      </c>
      <c r="AZ1285" t="s">
        <v>90</v>
      </c>
      <c r="BA1285" t="s">
        <v>90</v>
      </c>
      <c r="BB1285" t="s">
        <v>90</v>
      </c>
      <c r="BC1285" t="s">
        <v>90</v>
      </c>
      <c r="BD1285" t="s">
        <v>90</v>
      </c>
      <c r="BE1285" t="s">
        <v>90</v>
      </c>
      <c r="BF1285" t="s">
        <v>2698</v>
      </c>
      <c r="BG1285">
        <v>28</v>
      </c>
      <c r="BH1285" t="s">
        <v>93</v>
      </c>
    </row>
    <row r="1286" spans="1:60">
      <c r="A1286" t="s">
        <v>2803</v>
      </c>
      <c r="B1286" t="s">
        <v>82</v>
      </c>
      <c r="C1286" t="s">
        <v>2722</v>
      </c>
      <c r="D1286" t="s">
        <v>84</v>
      </c>
      <c r="E1286" s="2">
        <f>HYPERLINK("capsilon://?command=openfolder&amp;siteaddress=FAM.docvelocity-na8.net&amp;folderid=FXD6F17BA1-619D-901B-2087-1AE200DD9DB6","FX2208253")</f>
        <v>0</v>
      </c>
      <c r="F1286" t="s">
        <v>19</v>
      </c>
      <c r="G1286" t="s">
        <v>19</v>
      </c>
      <c r="H1286" t="s">
        <v>85</v>
      </c>
      <c r="I1286" t="s">
        <v>2727</v>
      </c>
      <c r="J1286">
        <v>318</v>
      </c>
      <c r="K1286" t="s">
        <v>87</v>
      </c>
      <c r="L1286" t="s">
        <v>88</v>
      </c>
      <c r="M1286" t="s">
        <v>89</v>
      </c>
      <c r="N1286">
        <v>2</v>
      </c>
      <c r="O1286" s="1">
        <v>44775.665185185186</v>
      </c>
      <c r="P1286" s="1">
        <v>44775.740011574075</v>
      </c>
      <c r="Q1286">
        <v>3363</v>
      </c>
      <c r="R1286">
        <v>3102</v>
      </c>
      <c r="S1286" t="b">
        <v>0</v>
      </c>
      <c r="T1286" t="s">
        <v>90</v>
      </c>
      <c r="U1286" t="b">
        <v>1</v>
      </c>
      <c r="V1286" t="s">
        <v>91</v>
      </c>
      <c r="W1286" s="1">
        <v>44775.689421296294</v>
      </c>
      <c r="X1286">
        <v>1973</v>
      </c>
      <c r="Y1286">
        <v>63</v>
      </c>
      <c r="Z1286">
        <v>0</v>
      </c>
      <c r="AA1286">
        <v>63</v>
      </c>
      <c r="AB1286">
        <v>227</v>
      </c>
      <c r="AC1286">
        <v>9</v>
      </c>
      <c r="AD1286">
        <v>255</v>
      </c>
      <c r="AE1286">
        <v>0</v>
      </c>
      <c r="AF1286">
        <v>0</v>
      </c>
      <c r="AG1286">
        <v>0</v>
      </c>
      <c r="AH1286" t="s">
        <v>108</v>
      </c>
      <c r="AI1286" s="1">
        <v>44775.740011574075</v>
      </c>
      <c r="AJ1286">
        <v>521</v>
      </c>
      <c r="AK1286">
        <v>4</v>
      </c>
      <c r="AL1286">
        <v>0</v>
      </c>
      <c r="AM1286">
        <v>4</v>
      </c>
      <c r="AN1286">
        <v>206</v>
      </c>
      <c r="AO1286">
        <v>4</v>
      </c>
      <c r="AP1286">
        <v>251</v>
      </c>
      <c r="AQ1286">
        <v>0</v>
      </c>
      <c r="AR1286">
        <v>0</v>
      </c>
      <c r="AS1286">
        <v>0</v>
      </c>
      <c r="AT1286" t="s">
        <v>90</v>
      </c>
      <c r="AU1286" t="s">
        <v>90</v>
      </c>
      <c r="AV1286" t="s">
        <v>90</v>
      </c>
      <c r="AW1286" t="s">
        <v>90</v>
      </c>
      <c r="AX1286" t="s">
        <v>90</v>
      </c>
      <c r="AY1286" t="s">
        <v>90</v>
      </c>
      <c r="AZ1286" t="s">
        <v>90</v>
      </c>
      <c r="BA1286" t="s">
        <v>90</v>
      </c>
      <c r="BB1286" t="s">
        <v>90</v>
      </c>
      <c r="BC1286" t="s">
        <v>90</v>
      </c>
      <c r="BD1286" t="s">
        <v>90</v>
      </c>
      <c r="BE1286" t="s">
        <v>90</v>
      </c>
      <c r="BF1286" t="s">
        <v>1506</v>
      </c>
      <c r="BG1286">
        <v>107</v>
      </c>
      <c r="BH1286" t="s">
        <v>93</v>
      </c>
    </row>
    <row r="1287" spans="1:60">
      <c r="A1287" t="s">
        <v>2804</v>
      </c>
      <c r="B1287" t="s">
        <v>82</v>
      </c>
      <c r="C1287" t="s">
        <v>2805</v>
      </c>
      <c r="D1287" t="s">
        <v>84</v>
      </c>
      <c r="E1287" s="2">
        <f>HYPERLINK("capsilon://?command=openfolder&amp;siteaddress=FAM.docvelocity-na8.net&amp;folderid=FX3036B27A-9E8D-4A8B-EE6D-1D6435790F4F","FX22086877")</f>
        <v>0</v>
      </c>
      <c r="F1287" t="s">
        <v>19</v>
      </c>
      <c r="G1287" t="s">
        <v>19</v>
      </c>
      <c r="H1287" t="s">
        <v>85</v>
      </c>
      <c r="I1287" t="s">
        <v>2806</v>
      </c>
      <c r="J1287">
        <v>201</v>
      </c>
      <c r="K1287" t="s">
        <v>87</v>
      </c>
      <c r="L1287" t="s">
        <v>88</v>
      </c>
      <c r="M1287" t="s">
        <v>89</v>
      </c>
      <c r="N1287">
        <v>1</v>
      </c>
      <c r="O1287" s="1">
        <v>44798.676412037035</v>
      </c>
      <c r="P1287" s="1">
        <v>44798.689699074072</v>
      </c>
      <c r="Q1287">
        <v>924</v>
      </c>
      <c r="R1287">
        <v>224</v>
      </c>
      <c r="S1287" t="b">
        <v>0</v>
      </c>
      <c r="T1287" t="s">
        <v>90</v>
      </c>
      <c r="U1287" t="b">
        <v>0</v>
      </c>
      <c r="V1287" t="s">
        <v>131</v>
      </c>
      <c r="W1287" s="1">
        <v>44798.689699074072</v>
      </c>
      <c r="X1287">
        <v>224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201</v>
      </c>
      <c r="AE1287">
        <v>179</v>
      </c>
      <c r="AF1287">
        <v>0</v>
      </c>
      <c r="AG1287">
        <v>7</v>
      </c>
      <c r="AH1287" t="s">
        <v>90</v>
      </c>
      <c r="AI1287" t="s">
        <v>90</v>
      </c>
      <c r="AJ1287" t="s">
        <v>90</v>
      </c>
      <c r="AK1287" t="s">
        <v>90</v>
      </c>
      <c r="AL1287" t="s">
        <v>90</v>
      </c>
      <c r="AM1287" t="s">
        <v>90</v>
      </c>
      <c r="AN1287" t="s">
        <v>90</v>
      </c>
      <c r="AO1287" t="s">
        <v>90</v>
      </c>
      <c r="AP1287" t="s">
        <v>90</v>
      </c>
      <c r="AQ1287" t="s">
        <v>90</v>
      </c>
      <c r="AR1287" t="s">
        <v>90</v>
      </c>
      <c r="AS1287" t="s">
        <v>90</v>
      </c>
      <c r="AT1287" t="s">
        <v>90</v>
      </c>
      <c r="AU1287" t="s">
        <v>90</v>
      </c>
      <c r="AV1287" t="s">
        <v>90</v>
      </c>
      <c r="AW1287" t="s">
        <v>90</v>
      </c>
      <c r="AX1287" t="s">
        <v>90</v>
      </c>
      <c r="AY1287" t="s">
        <v>90</v>
      </c>
      <c r="AZ1287" t="s">
        <v>90</v>
      </c>
      <c r="BA1287" t="s">
        <v>90</v>
      </c>
      <c r="BB1287" t="s">
        <v>90</v>
      </c>
      <c r="BC1287" t="s">
        <v>90</v>
      </c>
      <c r="BD1287" t="s">
        <v>90</v>
      </c>
      <c r="BE1287" t="s">
        <v>90</v>
      </c>
      <c r="BF1287" t="s">
        <v>2698</v>
      </c>
      <c r="BG1287">
        <v>19</v>
      </c>
      <c r="BH1287" t="s">
        <v>93</v>
      </c>
    </row>
    <row r="1288" spans="1:60">
      <c r="A1288" t="s">
        <v>2807</v>
      </c>
      <c r="B1288" t="s">
        <v>82</v>
      </c>
      <c r="C1288" t="s">
        <v>677</v>
      </c>
      <c r="D1288" t="s">
        <v>84</v>
      </c>
      <c r="E1288" s="2">
        <f>HYPERLINK("capsilon://?command=openfolder&amp;siteaddress=FAM.docvelocity-na8.net&amp;folderid=FX1F7B457A-02B6-3D4A-FDFC-9844EB29F5C4","FX22082178")</f>
        <v>0</v>
      </c>
      <c r="F1288" t="s">
        <v>19</v>
      </c>
      <c r="G1288" t="s">
        <v>19</v>
      </c>
      <c r="H1288" t="s">
        <v>85</v>
      </c>
      <c r="I1288" t="s">
        <v>2797</v>
      </c>
      <c r="J1288">
        <v>310</v>
      </c>
      <c r="K1288" t="s">
        <v>87</v>
      </c>
      <c r="L1288" t="s">
        <v>88</v>
      </c>
      <c r="M1288" t="s">
        <v>89</v>
      </c>
      <c r="N1288">
        <v>2</v>
      </c>
      <c r="O1288" s="1">
        <v>44798.680868055555</v>
      </c>
      <c r="P1288" s="1">
        <v>44798.796574074076</v>
      </c>
      <c r="Q1288">
        <v>7043</v>
      </c>
      <c r="R1288">
        <v>2954</v>
      </c>
      <c r="S1288" t="b">
        <v>0</v>
      </c>
      <c r="T1288" t="s">
        <v>90</v>
      </c>
      <c r="U1288" t="b">
        <v>1</v>
      </c>
      <c r="V1288" t="s">
        <v>95</v>
      </c>
      <c r="W1288" s="1">
        <v>44798.767094907409</v>
      </c>
      <c r="X1288">
        <v>1386</v>
      </c>
      <c r="Y1288">
        <v>215</v>
      </c>
      <c r="Z1288">
        <v>0</v>
      </c>
      <c r="AA1288">
        <v>215</v>
      </c>
      <c r="AB1288">
        <v>37</v>
      </c>
      <c r="AC1288">
        <v>108</v>
      </c>
      <c r="AD1288">
        <v>95</v>
      </c>
      <c r="AE1288">
        <v>0</v>
      </c>
      <c r="AF1288">
        <v>0</v>
      </c>
      <c r="AG1288">
        <v>0</v>
      </c>
      <c r="AH1288" t="s">
        <v>108</v>
      </c>
      <c r="AI1288" s="1">
        <v>44798.796574074076</v>
      </c>
      <c r="AJ1288">
        <v>1177</v>
      </c>
      <c r="AK1288">
        <v>12</v>
      </c>
      <c r="AL1288">
        <v>0</v>
      </c>
      <c r="AM1288">
        <v>12</v>
      </c>
      <c r="AN1288">
        <v>37</v>
      </c>
      <c r="AO1288">
        <v>14</v>
      </c>
      <c r="AP1288">
        <v>83</v>
      </c>
      <c r="AQ1288">
        <v>0</v>
      </c>
      <c r="AR1288">
        <v>0</v>
      </c>
      <c r="AS1288">
        <v>0</v>
      </c>
      <c r="AT1288" t="s">
        <v>90</v>
      </c>
      <c r="AU1288" t="s">
        <v>90</v>
      </c>
      <c r="AV1288" t="s">
        <v>90</v>
      </c>
      <c r="AW1288" t="s">
        <v>90</v>
      </c>
      <c r="AX1288" t="s">
        <v>90</v>
      </c>
      <c r="AY1288" t="s">
        <v>90</v>
      </c>
      <c r="AZ1288" t="s">
        <v>90</v>
      </c>
      <c r="BA1288" t="s">
        <v>90</v>
      </c>
      <c r="BB1288" t="s">
        <v>90</v>
      </c>
      <c r="BC1288" t="s">
        <v>90</v>
      </c>
      <c r="BD1288" t="s">
        <v>90</v>
      </c>
      <c r="BE1288" t="s">
        <v>90</v>
      </c>
      <c r="BF1288" t="s">
        <v>2698</v>
      </c>
      <c r="BG1288">
        <v>166</v>
      </c>
      <c r="BH1288" t="s">
        <v>93</v>
      </c>
    </row>
    <row r="1289" spans="1:60">
      <c r="A1289" t="s">
        <v>2808</v>
      </c>
      <c r="B1289" t="s">
        <v>82</v>
      </c>
      <c r="C1289" t="s">
        <v>2729</v>
      </c>
      <c r="D1289" t="s">
        <v>84</v>
      </c>
      <c r="E1289" s="2">
        <f>HYPERLINK("capsilon://?command=openfolder&amp;siteaddress=FAM.docvelocity-na8.net&amp;folderid=FX821D47F6-F3B5-BB21-574F-8990AC6C0D32","FX22087039")</f>
        <v>0</v>
      </c>
      <c r="F1289" t="s">
        <v>19</v>
      </c>
      <c r="G1289" t="s">
        <v>19</v>
      </c>
      <c r="H1289" t="s">
        <v>85</v>
      </c>
      <c r="I1289" t="s">
        <v>2809</v>
      </c>
      <c r="J1289">
        <v>67</v>
      </c>
      <c r="K1289" t="s">
        <v>87</v>
      </c>
      <c r="L1289" t="s">
        <v>88</v>
      </c>
      <c r="M1289" t="s">
        <v>89</v>
      </c>
      <c r="N1289">
        <v>1</v>
      </c>
      <c r="O1289" s="1">
        <v>44798.68818287037</v>
      </c>
      <c r="P1289" s="1">
        <v>44798.691053240742</v>
      </c>
      <c r="Q1289">
        <v>132</v>
      </c>
      <c r="R1289">
        <v>116</v>
      </c>
      <c r="S1289" t="b">
        <v>0</v>
      </c>
      <c r="T1289" t="s">
        <v>90</v>
      </c>
      <c r="U1289" t="b">
        <v>0</v>
      </c>
      <c r="V1289" t="s">
        <v>131</v>
      </c>
      <c r="W1289" s="1">
        <v>44798.691053240742</v>
      </c>
      <c r="X1289">
        <v>116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67</v>
      </c>
      <c r="AE1289">
        <v>52</v>
      </c>
      <c r="AF1289">
        <v>0</v>
      </c>
      <c r="AG1289">
        <v>1</v>
      </c>
      <c r="AH1289" t="s">
        <v>90</v>
      </c>
      <c r="AI1289" t="s">
        <v>90</v>
      </c>
      <c r="AJ1289" t="s">
        <v>90</v>
      </c>
      <c r="AK1289" t="s">
        <v>90</v>
      </c>
      <c r="AL1289" t="s">
        <v>90</v>
      </c>
      <c r="AM1289" t="s">
        <v>90</v>
      </c>
      <c r="AN1289" t="s">
        <v>90</v>
      </c>
      <c r="AO1289" t="s">
        <v>90</v>
      </c>
      <c r="AP1289" t="s">
        <v>90</v>
      </c>
      <c r="AQ1289" t="s">
        <v>90</v>
      </c>
      <c r="AR1289" t="s">
        <v>90</v>
      </c>
      <c r="AS1289" t="s">
        <v>90</v>
      </c>
      <c r="AT1289" t="s">
        <v>90</v>
      </c>
      <c r="AU1289" t="s">
        <v>90</v>
      </c>
      <c r="AV1289" t="s">
        <v>90</v>
      </c>
      <c r="AW1289" t="s">
        <v>90</v>
      </c>
      <c r="AX1289" t="s">
        <v>90</v>
      </c>
      <c r="AY1289" t="s">
        <v>90</v>
      </c>
      <c r="AZ1289" t="s">
        <v>90</v>
      </c>
      <c r="BA1289" t="s">
        <v>90</v>
      </c>
      <c r="BB1289" t="s">
        <v>90</v>
      </c>
      <c r="BC1289" t="s">
        <v>90</v>
      </c>
      <c r="BD1289" t="s">
        <v>90</v>
      </c>
      <c r="BE1289" t="s">
        <v>90</v>
      </c>
      <c r="BF1289" t="s">
        <v>2698</v>
      </c>
      <c r="BG1289">
        <v>4</v>
      </c>
      <c r="BH1289" t="s">
        <v>93</v>
      </c>
    </row>
    <row r="1290" spans="1:60">
      <c r="A1290" t="s">
        <v>2810</v>
      </c>
      <c r="B1290" t="s">
        <v>82</v>
      </c>
      <c r="C1290" t="s">
        <v>2801</v>
      </c>
      <c r="D1290" t="s">
        <v>84</v>
      </c>
      <c r="E1290" s="2">
        <f>HYPERLINK("capsilon://?command=openfolder&amp;siteaddress=FAM.docvelocity-na8.net&amp;folderid=FXAAA97AFB-D74A-C3DF-2135-D92173C58011","FX22086806")</f>
        <v>0</v>
      </c>
      <c r="F1290" t="s">
        <v>19</v>
      </c>
      <c r="G1290" t="s">
        <v>19</v>
      </c>
      <c r="H1290" t="s">
        <v>85</v>
      </c>
      <c r="I1290" t="s">
        <v>2802</v>
      </c>
      <c r="J1290">
        <v>398</v>
      </c>
      <c r="K1290" t="s">
        <v>87</v>
      </c>
      <c r="L1290" t="s">
        <v>88</v>
      </c>
      <c r="M1290" t="s">
        <v>89</v>
      </c>
      <c r="N1290">
        <v>2</v>
      </c>
      <c r="O1290" s="1">
        <v>44798.688576388886</v>
      </c>
      <c r="P1290" s="1">
        <v>44798.776296296295</v>
      </c>
      <c r="Q1290">
        <v>4224</v>
      </c>
      <c r="R1290">
        <v>3355</v>
      </c>
      <c r="S1290" t="b">
        <v>0</v>
      </c>
      <c r="T1290" t="s">
        <v>90</v>
      </c>
      <c r="U1290" t="b">
        <v>1</v>
      </c>
      <c r="V1290" t="s">
        <v>1933</v>
      </c>
      <c r="W1290" s="1">
        <v>44798.712060185186</v>
      </c>
      <c r="X1290">
        <v>1947</v>
      </c>
      <c r="Y1290">
        <v>363</v>
      </c>
      <c r="Z1290">
        <v>0</v>
      </c>
      <c r="AA1290">
        <v>363</v>
      </c>
      <c r="AB1290">
        <v>0</v>
      </c>
      <c r="AC1290">
        <v>45</v>
      </c>
      <c r="AD1290">
        <v>35</v>
      </c>
      <c r="AE1290">
        <v>0</v>
      </c>
      <c r="AF1290">
        <v>0</v>
      </c>
      <c r="AG1290">
        <v>0</v>
      </c>
      <c r="AH1290" t="s">
        <v>108</v>
      </c>
      <c r="AI1290" s="1">
        <v>44798.776296296295</v>
      </c>
      <c r="AJ1290">
        <v>1369</v>
      </c>
      <c r="AK1290">
        <v>6</v>
      </c>
      <c r="AL1290">
        <v>0</v>
      </c>
      <c r="AM1290">
        <v>6</v>
      </c>
      <c r="AN1290">
        <v>0</v>
      </c>
      <c r="AO1290">
        <v>6</v>
      </c>
      <c r="AP1290">
        <v>29</v>
      </c>
      <c r="AQ1290">
        <v>0</v>
      </c>
      <c r="AR1290">
        <v>0</v>
      </c>
      <c r="AS1290">
        <v>0</v>
      </c>
      <c r="AT1290" t="s">
        <v>90</v>
      </c>
      <c r="AU1290" t="s">
        <v>90</v>
      </c>
      <c r="AV1290" t="s">
        <v>90</v>
      </c>
      <c r="AW1290" t="s">
        <v>90</v>
      </c>
      <c r="AX1290" t="s">
        <v>90</v>
      </c>
      <c r="AY1290" t="s">
        <v>90</v>
      </c>
      <c r="AZ1290" t="s">
        <v>90</v>
      </c>
      <c r="BA1290" t="s">
        <v>90</v>
      </c>
      <c r="BB1290" t="s">
        <v>90</v>
      </c>
      <c r="BC1290" t="s">
        <v>90</v>
      </c>
      <c r="BD1290" t="s">
        <v>90</v>
      </c>
      <c r="BE1290" t="s">
        <v>90</v>
      </c>
      <c r="BF1290" t="s">
        <v>2698</v>
      </c>
      <c r="BG1290">
        <v>126</v>
      </c>
      <c r="BH1290" t="s">
        <v>93</v>
      </c>
    </row>
    <row r="1291" spans="1:60">
      <c r="A1291" t="s">
        <v>2811</v>
      </c>
      <c r="B1291" t="s">
        <v>82</v>
      </c>
      <c r="C1291" t="s">
        <v>2805</v>
      </c>
      <c r="D1291" t="s">
        <v>84</v>
      </c>
      <c r="E1291" s="2">
        <f>HYPERLINK("capsilon://?command=openfolder&amp;siteaddress=FAM.docvelocity-na8.net&amp;folderid=FX3036B27A-9E8D-4A8B-EE6D-1D6435790F4F","FX22086877")</f>
        <v>0</v>
      </c>
      <c r="F1291" t="s">
        <v>19</v>
      </c>
      <c r="G1291" t="s">
        <v>19</v>
      </c>
      <c r="H1291" t="s">
        <v>85</v>
      </c>
      <c r="I1291" t="s">
        <v>2806</v>
      </c>
      <c r="J1291">
        <v>305</v>
      </c>
      <c r="K1291" t="s">
        <v>87</v>
      </c>
      <c r="L1291" t="s">
        <v>88</v>
      </c>
      <c r="M1291" t="s">
        <v>89</v>
      </c>
      <c r="N1291">
        <v>2</v>
      </c>
      <c r="O1291" s="1">
        <v>44798.691296296296</v>
      </c>
      <c r="P1291" s="1">
        <v>44798.768969907411</v>
      </c>
      <c r="Q1291">
        <v>5101</v>
      </c>
      <c r="R1291">
        <v>1610</v>
      </c>
      <c r="S1291" t="b">
        <v>0</v>
      </c>
      <c r="T1291" t="s">
        <v>90</v>
      </c>
      <c r="U1291" t="b">
        <v>1</v>
      </c>
      <c r="V1291" t="s">
        <v>91</v>
      </c>
      <c r="W1291" s="1">
        <v>44798.711099537039</v>
      </c>
      <c r="X1291">
        <v>847</v>
      </c>
      <c r="Y1291">
        <v>115</v>
      </c>
      <c r="Z1291">
        <v>0</v>
      </c>
      <c r="AA1291">
        <v>115</v>
      </c>
      <c r="AB1291">
        <v>154</v>
      </c>
      <c r="AC1291">
        <v>32</v>
      </c>
      <c r="AD1291">
        <v>190</v>
      </c>
      <c r="AE1291">
        <v>0</v>
      </c>
      <c r="AF1291">
        <v>0</v>
      </c>
      <c r="AG1291">
        <v>0</v>
      </c>
      <c r="AH1291" t="s">
        <v>173</v>
      </c>
      <c r="AI1291" s="1">
        <v>44798.768969907411</v>
      </c>
      <c r="AJ1291">
        <v>753</v>
      </c>
      <c r="AK1291">
        <v>1</v>
      </c>
      <c r="AL1291">
        <v>0</v>
      </c>
      <c r="AM1291">
        <v>1</v>
      </c>
      <c r="AN1291">
        <v>154</v>
      </c>
      <c r="AO1291">
        <v>3</v>
      </c>
      <c r="AP1291">
        <v>189</v>
      </c>
      <c r="AQ1291">
        <v>0</v>
      </c>
      <c r="AR1291">
        <v>0</v>
      </c>
      <c r="AS1291">
        <v>0</v>
      </c>
      <c r="AT1291" t="s">
        <v>90</v>
      </c>
      <c r="AU1291" t="s">
        <v>90</v>
      </c>
      <c r="AV1291" t="s">
        <v>90</v>
      </c>
      <c r="AW1291" t="s">
        <v>90</v>
      </c>
      <c r="AX1291" t="s">
        <v>90</v>
      </c>
      <c r="AY1291" t="s">
        <v>90</v>
      </c>
      <c r="AZ1291" t="s">
        <v>90</v>
      </c>
      <c r="BA1291" t="s">
        <v>90</v>
      </c>
      <c r="BB1291" t="s">
        <v>90</v>
      </c>
      <c r="BC1291" t="s">
        <v>90</v>
      </c>
      <c r="BD1291" t="s">
        <v>90</v>
      </c>
      <c r="BE1291" t="s">
        <v>90</v>
      </c>
      <c r="BF1291" t="s">
        <v>2698</v>
      </c>
      <c r="BG1291">
        <v>111</v>
      </c>
      <c r="BH1291" t="s">
        <v>93</v>
      </c>
    </row>
    <row r="1292" spans="1:60">
      <c r="A1292" t="s">
        <v>2812</v>
      </c>
      <c r="B1292" t="s">
        <v>82</v>
      </c>
      <c r="C1292" t="s">
        <v>2729</v>
      </c>
      <c r="D1292" t="s">
        <v>84</v>
      </c>
      <c r="E1292" s="2">
        <f>HYPERLINK("capsilon://?command=openfolder&amp;siteaddress=FAM.docvelocity-na8.net&amp;folderid=FX821D47F6-F3B5-BB21-574F-8990AC6C0D32","FX22087039")</f>
        <v>0</v>
      </c>
      <c r="F1292" t="s">
        <v>19</v>
      </c>
      <c r="G1292" t="s">
        <v>19</v>
      </c>
      <c r="H1292" t="s">
        <v>85</v>
      </c>
      <c r="I1292" t="s">
        <v>2809</v>
      </c>
      <c r="J1292">
        <v>44</v>
      </c>
      <c r="K1292" t="s">
        <v>87</v>
      </c>
      <c r="L1292" t="s">
        <v>88</v>
      </c>
      <c r="M1292" t="s">
        <v>89</v>
      </c>
      <c r="N1292">
        <v>2</v>
      </c>
      <c r="O1292" s="1">
        <v>44798.692152777781</v>
      </c>
      <c r="P1292" s="1">
        <v>44798.773020833331</v>
      </c>
      <c r="Q1292">
        <v>6342</v>
      </c>
      <c r="R1292">
        <v>645</v>
      </c>
      <c r="S1292" t="b">
        <v>0</v>
      </c>
      <c r="T1292" t="s">
        <v>90</v>
      </c>
      <c r="U1292" t="b">
        <v>1</v>
      </c>
      <c r="V1292" t="s">
        <v>91</v>
      </c>
      <c r="W1292" s="1">
        <v>44798.714699074073</v>
      </c>
      <c r="X1292">
        <v>310</v>
      </c>
      <c r="Y1292">
        <v>37</v>
      </c>
      <c r="Z1292">
        <v>0</v>
      </c>
      <c r="AA1292">
        <v>37</v>
      </c>
      <c r="AB1292">
        <v>0</v>
      </c>
      <c r="AC1292">
        <v>4</v>
      </c>
      <c r="AD1292">
        <v>7</v>
      </c>
      <c r="AE1292">
        <v>0</v>
      </c>
      <c r="AF1292">
        <v>0</v>
      </c>
      <c r="AG1292">
        <v>0</v>
      </c>
      <c r="AH1292" t="s">
        <v>173</v>
      </c>
      <c r="AI1292" s="1">
        <v>44798.773020833331</v>
      </c>
      <c r="AJ1292">
        <v>327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7</v>
      </c>
      <c r="AQ1292">
        <v>0</v>
      </c>
      <c r="AR1292">
        <v>0</v>
      </c>
      <c r="AS1292">
        <v>0</v>
      </c>
      <c r="AT1292" t="s">
        <v>90</v>
      </c>
      <c r="AU1292" t="s">
        <v>90</v>
      </c>
      <c r="AV1292" t="s">
        <v>90</v>
      </c>
      <c r="AW1292" t="s">
        <v>90</v>
      </c>
      <c r="AX1292" t="s">
        <v>90</v>
      </c>
      <c r="AY1292" t="s">
        <v>90</v>
      </c>
      <c r="AZ1292" t="s">
        <v>90</v>
      </c>
      <c r="BA1292" t="s">
        <v>90</v>
      </c>
      <c r="BB1292" t="s">
        <v>90</v>
      </c>
      <c r="BC1292" t="s">
        <v>90</v>
      </c>
      <c r="BD1292" t="s">
        <v>90</v>
      </c>
      <c r="BE1292" t="s">
        <v>90</v>
      </c>
      <c r="BF1292" t="s">
        <v>2698</v>
      </c>
      <c r="BG1292">
        <v>116</v>
      </c>
      <c r="BH1292" t="s">
        <v>93</v>
      </c>
    </row>
    <row r="1293" spans="1:60">
      <c r="A1293" t="s">
        <v>2813</v>
      </c>
      <c r="B1293" t="s">
        <v>82</v>
      </c>
      <c r="C1293" t="s">
        <v>2144</v>
      </c>
      <c r="D1293" t="s">
        <v>84</v>
      </c>
      <c r="E1293" s="2">
        <f>HYPERLINK("capsilon://?command=openfolder&amp;siteaddress=FAM.docvelocity-na8.net&amp;folderid=FX1F2F9132-1891-1406-8416-C85C9398D96E","FX22084560")</f>
        <v>0</v>
      </c>
      <c r="F1293" t="s">
        <v>19</v>
      </c>
      <c r="G1293" t="s">
        <v>19</v>
      </c>
      <c r="H1293" t="s">
        <v>85</v>
      </c>
      <c r="I1293" t="s">
        <v>2814</v>
      </c>
      <c r="J1293">
        <v>38</v>
      </c>
      <c r="K1293" t="s">
        <v>87</v>
      </c>
      <c r="L1293" t="s">
        <v>88</v>
      </c>
      <c r="M1293" t="s">
        <v>89</v>
      </c>
      <c r="N1293">
        <v>2</v>
      </c>
      <c r="O1293" s="1">
        <v>44798.703414351854</v>
      </c>
      <c r="P1293" s="1">
        <v>44798.845092592594</v>
      </c>
      <c r="Q1293">
        <v>11982</v>
      </c>
      <c r="R1293">
        <v>259</v>
      </c>
      <c r="S1293" t="b">
        <v>0</v>
      </c>
      <c r="T1293" t="s">
        <v>90</v>
      </c>
      <c r="U1293" t="b">
        <v>0</v>
      </c>
      <c r="V1293" t="s">
        <v>91</v>
      </c>
      <c r="W1293" s="1">
        <v>44798.716979166667</v>
      </c>
      <c r="X1293">
        <v>125</v>
      </c>
      <c r="Y1293">
        <v>0</v>
      </c>
      <c r="Z1293">
        <v>0</v>
      </c>
      <c r="AA1293">
        <v>0</v>
      </c>
      <c r="AB1293">
        <v>38</v>
      </c>
      <c r="AC1293">
        <v>0</v>
      </c>
      <c r="AD1293">
        <v>38</v>
      </c>
      <c r="AE1293">
        <v>0</v>
      </c>
      <c r="AF1293">
        <v>0</v>
      </c>
      <c r="AG1293">
        <v>0</v>
      </c>
      <c r="AH1293" t="s">
        <v>132</v>
      </c>
      <c r="AI1293" s="1">
        <v>44798.845092592594</v>
      </c>
      <c r="AJ1293">
        <v>109</v>
      </c>
      <c r="AK1293">
        <v>0</v>
      </c>
      <c r="AL1293">
        <v>0</v>
      </c>
      <c r="AM1293">
        <v>0</v>
      </c>
      <c r="AN1293">
        <v>38</v>
      </c>
      <c r="AO1293">
        <v>0</v>
      </c>
      <c r="AP1293">
        <v>38</v>
      </c>
      <c r="AQ1293">
        <v>0</v>
      </c>
      <c r="AR1293">
        <v>0</v>
      </c>
      <c r="AS1293">
        <v>0</v>
      </c>
      <c r="AT1293" t="s">
        <v>90</v>
      </c>
      <c r="AU1293" t="s">
        <v>90</v>
      </c>
      <c r="AV1293" t="s">
        <v>90</v>
      </c>
      <c r="AW1293" t="s">
        <v>90</v>
      </c>
      <c r="AX1293" t="s">
        <v>90</v>
      </c>
      <c r="AY1293" t="s">
        <v>90</v>
      </c>
      <c r="AZ1293" t="s">
        <v>90</v>
      </c>
      <c r="BA1293" t="s">
        <v>90</v>
      </c>
      <c r="BB1293" t="s">
        <v>90</v>
      </c>
      <c r="BC1293" t="s">
        <v>90</v>
      </c>
      <c r="BD1293" t="s">
        <v>90</v>
      </c>
      <c r="BE1293" t="s">
        <v>90</v>
      </c>
      <c r="BF1293" t="s">
        <v>2698</v>
      </c>
      <c r="BG1293">
        <v>204</v>
      </c>
      <c r="BH1293" t="s">
        <v>93</v>
      </c>
    </row>
    <row r="1294" spans="1:60">
      <c r="A1294" t="s">
        <v>2815</v>
      </c>
      <c r="B1294" t="s">
        <v>82</v>
      </c>
      <c r="C1294" t="s">
        <v>2816</v>
      </c>
      <c r="D1294" t="s">
        <v>84</v>
      </c>
      <c r="E1294" s="2">
        <f>HYPERLINK("capsilon://?command=openfolder&amp;siteaddress=FAM.docvelocity-na8.net&amp;folderid=FXBED7BFD4-E53F-FD5E-482D-8EAEF6171BB8","FX22087105")</f>
        <v>0</v>
      </c>
      <c r="F1294" t="s">
        <v>19</v>
      </c>
      <c r="G1294" t="s">
        <v>19</v>
      </c>
      <c r="H1294" t="s">
        <v>85</v>
      </c>
      <c r="I1294" t="s">
        <v>2817</v>
      </c>
      <c r="J1294">
        <v>202</v>
      </c>
      <c r="K1294" t="s">
        <v>87</v>
      </c>
      <c r="L1294" t="s">
        <v>88</v>
      </c>
      <c r="M1294" t="s">
        <v>89</v>
      </c>
      <c r="N1294">
        <v>1</v>
      </c>
      <c r="O1294" s="1">
        <v>44798.707951388889</v>
      </c>
      <c r="P1294" s="1">
        <v>44798.748900462961</v>
      </c>
      <c r="Q1294">
        <v>3297</v>
      </c>
      <c r="R1294">
        <v>241</v>
      </c>
      <c r="S1294" t="b">
        <v>0</v>
      </c>
      <c r="T1294" t="s">
        <v>90</v>
      </c>
      <c r="U1294" t="b">
        <v>0</v>
      </c>
      <c r="V1294" t="s">
        <v>131</v>
      </c>
      <c r="W1294" s="1">
        <v>44798.748900462961</v>
      </c>
      <c r="X1294">
        <v>207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202</v>
      </c>
      <c r="AE1294">
        <v>188</v>
      </c>
      <c r="AF1294">
        <v>0</v>
      </c>
      <c r="AG1294">
        <v>9</v>
      </c>
      <c r="AH1294" t="s">
        <v>90</v>
      </c>
      <c r="AI1294" t="s">
        <v>90</v>
      </c>
      <c r="AJ1294" t="s">
        <v>90</v>
      </c>
      <c r="AK1294" t="s">
        <v>90</v>
      </c>
      <c r="AL1294" t="s">
        <v>90</v>
      </c>
      <c r="AM1294" t="s">
        <v>90</v>
      </c>
      <c r="AN1294" t="s">
        <v>90</v>
      </c>
      <c r="AO1294" t="s">
        <v>90</v>
      </c>
      <c r="AP1294" t="s">
        <v>90</v>
      </c>
      <c r="AQ1294" t="s">
        <v>90</v>
      </c>
      <c r="AR1294" t="s">
        <v>90</v>
      </c>
      <c r="AS1294" t="s">
        <v>90</v>
      </c>
      <c r="AT1294" t="s">
        <v>90</v>
      </c>
      <c r="AU1294" t="s">
        <v>90</v>
      </c>
      <c r="AV1294" t="s">
        <v>90</v>
      </c>
      <c r="AW1294" t="s">
        <v>90</v>
      </c>
      <c r="AX1294" t="s">
        <v>90</v>
      </c>
      <c r="AY1294" t="s">
        <v>90</v>
      </c>
      <c r="AZ1294" t="s">
        <v>90</v>
      </c>
      <c r="BA1294" t="s">
        <v>90</v>
      </c>
      <c r="BB1294" t="s">
        <v>90</v>
      </c>
      <c r="BC1294" t="s">
        <v>90</v>
      </c>
      <c r="BD1294" t="s">
        <v>90</v>
      </c>
      <c r="BE1294" t="s">
        <v>90</v>
      </c>
      <c r="BF1294" t="s">
        <v>2698</v>
      </c>
      <c r="BG1294">
        <v>58</v>
      </c>
      <c r="BH1294" t="s">
        <v>93</v>
      </c>
    </row>
    <row r="1295" spans="1:60">
      <c r="A1295" t="s">
        <v>2818</v>
      </c>
      <c r="B1295" t="s">
        <v>82</v>
      </c>
      <c r="C1295" t="s">
        <v>589</v>
      </c>
      <c r="D1295" t="s">
        <v>84</v>
      </c>
      <c r="E1295" s="2">
        <f>HYPERLINK("capsilon://?command=openfolder&amp;siteaddress=FAM.docvelocity-na8.net&amp;folderid=FXC55E0455-B5B6-70AB-CE7E-AEE815BC47CE","FX22075947")</f>
        <v>0</v>
      </c>
      <c r="F1295" t="s">
        <v>19</v>
      </c>
      <c r="G1295" t="s">
        <v>19</v>
      </c>
      <c r="H1295" t="s">
        <v>85</v>
      </c>
      <c r="I1295" t="s">
        <v>2819</v>
      </c>
      <c r="J1295">
        <v>28</v>
      </c>
      <c r="K1295" t="s">
        <v>87</v>
      </c>
      <c r="L1295" t="s">
        <v>88</v>
      </c>
      <c r="M1295" t="s">
        <v>89</v>
      </c>
      <c r="N1295">
        <v>2</v>
      </c>
      <c r="O1295" s="1">
        <v>44798.709652777776</v>
      </c>
      <c r="P1295" s="1">
        <v>44798.846689814818</v>
      </c>
      <c r="Q1295">
        <v>10761</v>
      </c>
      <c r="R1295">
        <v>1079</v>
      </c>
      <c r="S1295" t="b">
        <v>0</v>
      </c>
      <c r="T1295" t="s">
        <v>90</v>
      </c>
      <c r="U1295" t="b">
        <v>0</v>
      </c>
      <c r="V1295" t="s">
        <v>91</v>
      </c>
      <c r="W1295" s="1">
        <v>44798.750960648147</v>
      </c>
      <c r="X1295">
        <v>302</v>
      </c>
      <c r="Y1295">
        <v>21</v>
      </c>
      <c r="Z1295">
        <v>0</v>
      </c>
      <c r="AA1295">
        <v>21</v>
      </c>
      <c r="AB1295">
        <v>0</v>
      </c>
      <c r="AC1295">
        <v>4</v>
      </c>
      <c r="AD1295">
        <v>7</v>
      </c>
      <c r="AE1295">
        <v>0</v>
      </c>
      <c r="AF1295">
        <v>0</v>
      </c>
      <c r="AG1295">
        <v>0</v>
      </c>
      <c r="AH1295" t="s">
        <v>132</v>
      </c>
      <c r="AI1295" s="1">
        <v>44798.846689814818</v>
      </c>
      <c r="AJ1295">
        <v>137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7</v>
      </c>
      <c r="AQ1295">
        <v>0</v>
      </c>
      <c r="AR1295">
        <v>0</v>
      </c>
      <c r="AS1295">
        <v>0</v>
      </c>
      <c r="AT1295" t="s">
        <v>90</v>
      </c>
      <c r="AU1295" t="s">
        <v>90</v>
      </c>
      <c r="AV1295" t="s">
        <v>90</v>
      </c>
      <c r="AW1295" t="s">
        <v>90</v>
      </c>
      <c r="AX1295" t="s">
        <v>90</v>
      </c>
      <c r="AY1295" t="s">
        <v>90</v>
      </c>
      <c r="AZ1295" t="s">
        <v>90</v>
      </c>
      <c r="BA1295" t="s">
        <v>90</v>
      </c>
      <c r="BB1295" t="s">
        <v>90</v>
      </c>
      <c r="BC1295" t="s">
        <v>90</v>
      </c>
      <c r="BD1295" t="s">
        <v>90</v>
      </c>
      <c r="BE1295" t="s">
        <v>90</v>
      </c>
      <c r="BF1295" t="s">
        <v>2698</v>
      </c>
      <c r="BG1295">
        <v>197</v>
      </c>
      <c r="BH1295" t="s">
        <v>93</v>
      </c>
    </row>
    <row r="1296" spans="1:60">
      <c r="A1296" t="s">
        <v>2820</v>
      </c>
      <c r="B1296" t="s">
        <v>82</v>
      </c>
      <c r="C1296" t="s">
        <v>1536</v>
      </c>
      <c r="D1296" t="s">
        <v>84</v>
      </c>
      <c r="E1296" s="2">
        <f>HYPERLINK("capsilon://?command=openfolder&amp;siteaddress=FAM.docvelocity-na8.net&amp;folderid=FXB0A4E848-791A-B219-08B5-3103893DEF46","FX22082027")</f>
        <v>0</v>
      </c>
      <c r="F1296" t="s">
        <v>19</v>
      </c>
      <c r="G1296" t="s">
        <v>19</v>
      </c>
      <c r="H1296" t="s">
        <v>85</v>
      </c>
      <c r="I1296" t="s">
        <v>2821</v>
      </c>
      <c r="J1296">
        <v>67</v>
      </c>
      <c r="K1296" t="s">
        <v>87</v>
      </c>
      <c r="L1296" t="s">
        <v>88</v>
      </c>
      <c r="M1296" t="s">
        <v>89</v>
      </c>
      <c r="N1296">
        <v>2</v>
      </c>
      <c r="O1296" s="1">
        <v>44798.717083333337</v>
      </c>
      <c r="P1296" s="1">
        <v>44798.847222222219</v>
      </c>
      <c r="Q1296">
        <v>10423</v>
      </c>
      <c r="R1296">
        <v>821</v>
      </c>
      <c r="S1296" t="b">
        <v>0</v>
      </c>
      <c r="T1296" t="s">
        <v>90</v>
      </c>
      <c r="U1296" t="b">
        <v>0</v>
      </c>
      <c r="V1296" t="s">
        <v>1933</v>
      </c>
      <c r="W1296" s="1">
        <v>44798.760254629633</v>
      </c>
      <c r="X1296">
        <v>625</v>
      </c>
      <c r="Y1296">
        <v>52</v>
      </c>
      <c r="Z1296">
        <v>0</v>
      </c>
      <c r="AA1296">
        <v>52</v>
      </c>
      <c r="AB1296">
        <v>0</v>
      </c>
      <c r="AC1296">
        <v>12</v>
      </c>
      <c r="AD1296">
        <v>15</v>
      </c>
      <c r="AE1296">
        <v>0</v>
      </c>
      <c r="AF1296">
        <v>0</v>
      </c>
      <c r="AG1296">
        <v>0</v>
      </c>
      <c r="AH1296" t="s">
        <v>173</v>
      </c>
      <c r="AI1296" s="1">
        <v>44798.847222222219</v>
      </c>
      <c r="AJ1296">
        <v>108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15</v>
      </c>
      <c r="AQ1296">
        <v>0</v>
      </c>
      <c r="AR1296">
        <v>0</v>
      </c>
      <c r="AS1296">
        <v>0</v>
      </c>
      <c r="AT1296" t="s">
        <v>90</v>
      </c>
      <c r="AU1296" t="s">
        <v>90</v>
      </c>
      <c r="AV1296" t="s">
        <v>90</v>
      </c>
      <c r="AW1296" t="s">
        <v>90</v>
      </c>
      <c r="AX1296" t="s">
        <v>90</v>
      </c>
      <c r="AY1296" t="s">
        <v>90</v>
      </c>
      <c r="AZ1296" t="s">
        <v>90</v>
      </c>
      <c r="BA1296" t="s">
        <v>90</v>
      </c>
      <c r="BB1296" t="s">
        <v>90</v>
      </c>
      <c r="BC1296" t="s">
        <v>90</v>
      </c>
      <c r="BD1296" t="s">
        <v>90</v>
      </c>
      <c r="BE1296" t="s">
        <v>90</v>
      </c>
      <c r="BF1296" t="s">
        <v>2698</v>
      </c>
      <c r="BG1296">
        <v>187</v>
      </c>
      <c r="BH1296" t="s">
        <v>93</v>
      </c>
    </row>
    <row r="1297" spans="1:60">
      <c r="A1297" t="s">
        <v>2822</v>
      </c>
      <c r="B1297" t="s">
        <v>82</v>
      </c>
      <c r="C1297" t="s">
        <v>1337</v>
      </c>
      <c r="D1297" t="s">
        <v>84</v>
      </c>
      <c r="E1297" s="2">
        <f>HYPERLINK("capsilon://?command=openfolder&amp;siteaddress=FAM.docvelocity-na8.net&amp;folderid=FX1DADED4B-F4E5-083E-8E10-332D99D8A01C","FX2208206")</f>
        <v>0</v>
      </c>
      <c r="F1297" t="s">
        <v>19</v>
      </c>
      <c r="G1297" t="s">
        <v>19</v>
      </c>
      <c r="H1297" t="s">
        <v>85</v>
      </c>
      <c r="I1297" t="s">
        <v>2823</v>
      </c>
      <c r="J1297">
        <v>67</v>
      </c>
      <c r="K1297" t="s">
        <v>87</v>
      </c>
      <c r="L1297" t="s">
        <v>88</v>
      </c>
      <c r="M1297" t="s">
        <v>89</v>
      </c>
      <c r="N1297">
        <v>1</v>
      </c>
      <c r="O1297" s="1">
        <v>44798.726793981485</v>
      </c>
      <c r="P1297" s="1">
        <v>44798.752557870372</v>
      </c>
      <c r="Q1297">
        <v>2000</v>
      </c>
      <c r="R1297">
        <v>226</v>
      </c>
      <c r="S1297" t="b">
        <v>0</v>
      </c>
      <c r="T1297" t="s">
        <v>90</v>
      </c>
      <c r="U1297" t="b">
        <v>0</v>
      </c>
      <c r="V1297" t="s">
        <v>131</v>
      </c>
      <c r="W1297" s="1">
        <v>44798.752557870372</v>
      </c>
      <c r="X1297">
        <v>226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67</v>
      </c>
      <c r="AE1297">
        <v>52</v>
      </c>
      <c r="AF1297">
        <v>0</v>
      </c>
      <c r="AG1297">
        <v>3</v>
      </c>
      <c r="AH1297" t="s">
        <v>90</v>
      </c>
      <c r="AI1297" t="s">
        <v>90</v>
      </c>
      <c r="AJ1297" t="s">
        <v>90</v>
      </c>
      <c r="AK1297" t="s">
        <v>90</v>
      </c>
      <c r="AL1297" t="s">
        <v>90</v>
      </c>
      <c r="AM1297" t="s">
        <v>90</v>
      </c>
      <c r="AN1297" t="s">
        <v>90</v>
      </c>
      <c r="AO1297" t="s">
        <v>90</v>
      </c>
      <c r="AP1297" t="s">
        <v>90</v>
      </c>
      <c r="AQ1297" t="s">
        <v>90</v>
      </c>
      <c r="AR1297" t="s">
        <v>90</v>
      </c>
      <c r="AS1297" t="s">
        <v>90</v>
      </c>
      <c r="AT1297" t="s">
        <v>90</v>
      </c>
      <c r="AU1297" t="s">
        <v>90</v>
      </c>
      <c r="AV1297" t="s">
        <v>90</v>
      </c>
      <c r="AW1297" t="s">
        <v>90</v>
      </c>
      <c r="AX1297" t="s">
        <v>90</v>
      </c>
      <c r="AY1297" t="s">
        <v>90</v>
      </c>
      <c r="AZ1297" t="s">
        <v>90</v>
      </c>
      <c r="BA1297" t="s">
        <v>90</v>
      </c>
      <c r="BB1297" t="s">
        <v>90</v>
      </c>
      <c r="BC1297" t="s">
        <v>90</v>
      </c>
      <c r="BD1297" t="s">
        <v>90</v>
      </c>
      <c r="BE1297" t="s">
        <v>90</v>
      </c>
      <c r="BF1297" t="s">
        <v>2698</v>
      </c>
      <c r="BG1297">
        <v>37</v>
      </c>
      <c r="BH1297" t="s">
        <v>93</v>
      </c>
    </row>
    <row r="1298" spans="1:60">
      <c r="A1298" t="s">
        <v>2824</v>
      </c>
      <c r="B1298" t="s">
        <v>82</v>
      </c>
      <c r="C1298" t="s">
        <v>2781</v>
      </c>
      <c r="D1298" t="s">
        <v>84</v>
      </c>
      <c r="E1298" s="2">
        <f>HYPERLINK("capsilon://?command=openfolder&amp;siteaddress=FAM.docvelocity-na8.net&amp;folderid=FX601D1F06-CA6A-600F-2594-56F2716CCE91","FX22085993")</f>
        <v>0</v>
      </c>
      <c r="F1298" t="s">
        <v>19</v>
      </c>
      <c r="G1298" t="s">
        <v>19</v>
      </c>
      <c r="H1298" t="s">
        <v>85</v>
      </c>
      <c r="I1298" t="s">
        <v>2825</v>
      </c>
      <c r="J1298">
        <v>29</v>
      </c>
      <c r="K1298" t="s">
        <v>87</v>
      </c>
      <c r="L1298" t="s">
        <v>88</v>
      </c>
      <c r="M1298" t="s">
        <v>89</v>
      </c>
      <c r="N1298">
        <v>1</v>
      </c>
      <c r="O1298" s="1">
        <v>44798.72859953704</v>
      </c>
      <c r="P1298" s="1">
        <v>44798.754432870373</v>
      </c>
      <c r="Q1298">
        <v>2071</v>
      </c>
      <c r="R1298">
        <v>161</v>
      </c>
      <c r="S1298" t="b">
        <v>0</v>
      </c>
      <c r="T1298" t="s">
        <v>90</v>
      </c>
      <c r="U1298" t="b">
        <v>0</v>
      </c>
      <c r="V1298" t="s">
        <v>131</v>
      </c>
      <c r="W1298" s="1">
        <v>44798.754432870373</v>
      </c>
      <c r="X1298">
        <v>161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29</v>
      </c>
      <c r="AE1298">
        <v>21</v>
      </c>
      <c r="AF1298">
        <v>0</v>
      </c>
      <c r="AG1298">
        <v>2</v>
      </c>
      <c r="AH1298" t="s">
        <v>90</v>
      </c>
      <c r="AI1298" t="s">
        <v>90</v>
      </c>
      <c r="AJ1298" t="s">
        <v>90</v>
      </c>
      <c r="AK1298" t="s">
        <v>90</v>
      </c>
      <c r="AL1298" t="s">
        <v>90</v>
      </c>
      <c r="AM1298" t="s">
        <v>90</v>
      </c>
      <c r="AN1298" t="s">
        <v>90</v>
      </c>
      <c r="AO1298" t="s">
        <v>90</v>
      </c>
      <c r="AP1298" t="s">
        <v>90</v>
      </c>
      <c r="AQ1298" t="s">
        <v>90</v>
      </c>
      <c r="AR1298" t="s">
        <v>90</v>
      </c>
      <c r="AS1298" t="s">
        <v>90</v>
      </c>
      <c r="AT1298" t="s">
        <v>90</v>
      </c>
      <c r="AU1298" t="s">
        <v>90</v>
      </c>
      <c r="AV1298" t="s">
        <v>90</v>
      </c>
      <c r="AW1298" t="s">
        <v>90</v>
      </c>
      <c r="AX1298" t="s">
        <v>90</v>
      </c>
      <c r="AY1298" t="s">
        <v>90</v>
      </c>
      <c r="AZ1298" t="s">
        <v>90</v>
      </c>
      <c r="BA1298" t="s">
        <v>90</v>
      </c>
      <c r="BB1298" t="s">
        <v>90</v>
      </c>
      <c r="BC1298" t="s">
        <v>90</v>
      </c>
      <c r="BD1298" t="s">
        <v>90</v>
      </c>
      <c r="BE1298" t="s">
        <v>90</v>
      </c>
      <c r="BF1298" t="s">
        <v>2698</v>
      </c>
      <c r="BG1298">
        <v>37</v>
      </c>
      <c r="BH1298" t="s">
        <v>93</v>
      </c>
    </row>
    <row r="1299" spans="1:60">
      <c r="A1299" t="s">
        <v>2826</v>
      </c>
      <c r="B1299" t="s">
        <v>82</v>
      </c>
      <c r="C1299" t="s">
        <v>2781</v>
      </c>
      <c r="D1299" t="s">
        <v>84</v>
      </c>
      <c r="E1299" s="2">
        <f>HYPERLINK("capsilon://?command=openfolder&amp;siteaddress=FAM.docvelocity-na8.net&amp;folderid=FX601D1F06-CA6A-600F-2594-56F2716CCE91","FX22085993")</f>
        <v>0</v>
      </c>
      <c r="F1299" t="s">
        <v>19</v>
      </c>
      <c r="G1299" t="s">
        <v>19</v>
      </c>
      <c r="H1299" t="s">
        <v>85</v>
      </c>
      <c r="I1299" t="s">
        <v>2827</v>
      </c>
      <c r="J1299">
        <v>29</v>
      </c>
      <c r="K1299" t="s">
        <v>87</v>
      </c>
      <c r="L1299" t="s">
        <v>88</v>
      </c>
      <c r="M1299" t="s">
        <v>89</v>
      </c>
      <c r="N1299">
        <v>1</v>
      </c>
      <c r="O1299" s="1">
        <v>44798.728831018518</v>
      </c>
      <c r="P1299" s="1">
        <v>44798.755543981482</v>
      </c>
      <c r="Q1299">
        <v>2222</v>
      </c>
      <c r="R1299">
        <v>86</v>
      </c>
      <c r="S1299" t="b">
        <v>0</v>
      </c>
      <c r="T1299" t="s">
        <v>90</v>
      </c>
      <c r="U1299" t="b">
        <v>0</v>
      </c>
      <c r="V1299" t="s">
        <v>131</v>
      </c>
      <c r="W1299" s="1">
        <v>44798.755543981482</v>
      </c>
      <c r="X1299">
        <v>86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29</v>
      </c>
      <c r="AE1299">
        <v>21</v>
      </c>
      <c r="AF1299">
        <v>0</v>
      </c>
      <c r="AG1299">
        <v>2</v>
      </c>
      <c r="AH1299" t="s">
        <v>90</v>
      </c>
      <c r="AI1299" t="s">
        <v>90</v>
      </c>
      <c r="AJ1299" t="s">
        <v>90</v>
      </c>
      <c r="AK1299" t="s">
        <v>90</v>
      </c>
      <c r="AL1299" t="s">
        <v>90</v>
      </c>
      <c r="AM1299" t="s">
        <v>90</v>
      </c>
      <c r="AN1299" t="s">
        <v>90</v>
      </c>
      <c r="AO1299" t="s">
        <v>90</v>
      </c>
      <c r="AP1299" t="s">
        <v>90</v>
      </c>
      <c r="AQ1299" t="s">
        <v>90</v>
      </c>
      <c r="AR1299" t="s">
        <v>90</v>
      </c>
      <c r="AS1299" t="s">
        <v>90</v>
      </c>
      <c r="AT1299" t="s">
        <v>90</v>
      </c>
      <c r="AU1299" t="s">
        <v>90</v>
      </c>
      <c r="AV1299" t="s">
        <v>90</v>
      </c>
      <c r="AW1299" t="s">
        <v>90</v>
      </c>
      <c r="AX1299" t="s">
        <v>90</v>
      </c>
      <c r="AY1299" t="s">
        <v>90</v>
      </c>
      <c r="AZ1299" t="s">
        <v>90</v>
      </c>
      <c r="BA1299" t="s">
        <v>90</v>
      </c>
      <c r="BB1299" t="s">
        <v>90</v>
      </c>
      <c r="BC1299" t="s">
        <v>90</v>
      </c>
      <c r="BD1299" t="s">
        <v>90</v>
      </c>
      <c r="BE1299" t="s">
        <v>90</v>
      </c>
      <c r="BF1299" t="s">
        <v>2698</v>
      </c>
      <c r="BG1299">
        <v>38</v>
      </c>
      <c r="BH1299" t="s">
        <v>93</v>
      </c>
    </row>
    <row r="1300" spans="1:60">
      <c r="A1300" t="s">
        <v>2828</v>
      </c>
      <c r="B1300" t="s">
        <v>82</v>
      </c>
      <c r="C1300" t="s">
        <v>2829</v>
      </c>
      <c r="D1300" t="s">
        <v>84</v>
      </c>
      <c r="E1300" s="2">
        <f>HYPERLINK("capsilon://?command=openfolder&amp;siteaddress=FAM.docvelocity-na8.net&amp;folderid=FX360ABDE7-CEB6-A1AD-96C9-9EB7AF358343","FX22087201")</f>
        <v>0</v>
      </c>
      <c r="F1300" t="s">
        <v>19</v>
      </c>
      <c r="G1300" t="s">
        <v>19</v>
      </c>
      <c r="H1300" t="s">
        <v>85</v>
      </c>
      <c r="I1300" t="s">
        <v>2830</v>
      </c>
      <c r="J1300">
        <v>821</v>
      </c>
      <c r="K1300" t="s">
        <v>87</v>
      </c>
      <c r="L1300" t="s">
        <v>88</v>
      </c>
      <c r="M1300" t="s">
        <v>89</v>
      </c>
      <c r="N1300">
        <v>1</v>
      </c>
      <c r="O1300" s="1">
        <v>44798.735925925925</v>
      </c>
      <c r="P1300" s="1">
        <v>44798.780335648145</v>
      </c>
      <c r="Q1300">
        <v>3130</v>
      </c>
      <c r="R1300">
        <v>707</v>
      </c>
      <c r="S1300" t="b">
        <v>0</v>
      </c>
      <c r="T1300" t="s">
        <v>90</v>
      </c>
      <c r="U1300" t="b">
        <v>0</v>
      </c>
      <c r="V1300" t="s">
        <v>131</v>
      </c>
      <c r="W1300" s="1">
        <v>44798.780335648145</v>
      </c>
      <c r="X1300">
        <v>641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821</v>
      </c>
      <c r="AE1300">
        <v>774</v>
      </c>
      <c r="AF1300">
        <v>0</v>
      </c>
      <c r="AG1300">
        <v>21</v>
      </c>
      <c r="AH1300" t="s">
        <v>90</v>
      </c>
      <c r="AI1300" t="s">
        <v>90</v>
      </c>
      <c r="AJ1300" t="s">
        <v>90</v>
      </c>
      <c r="AK1300" t="s">
        <v>90</v>
      </c>
      <c r="AL1300" t="s">
        <v>90</v>
      </c>
      <c r="AM1300" t="s">
        <v>90</v>
      </c>
      <c r="AN1300" t="s">
        <v>90</v>
      </c>
      <c r="AO1300" t="s">
        <v>90</v>
      </c>
      <c r="AP1300" t="s">
        <v>90</v>
      </c>
      <c r="AQ1300" t="s">
        <v>90</v>
      </c>
      <c r="AR1300" t="s">
        <v>90</v>
      </c>
      <c r="AS1300" t="s">
        <v>90</v>
      </c>
      <c r="AT1300" t="s">
        <v>90</v>
      </c>
      <c r="AU1300" t="s">
        <v>90</v>
      </c>
      <c r="AV1300" t="s">
        <v>90</v>
      </c>
      <c r="AW1300" t="s">
        <v>90</v>
      </c>
      <c r="AX1300" t="s">
        <v>90</v>
      </c>
      <c r="AY1300" t="s">
        <v>90</v>
      </c>
      <c r="AZ1300" t="s">
        <v>90</v>
      </c>
      <c r="BA1300" t="s">
        <v>90</v>
      </c>
      <c r="BB1300" t="s">
        <v>90</v>
      </c>
      <c r="BC1300" t="s">
        <v>90</v>
      </c>
      <c r="BD1300" t="s">
        <v>90</v>
      </c>
      <c r="BE1300" t="s">
        <v>90</v>
      </c>
      <c r="BF1300" t="s">
        <v>2698</v>
      </c>
      <c r="BG1300">
        <v>63</v>
      </c>
      <c r="BH1300" t="s">
        <v>93</v>
      </c>
    </row>
    <row r="1301" spans="1:60">
      <c r="A1301" t="s">
        <v>2831</v>
      </c>
      <c r="B1301" t="s">
        <v>82</v>
      </c>
      <c r="C1301" t="s">
        <v>241</v>
      </c>
      <c r="D1301" t="s">
        <v>84</v>
      </c>
      <c r="E1301" s="2">
        <f>HYPERLINK("capsilon://?command=openfolder&amp;siteaddress=FAM.docvelocity-na8.net&amp;folderid=FX4284E9D1-E0DB-03AA-5EAE-C668769EED2F","FX22065466")</f>
        <v>0</v>
      </c>
      <c r="F1301" t="s">
        <v>19</v>
      </c>
      <c r="G1301" t="s">
        <v>19</v>
      </c>
      <c r="H1301" t="s">
        <v>85</v>
      </c>
      <c r="I1301" t="s">
        <v>2832</v>
      </c>
      <c r="J1301">
        <v>21</v>
      </c>
      <c r="K1301" t="s">
        <v>87</v>
      </c>
      <c r="L1301" t="s">
        <v>88</v>
      </c>
      <c r="M1301" t="s">
        <v>89</v>
      </c>
      <c r="N1301">
        <v>2</v>
      </c>
      <c r="O1301" s="1">
        <v>44775.671307870369</v>
      </c>
      <c r="P1301" s="1">
        <v>44775.746979166666</v>
      </c>
      <c r="Q1301">
        <v>6067</v>
      </c>
      <c r="R1301">
        <v>471</v>
      </c>
      <c r="S1301" t="b">
        <v>0</v>
      </c>
      <c r="T1301" t="s">
        <v>90</v>
      </c>
      <c r="U1301" t="b">
        <v>0</v>
      </c>
      <c r="V1301" t="s">
        <v>169</v>
      </c>
      <c r="W1301" s="1">
        <v>44775.677256944444</v>
      </c>
      <c r="X1301">
        <v>445</v>
      </c>
      <c r="Y1301">
        <v>10</v>
      </c>
      <c r="Z1301">
        <v>0</v>
      </c>
      <c r="AA1301">
        <v>10</v>
      </c>
      <c r="AB1301">
        <v>10</v>
      </c>
      <c r="AC1301">
        <v>0</v>
      </c>
      <c r="AD1301">
        <v>11</v>
      </c>
      <c r="AE1301">
        <v>0</v>
      </c>
      <c r="AF1301">
        <v>0</v>
      </c>
      <c r="AG1301">
        <v>0</v>
      </c>
      <c r="AH1301" t="s">
        <v>96</v>
      </c>
      <c r="AI1301" s="1">
        <v>44775.746979166666</v>
      </c>
      <c r="AJ1301">
        <v>26</v>
      </c>
      <c r="AK1301">
        <v>0</v>
      </c>
      <c r="AL1301">
        <v>0</v>
      </c>
      <c r="AM1301">
        <v>0</v>
      </c>
      <c r="AN1301">
        <v>10</v>
      </c>
      <c r="AO1301">
        <v>0</v>
      </c>
      <c r="AP1301">
        <v>11</v>
      </c>
      <c r="AQ1301">
        <v>0</v>
      </c>
      <c r="AR1301">
        <v>0</v>
      </c>
      <c r="AS1301">
        <v>0</v>
      </c>
      <c r="AT1301" t="s">
        <v>90</v>
      </c>
      <c r="AU1301" t="s">
        <v>90</v>
      </c>
      <c r="AV1301" t="s">
        <v>90</v>
      </c>
      <c r="AW1301" t="s">
        <v>90</v>
      </c>
      <c r="AX1301" t="s">
        <v>90</v>
      </c>
      <c r="AY1301" t="s">
        <v>90</v>
      </c>
      <c r="AZ1301" t="s">
        <v>90</v>
      </c>
      <c r="BA1301" t="s">
        <v>90</v>
      </c>
      <c r="BB1301" t="s">
        <v>90</v>
      </c>
      <c r="BC1301" t="s">
        <v>90</v>
      </c>
      <c r="BD1301" t="s">
        <v>90</v>
      </c>
      <c r="BE1301" t="s">
        <v>90</v>
      </c>
      <c r="BF1301" t="s">
        <v>1506</v>
      </c>
      <c r="BG1301">
        <v>108</v>
      </c>
      <c r="BH1301" t="s">
        <v>93</v>
      </c>
    </row>
    <row r="1302" spans="1:60">
      <c r="A1302" t="s">
        <v>2833</v>
      </c>
      <c r="B1302" t="s">
        <v>82</v>
      </c>
      <c r="C1302" t="s">
        <v>2816</v>
      </c>
      <c r="D1302" t="s">
        <v>84</v>
      </c>
      <c r="E1302" s="2">
        <f>HYPERLINK("capsilon://?command=openfolder&amp;siteaddress=FAM.docvelocity-na8.net&amp;folderid=FXBED7BFD4-E53F-FD5E-482D-8EAEF6171BB8","FX22087105")</f>
        <v>0</v>
      </c>
      <c r="F1302" t="s">
        <v>19</v>
      </c>
      <c r="G1302" t="s">
        <v>19</v>
      </c>
      <c r="H1302" t="s">
        <v>85</v>
      </c>
      <c r="I1302" t="s">
        <v>2817</v>
      </c>
      <c r="J1302">
        <v>334</v>
      </c>
      <c r="K1302" t="s">
        <v>87</v>
      </c>
      <c r="L1302" t="s">
        <v>88</v>
      </c>
      <c r="M1302" t="s">
        <v>89</v>
      </c>
      <c r="N1302">
        <v>2</v>
      </c>
      <c r="O1302" s="1">
        <v>44798.750289351854</v>
      </c>
      <c r="P1302" s="1">
        <v>44798.843819444446</v>
      </c>
      <c r="Q1302">
        <v>4700</v>
      </c>
      <c r="R1302">
        <v>3381</v>
      </c>
      <c r="S1302" t="b">
        <v>0</v>
      </c>
      <c r="T1302" t="s">
        <v>90</v>
      </c>
      <c r="U1302" t="b">
        <v>1</v>
      </c>
      <c r="V1302" t="s">
        <v>91</v>
      </c>
      <c r="W1302" s="1">
        <v>44798.793055555558</v>
      </c>
      <c r="X1302">
        <v>2275</v>
      </c>
      <c r="Y1302">
        <v>289</v>
      </c>
      <c r="Z1302">
        <v>0</v>
      </c>
      <c r="AA1302">
        <v>289</v>
      </c>
      <c r="AB1302">
        <v>0</v>
      </c>
      <c r="AC1302">
        <v>138</v>
      </c>
      <c r="AD1302">
        <v>45</v>
      </c>
      <c r="AE1302">
        <v>0</v>
      </c>
      <c r="AF1302">
        <v>0</v>
      </c>
      <c r="AG1302">
        <v>0</v>
      </c>
      <c r="AH1302" t="s">
        <v>132</v>
      </c>
      <c r="AI1302" s="1">
        <v>44798.843819444446</v>
      </c>
      <c r="AJ1302">
        <v>883</v>
      </c>
      <c r="AK1302">
        <v>1</v>
      </c>
      <c r="AL1302">
        <v>0</v>
      </c>
      <c r="AM1302">
        <v>1</v>
      </c>
      <c r="AN1302">
        <v>0</v>
      </c>
      <c r="AO1302">
        <v>1</v>
      </c>
      <c r="AP1302">
        <v>44</v>
      </c>
      <c r="AQ1302">
        <v>0</v>
      </c>
      <c r="AR1302">
        <v>0</v>
      </c>
      <c r="AS1302">
        <v>0</v>
      </c>
      <c r="AT1302" t="s">
        <v>90</v>
      </c>
      <c r="AU1302" t="s">
        <v>90</v>
      </c>
      <c r="AV1302" t="s">
        <v>90</v>
      </c>
      <c r="AW1302" t="s">
        <v>90</v>
      </c>
      <c r="AX1302" t="s">
        <v>90</v>
      </c>
      <c r="AY1302" t="s">
        <v>90</v>
      </c>
      <c r="AZ1302" t="s">
        <v>90</v>
      </c>
      <c r="BA1302" t="s">
        <v>90</v>
      </c>
      <c r="BB1302" t="s">
        <v>90</v>
      </c>
      <c r="BC1302" t="s">
        <v>90</v>
      </c>
      <c r="BD1302" t="s">
        <v>90</v>
      </c>
      <c r="BE1302" t="s">
        <v>90</v>
      </c>
      <c r="BF1302" t="s">
        <v>2698</v>
      </c>
      <c r="BG1302">
        <v>134</v>
      </c>
      <c r="BH1302" t="s">
        <v>93</v>
      </c>
    </row>
    <row r="1303" spans="1:60">
      <c r="A1303" t="s">
        <v>2834</v>
      </c>
      <c r="B1303" t="s">
        <v>82</v>
      </c>
      <c r="C1303" t="s">
        <v>1337</v>
      </c>
      <c r="D1303" t="s">
        <v>84</v>
      </c>
      <c r="E1303" s="2">
        <f>HYPERLINK("capsilon://?command=openfolder&amp;siteaddress=FAM.docvelocity-na8.net&amp;folderid=FX1DADED4B-F4E5-083E-8E10-332D99D8A01C","FX2208206")</f>
        <v>0</v>
      </c>
      <c r="F1303" t="s">
        <v>19</v>
      </c>
      <c r="G1303" t="s">
        <v>19</v>
      </c>
      <c r="H1303" t="s">
        <v>85</v>
      </c>
      <c r="I1303" t="s">
        <v>2823</v>
      </c>
      <c r="J1303">
        <v>132</v>
      </c>
      <c r="K1303" t="s">
        <v>87</v>
      </c>
      <c r="L1303" t="s">
        <v>88</v>
      </c>
      <c r="M1303" t="s">
        <v>89</v>
      </c>
      <c r="N1303">
        <v>2</v>
      </c>
      <c r="O1303" s="1">
        <v>44798.753761574073</v>
      </c>
      <c r="P1303" s="1">
        <v>44798.776863425926</v>
      </c>
      <c r="Q1303">
        <v>1244</v>
      </c>
      <c r="R1303">
        <v>752</v>
      </c>
      <c r="S1303" t="b">
        <v>0</v>
      </c>
      <c r="T1303" t="s">
        <v>90</v>
      </c>
      <c r="U1303" t="b">
        <v>1</v>
      </c>
      <c r="V1303" t="s">
        <v>1933</v>
      </c>
      <c r="W1303" s="1">
        <v>44798.765046296299</v>
      </c>
      <c r="X1303">
        <v>413</v>
      </c>
      <c r="Y1303">
        <v>37</v>
      </c>
      <c r="Z1303">
        <v>0</v>
      </c>
      <c r="AA1303">
        <v>37</v>
      </c>
      <c r="AB1303">
        <v>74</v>
      </c>
      <c r="AC1303">
        <v>11</v>
      </c>
      <c r="AD1303">
        <v>95</v>
      </c>
      <c r="AE1303">
        <v>0</v>
      </c>
      <c r="AF1303">
        <v>0</v>
      </c>
      <c r="AG1303">
        <v>0</v>
      </c>
      <c r="AH1303" t="s">
        <v>173</v>
      </c>
      <c r="AI1303" s="1">
        <v>44798.776863425926</v>
      </c>
      <c r="AJ1303">
        <v>331</v>
      </c>
      <c r="AK1303">
        <v>1</v>
      </c>
      <c r="AL1303">
        <v>0</v>
      </c>
      <c r="AM1303">
        <v>1</v>
      </c>
      <c r="AN1303">
        <v>74</v>
      </c>
      <c r="AO1303">
        <v>1</v>
      </c>
      <c r="AP1303">
        <v>94</v>
      </c>
      <c r="AQ1303">
        <v>0</v>
      </c>
      <c r="AR1303">
        <v>0</v>
      </c>
      <c r="AS1303">
        <v>0</v>
      </c>
      <c r="AT1303" t="s">
        <v>90</v>
      </c>
      <c r="AU1303" t="s">
        <v>90</v>
      </c>
      <c r="AV1303" t="s">
        <v>90</v>
      </c>
      <c r="AW1303" t="s">
        <v>90</v>
      </c>
      <c r="AX1303" t="s">
        <v>90</v>
      </c>
      <c r="AY1303" t="s">
        <v>90</v>
      </c>
      <c r="AZ1303" t="s">
        <v>90</v>
      </c>
      <c r="BA1303" t="s">
        <v>90</v>
      </c>
      <c r="BB1303" t="s">
        <v>90</v>
      </c>
      <c r="BC1303" t="s">
        <v>90</v>
      </c>
      <c r="BD1303" t="s">
        <v>90</v>
      </c>
      <c r="BE1303" t="s">
        <v>90</v>
      </c>
      <c r="BF1303" t="s">
        <v>2698</v>
      </c>
      <c r="BG1303">
        <v>33</v>
      </c>
      <c r="BH1303" t="s">
        <v>93</v>
      </c>
    </row>
    <row r="1304" spans="1:60">
      <c r="A1304" t="s">
        <v>2835</v>
      </c>
      <c r="B1304" t="s">
        <v>82</v>
      </c>
      <c r="C1304" t="s">
        <v>2781</v>
      </c>
      <c r="D1304" t="s">
        <v>84</v>
      </c>
      <c r="E1304" s="2">
        <f>HYPERLINK("capsilon://?command=openfolder&amp;siteaddress=FAM.docvelocity-na8.net&amp;folderid=FX601D1F06-CA6A-600F-2594-56F2716CCE91","FX22085993")</f>
        <v>0</v>
      </c>
      <c r="F1304" t="s">
        <v>19</v>
      </c>
      <c r="G1304" t="s">
        <v>19</v>
      </c>
      <c r="H1304" t="s">
        <v>85</v>
      </c>
      <c r="I1304" t="s">
        <v>2825</v>
      </c>
      <c r="J1304">
        <v>56</v>
      </c>
      <c r="K1304" t="s">
        <v>87</v>
      </c>
      <c r="L1304" t="s">
        <v>88</v>
      </c>
      <c r="M1304" t="s">
        <v>89</v>
      </c>
      <c r="N1304">
        <v>2</v>
      </c>
      <c r="O1304" s="1">
        <v>44798.755706018521</v>
      </c>
      <c r="P1304" s="1">
        <v>44798.77921296296</v>
      </c>
      <c r="Q1304">
        <v>1615</v>
      </c>
      <c r="R1304">
        <v>416</v>
      </c>
      <c r="S1304" t="b">
        <v>0</v>
      </c>
      <c r="T1304" t="s">
        <v>90</v>
      </c>
      <c r="U1304" t="b">
        <v>1</v>
      </c>
      <c r="V1304" t="s">
        <v>1933</v>
      </c>
      <c r="W1304" s="1">
        <v>44798.767777777779</v>
      </c>
      <c r="X1304">
        <v>214</v>
      </c>
      <c r="Y1304">
        <v>42</v>
      </c>
      <c r="Z1304">
        <v>0</v>
      </c>
      <c r="AA1304">
        <v>42</v>
      </c>
      <c r="AB1304">
        <v>0</v>
      </c>
      <c r="AC1304">
        <v>0</v>
      </c>
      <c r="AD1304">
        <v>14</v>
      </c>
      <c r="AE1304">
        <v>0</v>
      </c>
      <c r="AF1304">
        <v>0</v>
      </c>
      <c r="AG1304">
        <v>0</v>
      </c>
      <c r="AH1304" t="s">
        <v>173</v>
      </c>
      <c r="AI1304" s="1">
        <v>44798.77921296296</v>
      </c>
      <c r="AJ1304">
        <v>202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14</v>
      </c>
      <c r="AQ1304">
        <v>0</v>
      </c>
      <c r="AR1304">
        <v>0</v>
      </c>
      <c r="AS1304">
        <v>0</v>
      </c>
      <c r="AT1304" t="s">
        <v>90</v>
      </c>
      <c r="AU1304" t="s">
        <v>90</v>
      </c>
      <c r="AV1304" t="s">
        <v>90</v>
      </c>
      <c r="AW1304" t="s">
        <v>90</v>
      </c>
      <c r="AX1304" t="s">
        <v>90</v>
      </c>
      <c r="AY1304" t="s">
        <v>90</v>
      </c>
      <c r="AZ1304" t="s">
        <v>90</v>
      </c>
      <c r="BA1304" t="s">
        <v>90</v>
      </c>
      <c r="BB1304" t="s">
        <v>90</v>
      </c>
      <c r="BC1304" t="s">
        <v>90</v>
      </c>
      <c r="BD1304" t="s">
        <v>90</v>
      </c>
      <c r="BE1304" t="s">
        <v>90</v>
      </c>
      <c r="BF1304" t="s">
        <v>2698</v>
      </c>
      <c r="BG1304">
        <v>33</v>
      </c>
      <c r="BH1304" t="s">
        <v>93</v>
      </c>
    </row>
    <row r="1305" spans="1:60">
      <c r="A1305" t="s">
        <v>2836</v>
      </c>
      <c r="B1305" t="s">
        <v>82</v>
      </c>
      <c r="C1305" t="s">
        <v>2781</v>
      </c>
      <c r="D1305" t="s">
        <v>84</v>
      </c>
      <c r="E1305" s="2">
        <f>HYPERLINK("capsilon://?command=openfolder&amp;siteaddress=FAM.docvelocity-na8.net&amp;folderid=FX601D1F06-CA6A-600F-2594-56F2716CCE91","FX22085993")</f>
        <v>0</v>
      </c>
      <c r="F1305" t="s">
        <v>19</v>
      </c>
      <c r="G1305" t="s">
        <v>19</v>
      </c>
      <c r="H1305" t="s">
        <v>85</v>
      </c>
      <c r="I1305" t="s">
        <v>2827</v>
      </c>
      <c r="J1305">
        <v>56</v>
      </c>
      <c r="K1305" t="s">
        <v>87</v>
      </c>
      <c r="L1305" t="s">
        <v>88</v>
      </c>
      <c r="M1305" t="s">
        <v>89</v>
      </c>
      <c r="N1305">
        <v>2</v>
      </c>
      <c r="O1305" s="1">
        <v>44798.756840277776</v>
      </c>
      <c r="P1305" s="1">
        <v>44798.781446759262</v>
      </c>
      <c r="Q1305">
        <v>1821</v>
      </c>
      <c r="R1305">
        <v>305</v>
      </c>
      <c r="S1305" t="b">
        <v>0</v>
      </c>
      <c r="T1305" t="s">
        <v>90</v>
      </c>
      <c r="U1305" t="b">
        <v>1</v>
      </c>
      <c r="V1305" t="s">
        <v>95</v>
      </c>
      <c r="W1305" s="1">
        <v>44798.768622685187</v>
      </c>
      <c r="X1305">
        <v>113</v>
      </c>
      <c r="Y1305">
        <v>42</v>
      </c>
      <c r="Z1305">
        <v>0</v>
      </c>
      <c r="AA1305">
        <v>42</v>
      </c>
      <c r="AB1305">
        <v>0</v>
      </c>
      <c r="AC1305">
        <v>1</v>
      </c>
      <c r="AD1305">
        <v>14</v>
      </c>
      <c r="AE1305">
        <v>0</v>
      </c>
      <c r="AF1305">
        <v>0</v>
      </c>
      <c r="AG1305">
        <v>0</v>
      </c>
      <c r="AH1305" t="s">
        <v>173</v>
      </c>
      <c r="AI1305" s="1">
        <v>44798.781446759262</v>
      </c>
      <c r="AJ1305">
        <v>192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14</v>
      </c>
      <c r="AQ1305">
        <v>0</v>
      </c>
      <c r="AR1305">
        <v>0</v>
      </c>
      <c r="AS1305">
        <v>0</v>
      </c>
      <c r="AT1305" t="s">
        <v>90</v>
      </c>
      <c r="AU1305" t="s">
        <v>90</v>
      </c>
      <c r="AV1305" t="s">
        <v>90</v>
      </c>
      <c r="AW1305" t="s">
        <v>90</v>
      </c>
      <c r="AX1305" t="s">
        <v>90</v>
      </c>
      <c r="AY1305" t="s">
        <v>90</v>
      </c>
      <c r="AZ1305" t="s">
        <v>90</v>
      </c>
      <c r="BA1305" t="s">
        <v>90</v>
      </c>
      <c r="BB1305" t="s">
        <v>90</v>
      </c>
      <c r="BC1305" t="s">
        <v>90</v>
      </c>
      <c r="BD1305" t="s">
        <v>90</v>
      </c>
      <c r="BE1305" t="s">
        <v>90</v>
      </c>
      <c r="BF1305" t="s">
        <v>2698</v>
      </c>
      <c r="BG1305">
        <v>35</v>
      </c>
      <c r="BH1305" t="s">
        <v>93</v>
      </c>
    </row>
    <row r="1306" spans="1:60">
      <c r="A1306" t="s">
        <v>2837</v>
      </c>
      <c r="B1306" t="s">
        <v>82</v>
      </c>
      <c r="C1306" t="s">
        <v>2838</v>
      </c>
      <c r="D1306" t="s">
        <v>84</v>
      </c>
      <c r="E1306" s="2">
        <f>HYPERLINK("capsilon://?command=openfolder&amp;siteaddress=FAM.docvelocity-na8.net&amp;folderid=FX3749F067-8B82-2884-213D-66D3CA768D06","FX22087210")</f>
        <v>0</v>
      </c>
      <c r="F1306" t="s">
        <v>19</v>
      </c>
      <c r="G1306" t="s">
        <v>19</v>
      </c>
      <c r="H1306" t="s">
        <v>85</v>
      </c>
      <c r="I1306" t="s">
        <v>2839</v>
      </c>
      <c r="J1306">
        <v>442</v>
      </c>
      <c r="K1306" t="s">
        <v>87</v>
      </c>
      <c r="L1306" t="s">
        <v>88</v>
      </c>
      <c r="M1306" t="s">
        <v>89</v>
      </c>
      <c r="N1306">
        <v>1</v>
      </c>
      <c r="O1306" s="1">
        <v>44798.771643518521</v>
      </c>
      <c r="P1306" s="1">
        <v>44798.793715277781</v>
      </c>
      <c r="Q1306">
        <v>1106</v>
      </c>
      <c r="R1306">
        <v>801</v>
      </c>
      <c r="S1306" t="b">
        <v>0</v>
      </c>
      <c r="T1306" t="s">
        <v>90</v>
      </c>
      <c r="U1306" t="b">
        <v>0</v>
      </c>
      <c r="V1306" t="s">
        <v>131</v>
      </c>
      <c r="W1306" s="1">
        <v>44798.793715277781</v>
      </c>
      <c r="X1306">
        <v>562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442</v>
      </c>
      <c r="AE1306">
        <v>396</v>
      </c>
      <c r="AF1306">
        <v>0</v>
      </c>
      <c r="AG1306">
        <v>13</v>
      </c>
      <c r="AH1306" t="s">
        <v>90</v>
      </c>
      <c r="AI1306" t="s">
        <v>90</v>
      </c>
      <c r="AJ1306" t="s">
        <v>90</v>
      </c>
      <c r="AK1306" t="s">
        <v>90</v>
      </c>
      <c r="AL1306" t="s">
        <v>90</v>
      </c>
      <c r="AM1306" t="s">
        <v>90</v>
      </c>
      <c r="AN1306" t="s">
        <v>90</v>
      </c>
      <c r="AO1306" t="s">
        <v>90</v>
      </c>
      <c r="AP1306" t="s">
        <v>90</v>
      </c>
      <c r="AQ1306" t="s">
        <v>90</v>
      </c>
      <c r="AR1306" t="s">
        <v>90</v>
      </c>
      <c r="AS1306" t="s">
        <v>90</v>
      </c>
      <c r="AT1306" t="s">
        <v>90</v>
      </c>
      <c r="AU1306" t="s">
        <v>90</v>
      </c>
      <c r="AV1306" t="s">
        <v>90</v>
      </c>
      <c r="AW1306" t="s">
        <v>90</v>
      </c>
      <c r="AX1306" t="s">
        <v>90</v>
      </c>
      <c r="AY1306" t="s">
        <v>90</v>
      </c>
      <c r="AZ1306" t="s">
        <v>90</v>
      </c>
      <c r="BA1306" t="s">
        <v>90</v>
      </c>
      <c r="BB1306" t="s">
        <v>90</v>
      </c>
      <c r="BC1306" t="s">
        <v>90</v>
      </c>
      <c r="BD1306" t="s">
        <v>90</v>
      </c>
      <c r="BE1306" t="s">
        <v>90</v>
      </c>
      <c r="BF1306" t="s">
        <v>2698</v>
      </c>
      <c r="BG1306">
        <v>31</v>
      </c>
      <c r="BH1306" t="s">
        <v>93</v>
      </c>
    </row>
    <row r="1307" spans="1:60">
      <c r="A1307" t="s">
        <v>2840</v>
      </c>
      <c r="B1307" t="s">
        <v>82</v>
      </c>
      <c r="C1307" t="s">
        <v>2829</v>
      </c>
      <c r="D1307" t="s">
        <v>84</v>
      </c>
      <c r="E1307" s="2">
        <f>HYPERLINK("capsilon://?command=openfolder&amp;siteaddress=FAM.docvelocity-na8.net&amp;folderid=FX360ABDE7-CEB6-A1AD-96C9-9EB7AF358343","FX22087201")</f>
        <v>0</v>
      </c>
      <c r="F1307" t="s">
        <v>19</v>
      </c>
      <c r="G1307" t="s">
        <v>19</v>
      </c>
      <c r="H1307" t="s">
        <v>85</v>
      </c>
      <c r="I1307" t="s">
        <v>2830</v>
      </c>
      <c r="J1307">
        <v>1169</v>
      </c>
      <c r="K1307" t="s">
        <v>87</v>
      </c>
      <c r="L1307" t="s">
        <v>88</v>
      </c>
      <c r="M1307" t="s">
        <v>89</v>
      </c>
      <c r="N1307">
        <v>2</v>
      </c>
      <c r="O1307" s="1">
        <v>44798.783043981479</v>
      </c>
      <c r="P1307" s="1">
        <v>44798.895694444444</v>
      </c>
      <c r="Q1307">
        <v>3996</v>
      </c>
      <c r="R1307">
        <v>5737</v>
      </c>
      <c r="S1307" t="b">
        <v>0</v>
      </c>
      <c r="T1307" t="s">
        <v>90</v>
      </c>
      <c r="U1307" t="b">
        <v>1</v>
      </c>
      <c r="V1307" t="s">
        <v>135</v>
      </c>
      <c r="W1307" s="1">
        <v>44798.880243055559</v>
      </c>
      <c r="X1307">
        <v>4205</v>
      </c>
      <c r="Y1307">
        <v>1046</v>
      </c>
      <c r="Z1307">
        <v>0</v>
      </c>
      <c r="AA1307">
        <v>1046</v>
      </c>
      <c r="AB1307">
        <v>156</v>
      </c>
      <c r="AC1307">
        <v>133</v>
      </c>
      <c r="AD1307">
        <v>123</v>
      </c>
      <c r="AE1307">
        <v>0</v>
      </c>
      <c r="AF1307">
        <v>0</v>
      </c>
      <c r="AG1307">
        <v>0</v>
      </c>
      <c r="AH1307" t="s">
        <v>173</v>
      </c>
      <c r="AI1307" s="1">
        <v>44798.895694444444</v>
      </c>
      <c r="AJ1307">
        <v>1313</v>
      </c>
      <c r="AK1307">
        <v>6</v>
      </c>
      <c r="AL1307">
        <v>0</v>
      </c>
      <c r="AM1307">
        <v>6</v>
      </c>
      <c r="AN1307">
        <v>52</v>
      </c>
      <c r="AO1307">
        <v>5</v>
      </c>
      <c r="AP1307">
        <v>117</v>
      </c>
      <c r="AQ1307">
        <v>0</v>
      </c>
      <c r="AR1307">
        <v>0</v>
      </c>
      <c r="AS1307">
        <v>0</v>
      </c>
      <c r="AT1307" t="s">
        <v>90</v>
      </c>
      <c r="AU1307" t="s">
        <v>90</v>
      </c>
      <c r="AV1307" t="s">
        <v>90</v>
      </c>
      <c r="AW1307" t="s">
        <v>90</v>
      </c>
      <c r="AX1307" t="s">
        <v>90</v>
      </c>
      <c r="AY1307" t="s">
        <v>90</v>
      </c>
      <c r="AZ1307" t="s">
        <v>90</v>
      </c>
      <c r="BA1307" t="s">
        <v>90</v>
      </c>
      <c r="BB1307" t="s">
        <v>90</v>
      </c>
      <c r="BC1307" t="s">
        <v>90</v>
      </c>
      <c r="BD1307" t="s">
        <v>90</v>
      </c>
      <c r="BE1307" t="s">
        <v>90</v>
      </c>
      <c r="BF1307" t="s">
        <v>2698</v>
      </c>
      <c r="BG1307">
        <v>162</v>
      </c>
      <c r="BH1307" t="s">
        <v>93</v>
      </c>
    </row>
    <row r="1308" spans="1:60">
      <c r="A1308" t="s">
        <v>2841</v>
      </c>
      <c r="B1308" t="s">
        <v>82</v>
      </c>
      <c r="C1308" t="s">
        <v>2838</v>
      </c>
      <c r="D1308" t="s">
        <v>84</v>
      </c>
      <c r="E1308" s="2">
        <f>HYPERLINK("capsilon://?command=openfolder&amp;siteaddress=FAM.docvelocity-na8.net&amp;folderid=FX3749F067-8B82-2884-213D-66D3CA768D06","FX22087210")</f>
        <v>0</v>
      </c>
      <c r="F1308" t="s">
        <v>19</v>
      </c>
      <c r="G1308" t="s">
        <v>19</v>
      </c>
      <c r="H1308" t="s">
        <v>85</v>
      </c>
      <c r="I1308" t="s">
        <v>2839</v>
      </c>
      <c r="J1308">
        <v>616</v>
      </c>
      <c r="K1308" t="s">
        <v>87</v>
      </c>
      <c r="L1308" t="s">
        <v>88</v>
      </c>
      <c r="M1308" t="s">
        <v>89</v>
      </c>
      <c r="N1308">
        <v>2</v>
      </c>
      <c r="O1308" s="1">
        <v>44798.795601851853</v>
      </c>
      <c r="P1308" s="1">
        <v>44798.920868055553</v>
      </c>
      <c r="Q1308">
        <v>3835</v>
      </c>
      <c r="R1308">
        <v>6988</v>
      </c>
      <c r="S1308" t="b">
        <v>0</v>
      </c>
      <c r="T1308" t="s">
        <v>90</v>
      </c>
      <c r="U1308" t="b">
        <v>1</v>
      </c>
      <c r="V1308" t="s">
        <v>162</v>
      </c>
      <c r="W1308" s="1">
        <v>44798.897465277776</v>
      </c>
      <c r="X1308">
        <v>5660</v>
      </c>
      <c r="Y1308">
        <v>489</v>
      </c>
      <c r="Z1308">
        <v>0</v>
      </c>
      <c r="AA1308">
        <v>489</v>
      </c>
      <c r="AB1308">
        <v>182</v>
      </c>
      <c r="AC1308">
        <v>43</v>
      </c>
      <c r="AD1308">
        <v>127</v>
      </c>
      <c r="AE1308">
        <v>0</v>
      </c>
      <c r="AF1308">
        <v>0</v>
      </c>
      <c r="AG1308">
        <v>0</v>
      </c>
      <c r="AH1308" t="s">
        <v>449</v>
      </c>
      <c r="AI1308" s="1">
        <v>44798.920868055553</v>
      </c>
      <c r="AJ1308">
        <v>1316</v>
      </c>
      <c r="AK1308">
        <v>3</v>
      </c>
      <c r="AL1308">
        <v>0</v>
      </c>
      <c r="AM1308">
        <v>3</v>
      </c>
      <c r="AN1308">
        <v>182</v>
      </c>
      <c r="AO1308">
        <v>0</v>
      </c>
      <c r="AP1308">
        <v>124</v>
      </c>
      <c r="AQ1308">
        <v>0</v>
      </c>
      <c r="AR1308">
        <v>0</v>
      </c>
      <c r="AS1308">
        <v>0</v>
      </c>
      <c r="AT1308" t="s">
        <v>90</v>
      </c>
      <c r="AU1308" t="s">
        <v>90</v>
      </c>
      <c r="AV1308" t="s">
        <v>90</v>
      </c>
      <c r="AW1308" t="s">
        <v>90</v>
      </c>
      <c r="AX1308" t="s">
        <v>90</v>
      </c>
      <c r="AY1308" t="s">
        <v>90</v>
      </c>
      <c r="AZ1308" t="s">
        <v>90</v>
      </c>
      <c r="BA1308" t="s">
        <v>90</v>
      </c>
      <c r="BB1308" t="s">
        <v>90</v>
      </c>
      <c r="BC1308" t="s">
        <v>90</v>
      </c>
      <c r="BD1308" t="s">
        <v>90</v>
      </c>
      <c r="BE1308" t="s">
        <v>90</v>
      </c>
      <c r="BF1308" t="s">
        <v>2698</v>
      </c>
      <c r="BG1308">
        <v>180</v>
      </c>
      <c r="BH1308" t="s">
        <v>93</v>
      </c>
    </row>
    <row r="1309" spans="1:60">
      <c r="A1309" t="s">
        <v>2842</v>
      </c>
      <c r="B1309" t="s">
        <v>82</v>
      </c>
      <c r="C1309" t="s">
        <v>2843</v>
      </c>
      <c r="D1309" t="s">
        <v>84</v>
      </c>
      <c r="E1309" s="2">
        <f>HYPERLINK("capsilon://?command=openfolder&amp;siteaddress=FAM.docvelocity-na8.net&amp;folderid=FX7B3BEC83-F313-A10D-B6C4-E0CDF6929438","FX22085921")</f>
        <v>0</v>
      </c>
      <c r="F1309" t="s">
        <v>19</v>
      </c>
      <c r="G1309" t="s">
        <v>19</v>
      </c>
      <c r="H1309" t="s">
        <v>85</v>
      </c>
      <c r="I1309" t="s">
        <v>2844</v>
      </c>
      <c r="J1309">
        <v>194</v>
      </c>
      <c r="K1309" t="s">
        <v>87</v>
      </c>
      <c r="L1309" t="s">
        <v>88</v>
      </c>
      <c r="M1309" t="s">
        <v>89</v>
      </c>
      <c r="N1309">
        <v>1</v>
      </c>
      <c r="O1309" s="1">
        <v>44798.858043981483</v>
      </c>
      <c r="P1309" s="1">
        <v>44798.903587962966</v>
      </c>
      <c r="Q1309">
        <v>3425</v>
      </c>
      <c r="R1309">
        <v>510</v>
      </c>
      <c r="S1309" t="b">
        <v>0</v>
      </c>
      <c r="T1309" t="s">
        <v>90</v>
      </c>
      <c r="U1309" t="b">
        <v>0</v>
      </c>
      <c r="V1309" t="s">
        <v>162</v>
      </c>
      <c r="W1309" s="1">
        <v>44798.903587962966</v>
      </c>
      <c r="X1309">
        <v>255</v>
      </c>
      <c r="Y1309">
        <v>3</v>
      </c>
      <c r="Z1309">
        <v>0</v>
      </c>
      <c r="AA1309">
        <v>3</v>
      </c>
      <c r="AB1309">
        <v>0</v>
      </c>
      <c r="AC1309">
        <v>2</v>
      </c>
      <c r="AD1309">
        <v>191</v>
      </c>
      <c r="AE1309">
        <v>173</v>
      </c>
      <c r="AF1309">
        <v>0</v>
      </c>
      <c r="AG1309">
        <v>7</v>
      </c>
      <c r="AH1309" t="s">
        <v>90</v>
      </c>
      <c r="AI1309" t="s">
        <v>90</v>
      </c>
      <c r="AJ1309" t="s">
        <v>90</v>
      </c>
      <c r="AK1309" t="s">
        <v>90</v>
      </c>
      <c r="AL1309" t="s">
        <v>90</v>
      </c>
      <c r="AM1309" t="s">
        <v>90</v>
      </c>
      <c r="AN1309" t="s">
        <v>90</v>
      </c>
      <c r="AO1309" t="s">
        <v>90</v>
      </c>
      <c r="AP1309" t="s">
        <v>90</v>
      </c>
      <c r="AQ1309" t="s">
        <v>90</v>
      </c>
      <c r="AR1309" t="s">
        <v>90</v>
      </c>
      <c r="AS1309" t="s">
        <v>90</v>
      </c>
      <c r="AT1309" t="s">
        <v>90</v>
      </c>
      <c r="AU1309" t="s">
        <v>90</v>
      </c>
      <c r="AV1309" t="s">
        <v>90</v>
      </c>
      <c r="AW1309" t="s">
        <v>90</v>
      </c>
      <c r="AX1309" t="s">
        <v>90</v>
      </c>
      <c r="AY1309" t="s">
        <v>90</v>
      </c>
      <c r="AZ1309" t="s">
        <v>90</v>
      </c>
      <c r="BA1309" t="s">
        <v>90</v>
      </c>
      <c r="BB1309" t="s">
        <v>90</v>
      </c>
      <c r="BC1309" t="s">
        <v>90</v>
      </c>
      <c r="BD1309" t="s">
        <v>90</v>
      </c>
      <c r="BE1309" t="s">
        <v>90</v>
      </c>
      <c r="BF1309" t="s">
        <v>2698</v>
      </c>
      <c r="BG1309">
        <v>65</v>
      </c>
      <c r="BH1309" t="s">
        <v>93</v>
      </c>
    </row>
    <row r="1310" spans="1:60">
      <c r="A1310" t="s">
        <v>2845</v>
      </c>
      <c r="B1310" t="s">
        <v>82</v>
      </c>
      <c r="C1310" t="s">
        <v>2472</v>
      </c>
      <c r="D1310" t="s">
        <v>84</v>
      </c>
      <c r="E1310" s="2">
        <f>HYPERLINK("capsilon://?command=openfolder&amp;siteaddress=FAM.docvelocity-na8.net&amp;folderid=FX03A2BEBB-650C-FD0F-DC98-D5EC59B3FAB9","FX22086541")</f>
        <v>0</v>
      </c>
      <c r="F1310" t="s">
        <v>19</v>
      </c>
      <c r="G1310" t="s">
        <v>19</v>
      </c>
      <c r="H1310" t="s">
        <v>85</v>
      </c>
      <c r="I1310" t="s">
        <v>2846</v>
      </c>
      <c r="J1310">
        <v>21</v>
      </c>
      <c r="K1310" t="s">
        <v>87</v>
      </c>
      <c r="L1310" t="s">
        <v>88</v>
      </c>
      <c r="M1310" t="s">
        <v>89</v>
      </c>
      <c r="N1310">
        <v>2</v>
      </c>
      <c r="O1310" s="1">
        <v>44798.860243055555</v>
      </c>
      <c r="P1310" s="1">
        <v>44798.889166666668</v>
      </c>
      <c r="Q1310">
        <v>2359</v>
      </c>
      <c r="R1310">
        <v>140</v>
      </c>
      <c r="S1310" t="b">
        <v>0</v>
      </c>
      <c r="T1310" t="s">
        <v>90</v>
      </c>
      <c r="U1310" t="b">
        <v>0</v>
      </c>
      <c r="V1310" t="s">
        <v>154</v>
      </c>
      <c r="W1310" s="1">
        <v>44798.881643518522</v>
      </c>
      <c r="X1310">
        <v>115</v>
      </c>
      <c r="Y1310">
        <v>0</v>
      </c>
      <c r="Z1310">
        <v>0</v>
      </c>
      <c r="AA1310">
        <v>0</v>
      </c>
      <c r="AB1310">
        <v>10</v>
      </c>
      <c r="AC1310">
        <v>0</v>
      </c>
      <c r="AD1310">
        <v>21</v>
      </c>
      <c r="AE1310">
        <v>0</v>
      </c>
      <c r="AF1310">
        <v>0</v>
      </c>
      <c r="AG1310">
        <v>0</v>
      </c>
      <c r="AH1310" t="s">
        <v>132</v>
      </c>
      <c r="AI1310" s="1">
        <v>44798.889166666668</v>
      </c>
      <c r="AJ1310">
        <v>25</v>
      </c>
      <c r="AK1310">
        <v>0</v>
      </c>
      <c r="AL1310">
        <v>0</v>
      </c>
      <c r="AM1310">
        <v>0</v>
      </c>
      <c r="AN1310">
        <v>10</v>
      </c>
      <c r="AO1310">
        <v>0</v>
      </c>
      <c r="AP1310">
        <v>21</v>
      </c>
      <c r="AQ1310">
        <v>0</v>
      </c>
      <c r="AR1310">
        <v>0</v>
      </c>
      <c r="AS1310">
        <v>0</v>
      </c>
      <c r="AT1310" t="s">
        <v>90</v>
      </c>
      <c r="AU1310" t="s">
        <v>90</v>
      </c>
      <c r="AV1310" t="s">
        <v>90</v>
      </c>
      <c r="AW1310" t="s">
        <v>90</v>
      </c>
      <c r="AX1310" t="s">
        <v>90</v>
      </c>
      <c r="AY1310" t="s">
        <v>90</v>
      </c>
      <c r="AZ1310" t="s">
        <v>90</v>
      </c>
      <c r="BA1310" t="s">
        <v>90</v>
      </c>
      <c r="BB1310" t="s">
        <v>90</v>
      </c>
      <c r="BC1310" t="s">
        <v>90</v>
      </c>
      <c r="BD1310" t="s">
        <v>90</v>
      </c>
      <c r="BE1310" t="s">
        <v>90</v>
      </c>
      <c r="BF1310" t="s">
        <v>2698</v>
      </c>
      <c r="BG1310">
        <v>41</v>
      </c>
      <c r="BH1310" t="s">
        <v>93</v>
      </c>
    </row>
    <row r="1311" spans="1:60">
      <c r="A1311" t="s">
        <v>2847</v>
      </c>
      <c r="B1311" t="s">
        <v>82</v>
      </c>
      <c r="C1311" t="s">
        <v>2848</v>
      </c>
      <c r="D1311" t="s">
        <v>84</v>
      </c>
      <c r="E1311" s="2">
        <f>HYPERLINK("capsilon://?command=openfolder&amp;siteaddress=FAM.docvelocity-na8.net&amp;folderid=FX9F78C444-647C-A8A1-0495-86C76118607F","FX22086150")</f>
        <v>0</v>
      </c>
      <c r="F1311" t="s">
        <v>19</v>
      </c>
      <c r="G1311" t="s">
        <v>19</v>
      </c>
      <c r="H1311" t="s">
        <v>85</v>
      </c>
      <c r="I1311" t="s">
        <v>2849</v>
      </c>
      <c r="J1311">
        <v>235</v>
      </c>
      <c r="K1311" t="s">
        <v>87</v>
      </c>
      <c r="L1311" t="s">
        <v>88</v>
      </c>
      <c r="M1311" t="s">
        <v>89</v>
      </c>
      <c r="N1311">
        <v>1</v>
      </c>
      <c r="O1311" s="1">
        <v>44798.87777777778</v>
      </c>
      <c r="P1311" s="1">
        <v>44798.906793981485</v>
      </c>
      <c r="Q1311">
        <v>2167</v>
      </c>
      <c r="R1311">
        <v>340</v>
      </c>
      <c r="S1311" t="b">
        <v>0</v>
      </c>
      <c r="T1311" t="s">
        <v>90</v>
      </c>
      <c r="U1311" t="b">
        <v>0</v>
      </c>
      <c r="V1311" t="s">
        <v>162</v>
      </c>
      <c r="W1311" s="1">
        <v>44798.906793981485</v>
      </c>
      <c r="X1311">
        <v>200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235</v>
      </c>
      <c r="AE1311">
        <v>221</v>
      </c>
      <c r="AF1311">
        <v>0</v>
      </c>
      <c r="AG1311">
        <v>8</v>
      </c>
      <c r="AH1311" t="s">
        <v>90</v>
      </c>
      <c r="AI1311" t="s">
        <v>90</v>
      </c>
      <c r="AJ1311" t="s">
        <v>90</v>
      </c>
      <c r="AK1311" t="s">
        <v>90</v>
      </c>
      <c r="AL1311" t="s">
        <v>90</v>
      </c>
      <c r="AM1311" t="s">
        <v>90</v>
      </c>
      <c r="AN1311" t="s">
        <v>90</v>
      </c>
      <c r="AO1311" t="s">
        <v>90</v>
      </c>
      <c r="AP1311" t="s">
        <v>90</v>
      </c>
      <c r="AQ1311" t="s">
        <v>90</v>
      </c>
      <c r="AR1311" t="s">
        <v>90</v>
      </c>
      <c r="AS1311" t="s">
        <v>90</v>
      </c>
      <c r="AT1311" t="s">
        <v>90</v>
      </c>
      <c r="AU1311" t="s">
        <v>90</v>
      </c>
      <c r="AV1311" t="s">
        <v>90</v>
      </c>
      <c r="AW1311" t="s">
        <v>90</v>
      </c>
      <c r="AX1311" t="s">
        <v>90</v>
      </c>
      <c r="AY1311" t="s">
        <v>90</v>
      </c>
      <c r="AZ1311" t="s">
        <v>90</v>
      </c>
      <c r="BA1311" t="s">
        <v>90</v>
      </c>
      <c r="BB1311" t="s">
        <v>90</v>
      </c>
      <c r="BC1311" t="s">
        <v>90</v>
      </c>
      <c r="BD1311" t="s">
        <v>90</v>
      </c>
      <c r="BE1311" t="s">
        <v>90</v>
      </c>
      <c r="BF1311" t="s">
        <v>2698</v>
      </c>
      <c r="BG1311">
        <v>41</v>
      </c>
      <c r="BH1311" t="s">
        <v>93</v>
      </c>
    </row>
    <row r="1312" spans="1:60">
      <c r="A1312" t="s">
        <v>2850</v>
      </c>
      <c r="B1312" t="s">
        <v>82</v>
      </c>
      <c r="C1312" t="s">
        <v>2843</v>
      </c>
      <c r="D1312" t="s">
        <v>84</v>
      </c>
      <c r="E1312" s="2">
        <f>HYPERLINK("capsilon://?command=openfolder&amp;siteaddress=FAM.docvelocity-na8.net&amp;folderid=FX7B3BEC83-F313-A10D-B6C4-E0CDF6929438","FX22085921")</f>
        <v>0</v>
      </c>
      <c r="F1312" t="s">
        <v>19</v>
      </c>
      <c r="G1312" t="s">
        <v>19</v>
      </c>
      <c r="H1312" t="s">
        <v>85</v>
      </c>
      <c r="I1312" t="s">
        <v>2844</v>
      </c>
      <c r="J1312">
        <v>302</v>
      </c>
      <c r="K1312" t="s">
        <v>87</v>
      </c>
      <c r="L1312" t="s">
        <v>88</v>
      </c>
      <c r="M1312" t="s">
        <v>89</v>
      </c>
      <c r="N1312">
        <v>2</v>
      </c>
      <c r="O1312" s="1">
        <v>44798.905011574076</v>
      </c>
      <c r="P1312" s="1">
        <v>44798.96303240741</v>
      </c>
      <c r="Q1312">
        <v>1139</v>
      </c>
      <c r="R1312">
        <v>3874</v>
      </c>
      <c r="S1312" t="b">
        <v>0</v>
      </c>
      <c r="T1312" t="s">
        <v>90</v>
      </c>
      <c r="U1312" t="b">
        <v>1</v>
      </c>
      <c r="V1312" t="s">
        <v>162</v>
      </c>
      <c r="W1312" s="1">
        <v>44798.939837962964</v>
      </c>
      <c r="X1312">
        <v>1006</v>
      </c>
      <c r="Y1312">
        <v>254</v>
      </c>
      <c r="Z1312">
        <v>0</v>
      </c>
      <c r="AA1312">
        <v>254</v>
      </c>
      <c r="AB1312">
        <v>0</v>
      </c>
      <c r="AC1312">
        <v>13</v>
      </c>
      <c r="AD1312">
        <v>48</v>
      </c>
      <c r="AE1312">
        <v>0</v>
      </c>
      <c r="AF1312">
        <v>0</v>
      </c>
      <c r="AG1312">
        <v>0</v>
      </c>
      <c r="AH1312" t="s">
        <v>126</v>
      </c>
      <c r="AI1312" s="1">
        <v>44798.96303240741</v>
      </c>
      <c r="AJ1312">
        <v>1052</v>
      </c>
      <c r="AK1312">
        <v>2</v>
      </c>
      <c r="AL1312">
        <v>0</v>
      </c>
      <c r="AM1312">
        <v>2</v>
      </c>
      <c r="AN1312">
        <v>0</v>
      </c>
      <c r="AO1312">
        <v>2</v>
      </c>
      <c r="AP1312">
        <v>46</v>
      </c>
      <c r="AQ1312">
        <v>0</v>
      </c>
      <c r="AR1312">
        <v>0</v>
      </c>
      <c r="AS1312">
        <v>0</v>
      </c>
      <c r="AT1312" t="s">
        <v>90</v>
      </c>
      <c r="AU1312" t="s">
        <v>90</v>
      </c>
      <c r="AV1312" t="s">
        <v>90</v>
      </c>
      <c r="AW1312" t="s">
        <v>90</v>
      </c>
      <c r="AX1312" t="s">
        <v>90</v>
      </c>
      <c r="AY1312" t="s">
        <v>90</v>
      </c>
      <c r="AZ1312" t="s">
        <v>90</v>
      </c>
      <c r="BA1312" t="s">
        <v>90</v>
      </c>
      <c r="BB1312" t="s">
        <v>90</v>
      </c>
      <c r="BC1312" t="s">
        <v>90</v>
      </c>
      <c r="BD1312" t="s">
        <v>90</v>
      </c>
      <c r="BE1312" t="s">
        <v>90</v>
      </c>
      <c r="BF1312" t="s">
        <v>2698</v>
      </c>
      <c r="BG1312">
        <v>83</v>
      </c>
      <c r="BH1312" t="s">
        <v>93</v>
      </c>
    </row>
    <row r="1313" spans="1:60">
      <c r="A1313" t="s">
        <v>2851</v>
      </c>
      <c r="B1313" t="s">
        <v>82</v>
      </c>
      <c r="C1313" t="s">
        <v>2848</v>
      </c>
      <c r="D1313" t="s">
        <v>84</v>
      </c>
      <c r="E1313" s="2">
        <f>HYPERLINK("capsilon://?command=openfolder&amp;siteaddress=FAM.docvelocity-na8.net&amp;folderid=FX9F78C444-647C-A8A1-0495-86C76118607F","FX22086150")</f>
        <v>0</v>
      </c>
      <c r="F1313" t="s">
        <v>19</v>
      </c>
      <c r="G1313" t="s">
        <v>19</v>
      </c>
      <c r="H1313" t="s">
        <v>85</v>
      </c>
      <c r="I1313" t="s">
        <v>2849</v>
      </c>
      <c r="J1313">
        <v>339</v>
      </c>
      <c r="K1313" t="s">
        <v>87</v>
      </c>
      <c r="L1313" t="s">
        <v>88</v>
      </c>
      <c r="M1313" t="s">
        <v>89</v>
      </c>
      <c r="N1313">
        <v>2</v>
      </c>
      <c r="O1313" s="1">
        <v>44798.908715277779</v>
      </c>
      <c r="P1313" s="1">
        <v>44799.007650462961</v>
      </c>
      <c r="Q1313">
        <v>4345</v>
      </c>
      <c r="R1313">
        <v>4203</v>
      </c>
      <c r="S1313" t="b">
        <v>0</v>
      </c>
      <c r="T1313" t="s">
        <v>90</v>
      </c>
      <c r="U1313" t="b">
        <v>1</v>
      </c>
      <c r="V1313" t="s">
        <v>162</v>
      </c>
      <c r="W1313" s="1">
        <v>44798.982835648145</v>
      </c>
      <c r="X1313">
        <v>3621</v>
      </c>
      <c r="Y1313">
        <v>312</v>
      </c>
      <c r="Z1313">
        <v>0</v>
      </c>
      <c r="AA1313">
        <v>312</v>
      </c>
      <c r="AB1313">
        <v>0</v>
      </c>
      <c r="AC1313">
        <v>53</v>
      </c>
      <c r="AD1313">
        <v>27</v>
      </c>
      <c r="AE1313">
        <v>0</v>
      </c>
      <c r="AF1313">
        <v>0</v>
      </c>
      <c r="AG1313">
        <v>0</v>
      </c>
      <c r="AH1313" t="s">
        <v>132</v>
      </c>
      <c r="AI1313" s="1">
        <v>44799.007650462961</v>
      </c>
      <c r="AJ1313">
        <v>538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27</v>
      </c>
      <c r="AQ1313">
        <v>0</v>
      </c>
      <c r="AR1313">
        <v>0</v>
      </c>
      <c r="AS1313">
        <v>0</v>
      </c>
      <c r="AT1313" t="s">
        <v>90</v>
      </c>
      <c r="AU1313" t="s">
        <v>90</v>
      </c>
      <c r="AV1313" t="s">
        <v>90</v>
      </c>
      <c r="AW1313" t="s">
        <v>90</v>
      </c>
      <c r="AX1313" t="s">
        <v>90</v>
      </c>
      <c r="AY1313" t="s">
        <v>90</v>
      </c>
      <c r="AZ1313" t="s">
        <v>90</v>
      </c>
      <c r="BA1313" t="s">
        <v>90</v>
      </c>
      <c r="BB1313" t="s">
        <v>90</v>
      </c>
      <c r="BC1313" t="s">
        <v>90</v>
      </c>
      <c r="BD1313" t="s">
        <v>90</v>
      </c>
      <c r="BE1313" t="s">
        <v>90</v>
      </c>
      <c r="BF1313" t="s">
        <v>2698</v>
      </c>
      <c r="BG1313">
        <v>142</v>
      </c>
      <c r="BH1313" t="s">
        <v>93</v>
      </c>
    </row>
    <row r="1314" spans="1:60">
      <c r="A1314" t="s">
        <v>2852</v>
      </c>
      <c r="B1314" t="s">
        <v>82</v>
      </c>
      <c r="C1314" t="s">
        <v>2838</v>
      </c>
      <c r="D1314" t="s">
        <v>84</v>
      </c>
      <c r="E1314" s="2">
        <f>HYPERLINK("capsilon://?command=openfolder&amp;siteaddress=FAM.docvelocity-na8.net&amp;folderid=FX3749F067-8B82-2884-213D-66D3CA768D06","FX22087210")</f>
        <v>0</v>
      </c>
      <c r="F1314" t="s">
        <v>19</v>
      </c>
      <c r="G1314" t="s">
        <v>19</v>
      </c>
      <c r="H1314" t="s">
        <v>85</v>
      </c>
      <c r="I1314" t="s">
        <v>2853</v>
      </c>
      <c r="J1314">
        <v>28</v>
      </c>
      <c r="K1314" t="s">
        <v>87</v>
      </c>
      <c r="L1314" t="s">
        <v>88</v>
      </c>
      <c r="M1314" t="s">
        <v>89</v>
      </c>
      <c r="N1314">
        <v>1</v>
      </c>
      <c r="O1314" s="1">
        <v>44798.910416666666</v>
      </c>
      <c r="P1314" s="1">
        <v>44798.964803240742</v>
      </c>
      <c r="Q1314">
        <v>3967</v>
      </c>
      <c r="R1314">
        <v>732</v>
      </c>
      <c r="S1314" t="b">
        <v>0</v>
      </c>
      <c r="T1314" t="s">
        <v>90</v>
      </c>
      <c r="U1314" t="b">
        <v>0</v>
      </c>
      <c r="V1314" t="s">
        <v>182</v>
      </c>
      <c r="W1314" s="1">
        <v>44798.964803240742</v>
      </c>
      <c r="X1314">
        <v>732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28</v>
      </c>
      <c r="AE1314">
        <v>21</v>
      </c>
      <c r="AF1314">
        <v>0</v>
      </c>
      <c r="AG1314">
        <v>2</v>
      </c>
      <c r="AH1314" t="s">
        <v>90</v>
      </c>
      <c r="AI1314" t="s">
        <v>90</v>
      </c>
      <c r="AJ1314" t="s">
        <v>90</v>
      </c>
      <c r="AK1314" t="s">
        <v>90</v>
      </c>
      <c r="AL1314" t="s">
        <v>90</v>
      </c>
      <c r="AM1314" t="s">
        <v>90</v>
      </c>
      <c r="AN1314" t="s">
        <v>90</v>
      </c>
      <c r="AO1314" t="s">
        <v>90</v>
      </c>
      <c r="AP1314" t="s">
        <v>90</v>
      </c>
      <c r="AQ1314" t="s">
        <v>90</v>
      </c>
      <c r="AR1314" t="s">
        <v>90</v>
      </c>
      <c r="AS1314" t="s">
        <v>90</v>
      </c>
      <c r="AT1314" t="s">
        <v>90</v>
      </c>
      <c r="AU1314" t="s">
        <v>90</v>
      </c>
      <c r="AV1314" t="s">
        <v>90</v>
      </c>
      <c r="AW1314" t="s">
        <v>90</v>
      </c>
      <c r="AX1314" t="s">
        <v>90</v>
      </c>
      <c r="AY1314" t="s">
        <v>90</v>
      </c>
      <c r="AZ1314" t="s">
        <v>90</v>
      </c>
      <c r="BA1314" t="s">
        <v>90</v>
      </c>
      <c r="BB1314" t="s">
        <v>90</v>
      </c>
      <c r="BC1314" t="s">
        <v>90</v>
      </c>
      <c r="BD1314" t="s">
        <v>90</v>
      </c>
      <c r="BE1314" t="s">
        <v>90</v>
      </c>
      <c r="BF1314" t="s">
        <v>2698</v>
      </c>
      <c r="BG1314">
        <v>78</v>
      </c>
      <c r="BH1314" t="s">
        <v>93</v>
      </c>
    </row>
    <row r="1315" spans="1:60">
      <c r="A1315" t="s">
        <v>2854</v>
      </c>
      <c r="B1315" t="s">
        <v>82</v>
      </c>
      <c r="C1315" t="s">
        <v>2838</v>
      </c>
      <c r="D1315" t="s">
        <v>84</v>
      </c>
      <c r="E1315" s="2">
        <f>HYPERLINK("capsilon://?command=openfolder&amp;siteaddress=FAM.docvelocity-na8.net&amp;folderid=FX3749F067-8B82-2884-213D-66D3CA768D06","FX22087210")</f>
        <v>0</v>
      </c>
      <c r="F1315" t="s">
        <v>19</v>
      </c>
      <c r="G1315" t="s">
        <v>19</v>
      </c>
      <c r="H1315" t="s">
        <v>85</v>
      </c>
      <c r="I1315" t="s">
        <v>2853</v>
      </c>
      <c r="J1315">
        <v>56</v>
      </c>
      <c r="K1315" t="s">
        <v>87</v>
      </c>
      <c r="L1315" t="s">
        <v>88</v>
      </c>
      <c r="M1315" t="s">
        <v>89</v>
      </c>
      <c r="N1315">
        <v>2</v>
      </c>
      <c r="O1315" s="1">
        <v>44798.965960648151</v>
      </c>
      <c r="P1315" s="1">
        <v>44799.008750000001</v>
      </c>
      <c r="Q1315">
        <v>2967</v>
      </c>
      <c r="R1315">
        <v>730</v>
      </c>
      <c r="S1315" t="b">
        <v>0</v>
      </c>
      <c r="T1315" t="s">
        <v>90</v>
      </c>
      <c r="U1315" t="b">
        <v>1</v>
      </c>
      <c r="V1315" t="s">
        <v>182</v>
      </c>
      <c r="W1315" s="1">
        <v>44798.979386574072</v>
      </c>
      <c r="X1315">
        <v>636</v>
      </c>
      <c r="Y1315">
        <v>42</v>
      </c>
      <c r="Z1315">
        <v>0</v>
      </c>
      <c r="AA1315">
        <v>42</v>
      </c>
      <c r="AB1315">
        <v>0</v>
      </c>
      <c r="AC1315">
        <v>35</v>
      </c>
      <c r="AD1315">
        <v>14</v>
      </c>
      <c r="AE1315">
        <v>0</v>
      </c>
      <c r="AF1315">
        <v>0</v>
      </c>
      <c r="AG1315">
        <v>0</v>
      </c>
      <c r="AH1315" t="s">
        <v>132</v>
      </c>
      <c r="AI1315" s="1">
        <v>44799.008750000001</v>
      </c>
      <c r="AJ1315">
        <v>94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14</v>
      </c>
      <c r="AQ1315">
        <v>0</v>
      </c>
      <c r="AR1315">
        <v>0</v>
      </c>
      <c r="AS1315">
        <v>0</v>
      </c>
      <c r="AT1315" t="s">
        <v>90</v>
      </c>
      <c r="AU1315" t="s">
        <v>90</v>
      </c>
      <c r="AV1315" t="s">
        <v>90</v>
      </c>
      <c r="AW1315" t="s">
        <v>90</v>
      </c>
      <c r="AX1315" t="s">
        <v>90</v>
      </c>
      <c r="AY1315" t="s">
        <v>90</v>
      </c>
      <c r="AZ1315" t="s">
        <v>90</v>
      </c>
      <c r="BA1315" t="s">
        <v>90</v>
      </c>
      <c r="BB1315" t="s">
        <v>90</v>
      </c>
      <c r="BC1315" t="s">
        <v>90</v>
      </c>
      <c r="BD1315" t="s">
        <v>90</v>
      </c>
      <c r="BE1315" t="s">
        <v>90</v>
      </c>
      <c r="BF1315" t="s">
        <v>2698</v>
      </c>
      <c r="BG1315">
        <v>61</v>
      </c>
      <c r="BH1315" t="s">
        <v>93</v>
      </c>
    </row>
    <row r="1316" spans="1:60">
      <c r="A1316" t="s">
        <v>2855</v>
      </c>
      <c r="B1316" t="s">
        <v>82</v>
      </c>
      <c r="C1316" t="s">
        <v>2856</v>
      </c>
      <c r="D1316" t="s">
        <v>84</v>
      </c>
      <c r="E1316" s="2">
        <f>HYPERLINK("capsilon://?command=openfolder&amp;siteaddress=FAM.docvelocity-na8.net&amp;folderid=FXD576B27A-EE33-B448-EEEA-0C1CA8BCCD9A","FX22081060")</f>
        <v>0</v>
      </c>
      <c r="F1316" t="s">
        <v>19</v>
      </c>
      <c r="G1316" t="s">
        <v>19</v>
      </c>
      <c r="H1316" t="s">
        <v>85</v>
      </c>
      <c r="I1316" t="s">
        <v>2857</v>
      </c>
      <c r="J1316">
        <v>44</v>
      </c>
      <c r="K1316" t="s">
        <v>87</v>
      </c>
      <c r="L1316" t="s">
        <v>88</v>
      </c>
      <c r="M1316" t="s">
        <v>89</v>
      </c>
      <c r="N1316">
        <v>2</v>
      </c>
      <c r="O1316" s="1">
        <v>44799.163310185184</v>
      </c>
      <c r="P1316" s="1">
        <v>44799.227175925924</v>
      </c>
      <c r="Q1316">
        <v>4735</v>
      </c>
      <c r="R1316">
        <v>783</v>
      </c>
      <c r="S1316" t="b">
        <v>0</v>
      </c>
      <c r="T1316" t="s">
        <v>90</v>
      </c>
      <c r="U1316" t="b">
        <v>0</v>
      </c>
      <c r="V1316" t="s">
        <v>1792</v>
      </c>
      <c r="W1316" s="1">
        <v>44799.202939814815</v>
      </c>
      <c r="X1316">
        <v>238</v>
      </c>
      <c r="Y1316">
        <v>37</v>
      </c>
      <c r="Z1316">
        <v>0</v>
      </c>
      <c r="AA1316">
        <v>37</v>
      </c>
      <c r="AB1316">
        <v>0</v>
      </c>
      <c r="AC1316">
        <v>5</v>
      </c>
      <c r="AD1316">
        <v>7</v>
      </c>
      <c r="AE1316">
        <v>0</v>
      </c>
      <c r="AF1316">
        <v>0</v>
      </c>
      <c r="AG1316">
        <v>0</v>
      </c>
      <c r="AH1316" t="s">
        <v>868</v>
      </c>
      <c r="AI1316" s="1">
        <v>44799.227175925924</v>
      </c>
      <c r="AJ1316">
        <v>182</v>
      </c>
      <c r="AK1316">
        <v>1</v>
      </c>
      <c r="AL1316">
        <v>0</v>
      </c>
      <c r="AM1316">
        <v>1</v>
      </c>
      <c r="AN1316">
        <v>0</v>
      </c>
      <c r="AO1316">
        <v>0</v>
      </c>
      <c r="AP1316">
        <v>6</v>
      </c>
      <c r="AQ1316">
        <v>0</v>
      </c>
      <c r="AR1316">
        <v>0</v>
      </c>
      <c r="AS1316">
        <v>0</v>
      </c>
      <c r="AT1316" t="s">
        <v>90</v>
      </c>
      <c r="AU1316" t="s">
        <v>90</v>
      </c>
      <c r="AV1316" t="s">
        <v>90</v>
      </c>
      <c r="AW1316" t="s">
        <v>90</v>
      </c>
      <c r="AX1316" t="s">
        <v>90</v>
      </c>
      <c r="AY1316" t="s">
        <v>90</v>
      </c>
      <c r="AZ1316" t="s">
        <v>90</v>
      </c>
      <c r="BA1316" t="s">
        <v>90</v>
      </c>
      <c r="BB1316" t="s">
        <v>90</v>
      </c>
      <c r="BC1316" t="s">
        <v>90</v>
      </c>
      <c r="BD1316" t="s">
        <v>90</v>
      </c>
      <c r="BE1316" t="s">
        <v>90</v>
      </c>
      <c r="BF1316" t="s">
        <v>2858</v>
      </c>
      <c r="BG1316">
        <v>91</v>
      </c>
      <c r="BH1316" t="s">
        <v>93</v>
      </c>
    </row>
    <row r="1317" spans="1:60">
      <c r="A1317" t="s">
        <v>2859</v>
      </c>
      <c r="B1317" t="s">
        <v>82</v>
      </c>
      <c r="C1317" t="s">
        <v>241</v>
      </c>
      <c r="D1317" t="s">
        <v>84</v>
      </c>
      <c r="E1317" s="2">
        <f>HYPERLINK("capsilon://?command=openfolder&amp;siteaddress=FAM.docvelocity-na8.net&amp;folderid=FX4284E9D1-E0DB-03AA-5EAE-C668769EED2F","FX22065466")</f>
        <v>0</v>
      </c>
      <c r="F1317" t="s">
        <v>19</v>
      </c>
      <c r="G1317" t="s">
        <v>19</v>
      </c>
      <c r="H1317" t="s">
        <v>85</v>
      </c>
      <c r="I1317" t="s">
        <v>2860</v>
      </c>
      <c r="J1317">
        <v>21</v>
      </c>
      <c r="K1317" t="s">
        <v>87</v>
      </c>
      <c r="L1317" t="s">
        <v>88</v>
      </c>
      <c r="M1317" t="s">
        <v>89</v>
      </c>
      <c r="N1317">
        <v>2</v>
      </c>
      <c r="O1317" s="1">
        <v>44775.675532407404</v>
      </c>
      <c r="P1317" s="1">
        <v>44775.747152777774</v>
      </c>
      <c r="Q1317">
        <v>6027</v>
      </c>
      <c r="R1317">
        <v>161</v>
      </c>
      <c r="S1317" t="b">
        <v>0</v>
      </c>
      <c r="T1317" t="s">
        <v>90</v>
      </c>
      <c r="U1317" t="b">
        <v>0</v>
      </c>
      <c r="V1317" t="s">
        <v>102</v>
      </c>
      <c r="W1317" s="1">
        <v>44775.681770833333</v>
      </c>
      <c r="X1317">
        <v>71</v>
      </c>
      <c r="Y1317">
        <v>0</v>
      </c>
      <c r="Z1317">
        <v>0</v>
      </c>
      <c r="AA1317">
        <v>0</v>
      </c>
      <c r="AB1317">
        <v>10</v>
      </c>
      <c r="AC1317">
        <v>0</v>
      </c>
      <c r="AD1317">
        <v>21</v>
      </c>
      <c r="AE1317">
        <v>0</v>
      </c>
      <c r="AF1317">
        <v>0</v>
      </c>
      <c r="AG1317">
        <v>0</v>
      </c>
      <c r="AH1317" t="s">
        <v>96</v>
      </c>
      <c r="AI1317" s="1">
        <v>44775.747152777774</v>
      </c>
      <c r="AJ1317">
        <v>14</v>
      </c>
      <c r="AK1317">
        <v>0</v>
      </c>
      <c r="AL1317">
        <v>0</v>
      </c>
      <c r="AM1317">
        <v>0</v>
      </c>
      <c r="AN1317">
        <v>10</v>
      </c>
      <c r="AO1317">
        <v>0</v>
      </c>
      <c r="AP1317">
        <v>21</v>
      </c>
      <c r="AQ1317">
        <v>0</v>
      </c>
      <c r="AR1317">
        <v>0</v>
      </c>
      <c r="AS1317">
        <v>0</v>
      </c>
      <c r="AT1317" t="s">
        <v>90</v>
      </c>
      <c r="AU1317" t="s">
        <v>90</v>
      </c>
      <c r="AV1317" t="s">
        <v>90</v>
      </c>
      <c r="AW1317" t="s">
        <v>90</v>
      </c>
      <c r="AX1317" t="s">
        <v>90</v>
      </c>
      <c r="AY1317" t="s">
        <v>90</v>
      </c>
      <c r="AZ1317" t="s">
        <v>90</v>
      </c>
      <c r="BA1317" t="s">
        <v>90</v>
      </c>
      <c r="BB1317" t="s">
        <v>90</v>
      </c>
      <c r="BC1317" t="s">
        <v>90</v>
      </c>
      <c r="BD1317" t="s">
        <v>90</v>
      </c>
      <c r="BE1317" t="s">
        <v>90</v>
      </c>
      <c r="BF1317" t="s">
        <v>1506</v>
      </c>
      <c r="BG1317">
        <v>103</v>
      </c>
      <c r="BH1317" t="s">
        <v>93</v>
      </c>
    </row>
    <row r="1318" spans="1:60">
      <c r="A1318" t="s">
        <v>2861</v>
      </c>
      <c r="B1318" t="s">
        <v>82</v>
      </c>
      <c r="C1318" t="s">
        <v>241</v>
      </c>
      <c r="D1318" t="s">
        <v>84</v>
      </c>
      <c r="E1318" s="2">
        <f>HYPERLINK("capsilon://?command=openfolder&amp;siteaddress=FAM.docvelocity-na8.net&amp;folderid=FX4284E9D1-E0DB-03AA-5EAE-C668769EED2F","FX22065466")</f>
        <v>0</v>
      </c>
      <c r="F1318" t="s">
        <v>19</v>
      </c>
      <c r="G1318" t="s">
        <v>19</v>
      </c>
      <c r="H1318" t="s">
        <v>85</v>
      </c>
      <c r="I1318" t="s">
        <v>2862</v>
      </c>
      <c r="J1318">
        <v>30</v>
      </c>
      <c r="K1318" t="s">
        <v>87</v>
      </c>
      <c r="L1318" t="s">
        <v>88</v>
      </c>
      <c r="M1318" t="s">
        <v>89</v>
      </c>
      <c r="N1318">
        <v>2</v>
      </c>
      <c r="O1318" s="1">
        <v>44775.676400462966</v>
      </c>
      <c r="P1318" s="1">
        <v>44775.749074074076</v>
      </c>
      <c r="Q1318">
        <v>5982</v>
      </c>
      <c r="R1318">
        <v>297</v>
      </c>
      <c r="S1318" t="b">
        <v>0</v>
      </c>
      <c r="T1318" t="s">
        <v>90</v>
      </c>
      <c r="U1318" t="b">
        <v>0</v>
      </c>
      <c r="V1318" t="s">
        <v>169</v>
      </c>
      <c r="W1318" s="1">
        <v>44775.679062499999</v>
      </c>
      <c r="X1318">
        <v>132</v>
      </c>
      <c r="Y1318">
        <v>10</v>
      </c>
      <c r="Z1318">
        <v>0</v>
      </c>
      <c r="AA1318">
        <v>10</v>
      </c>
      <c r="AB1318">
        <v>0</v>
      </c>
      <c r="AC1318">
        <v>1</v>
      </c>
      <c r="AD1318">
        <v>20</v>
      </c>
      <c r="AE1318">
        <v>0</v>
      </c>
      <c r="AF1318">
        <v>0</v>
      </c>
      <c r="AG1318">
        <v>0</v>
      </c>
      <c r="AH1318" t="s">
        <v>96</v>
      </c>
      <c r="AI1318" s="1">
        <v>44775.749074074076</v>
      </c>
      <c r="AJ1318">
        <v>165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20</v>
      </c>
      <c r="AQ1318">
        <v>0</v>
      </c>
      <c r="AR1318">
        <v>0</v>
      </c>
      <c r="AS1318">
        <v>0</v>
      </c>
      <c r="AT1318" t="s">
        <v>90</v>
      </c>
      <c r="AU1318" t="s">
        <v>90</v>
      </c>
      <c r="AV1318" t="s">
        <v>90</v>
      </c>
      <c r="AW1318" t="s">
        <v>90</v>
      </c>
      <c r="AX1318" t="s">
        <v>90</v>
      </c>
      <c r="AY1318" t="s">
        <v>90</v>
      </c>
      <c r="AZ1318" t="s">
        <v>90</v>
      </c>
      <c r="BA1318" t="s">
        <v>90</v>
      </c>
      <c r="BB1318" t="s">
        <v>90</v>
      </c>
      <c r="BC1318" t="s">
        <v>90</v>
      </c>
      <c r="BD1318" t="s">
        <v>90</v>
      </c>
      <c r="BE1318" t="s">
        <v>90</v>
      </c>
      <c r="BF1318" t="s">
        <v>1506</v>
      </c>
      <c r="BG1318">
        <v>104</v>
      </c>
      <c r="BH1318" t="s">
        <v>93</v>
      </c>
    </row>
    <row r="1319" spans="1:60">
      <c r="A1319" t="s">
        <v>2863</v>
      </c>
      <c r="B1319" t="s">
        <v>82</v>
      </c>
      <c r="C1319" t="s">
        <v>2700</v>
      </c>
      <c r="D1319" t="s">
        <v>84</v>
      </c>
      <c r="E1319" s="2">
        <f>HYPERLINK("capsilon://?command=openfolder&amp;siteaddress=FAM.docvelocity-na8.net&amp;folderid=FX659843D1-7F69-0C33-41E0-9033DE314FC0","FX22086716")</f>
        <v>0</v>
      </c>
      <c r="F1319" t="s">
        <v>19</v>
      </c>
      <c r="G1319" t="s">
        <v>19</v>
      </c>
      <c r="H1319" t="s">
        <v>85</v>
      </c>
      <c r="I1319" t="s">
        <v>2864</v>
      </c>
      <c r="J1319">
        <v>30</v>
      </c>
      <c r="K1319" t="s">
        <v>87</v>
      </c>
      <c r="L1319" t="s">
        <v>88</v>
      </c>
      <c r="M1319" t="s">
        <v>89</v>
      </c>
      <c r="N1319">
        <v>2</v>
      </c>
      <c r="O1319" s="1">
        <v>44799.361574074072</v>
      </c>
      <c r="P1319" s="1">
        <v>44799.403645833336</v>
      </c>
      <c r="Q1319">
        <v>3362</v>
      </c>
      <c r="R1319">
        <v>273</v>
      </c>
      <c r="S1319" t="b">
        <v>0</v>
      </c>
      <c r="T1319" t="s">
        <v>90</v>
      </c>
      <c r="U1319" t="b">
        <v>0</v>
      </c>
      <c r="V1319" t="s">
        <v>1000</v>
      </c>
      <c r="W1319" s="1">
        <v>44799.371631944443</v>
      </c>
      <c r="X1319">
        <v>162</v>
      </c>
      <c r="Y1319">
        <v>10</v>
      </c>
      <c r="Z1319">
        <v>0</v>
      </c>
      <c r="AA1319">
        <v>10</v>
      </c>
      <c r="AB1319">
        <v>0</v>
      </c>
      <c r="AC1319">
        <v>1</v>
      </c>
      <c r="AD1319">
        <v>20</v>
      </c>
      <c r="AE1319">
        <v>0</v>
      </c>
      <c r="AF1319">
        <v>0</v>
      </c>
      <c r="AG1319">
        <v>0</v>
      </c>
      <c r="AH1319" t="s">
        <v>704</v>
      </c>
      <c r="AI1319" s="1">
        <v>44799.403645833336</v>
      </c>
      <c r="AJ1319">
        <v>111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20</v>
      </c>
      <c r="AQ1319">
        <v>0</v>
      </c>
      <c r="AR1319">
        <v>0</v>
      </c>
      <c r="AS1319">
        <v>0</v>
      </c>
      <c r="AT1319" t="s">
        <v>90</v>
      </c>
      <c r="AU1319" t="s">
        <v>90</v>
      </c>
      <c r="AV1319" t="s">
        <v>90</v>
      </c>
      <c r="AW1319" t="s">
        <v>90</v>
      </c>
      <c r="AX1319" t="s">
        <v>90</v>
      </c>
      <c r="AY1319" t="s">
        <v>90</v>
      </c>
      <c r="AZ1319" t="s">
        <v>90</v>
      </c>
      <c r="BA1319" t="s">
        <v>90</v>
      </c>
      <c r="BB1319" t="s">
        <v>90</v>
      </c>
      <c r="BC1319" t="s">
        <v>90</v>
      </c>
      <c r="BD1319" t="s">
        <v>90</v>
      </c>
      <c r="BE1319" t="s">
        <v>90</v>
      </c>
      <c r="BF1319" t="s">
        <v>2858</v>
      </c>
      <c r="BG1319">
        <v>60</v>
      </c>
      <c r="BH1319" t="s">
        <v>93</v>
      </c>
    </row>
    <row r="1320" spans="1:60">
      <c r="A1320" t="s">
        <v>2865</v>
      </c>
      <c r="B1320" t="s">
        <v>82</v>
      </c>
      <c r="C1320" t="s">
        <v>2866</v>
      </c>
      <c r="D1320" t="s">
        <v>84</v>
      </c>
      <c r="E1320" s="2">
        <f>HYPERLINK("capsilon://?command=openfolder&amp;siteaddress=FAM.docvelocity-na8.net&amp;folderid=FX1F57F8DC-304E-77B0-BE6B-1CACB73B6F18","FX22086155")</f>
        <v>0</v>
      </c>
      <c r="F1320" t="s">
        <v>19</v>
      </c>
      <c r="G1320" t="s">
        <v>19</v>
      </c>
      <c r="H1320" t="s">
        <v>85</v>
      </c>
      <c r="I1320" t="s">
        <v>2867</v>
      </c>
      <c r="J1320">
        <v>72</v>
      </c>
      <c r="K1320" t="s">
        <v>87</v>
      </c>
      <c r="L1320" t="s">
        <v>88</v>
      </c>
      <c r="M1320" t="s">
        <v>89</v>
      </c>
      <c r="N1320">
        <v>1</v>
      </c>
      <c r="O1320" s="1">
        <v>44799.402303240742</v>
      </c>
      <c r="P1320" s="1">
        <v>44799.41679398148</v>
      </c>
      <c r="Q1320">
        <v>1026</v>
      </c>
      <c r="R1320">
        <v>226</v>
      </c>
      <c r="S1320" t="b">
        <v>0</v>
      </c>
      <c r="T1320" t="s">
        <v>90</v>
      </c>
      <c r="U1320" t="b">
        <v>0</v>
      </c>
      <c r="V1320" t="s">
        <v>187</v>
      </c>
      <c r="W1320" s="1">
        <v>44799.41679398148</v>
      </c>
      <c r="X1320">
        <v>207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72</v>
      </c>
      <c r="AE1320">
        <v>58</v>
      </c>
      <c r="AF1320">
        <v>0</v>
      </c>
      <c r="AG1320">
        <v>4</v>
      </c>
      <c r="AH1320" t="s">
        <v>90</v>
      </c>
      <c r="AI1320" t="s">
        <v>90</v>
      </c>
      <c r="AJ1320" t="s">
        <v>90</v>
      </c>
      <c r="AK1320" t="s">
        <v>90</v>
      </c>
      <c r="AL1320" t="s">
        <v>90</v>
      </c>
      <c r="AM1320" t="s">
        <v>90</v>
      </c>
      <c r="AN1320" t="s">
        <v>90</v>
      </c>
      <c r="AO1320" t="s">
        <v>90</v>
      </c>
      <c r="AP1320" t="s">
        <v>90</v>
      </c>
      <c r="AQ1320" t="s">
        <v>90</v>
      </c>
      <c r="AR1320" t="s">
        <v>90</v>
      </c>
      <c r="AS1320" t="s">
        <v>90</v>
      </c>
      <c r="AT1320" t="s">
        <v>90</v>
      </c>
      <c r="AU1320" t="s">
        <v>90</v>
      </c>
      <c r="AV1320" t="s">
        <v>90</v>
      </c>
      <c r="AW1320" t="s">
        <v>90</v>
      </c>
      <c r="AX1320" t="s">
        <v>90</v>
      </c>
      <c r="AY1320" t="s">
        <v>90</v>
      </c>
      <c r="AZ1320" t="s">
        <v>90</v>
      </c>
      <c r="BA1320" t="s">
        <v>90</v>
      </c>
      <c r="BB1320" t="s">
        <v>90</v>
      </c>
      <c r="BC1320" t="s">
        <v>90</v>
      </c>
      <c r="BD1320" t="s">
        <v>90</v>
      </c>
      <c r="BE1320" t="s">
        <v>90</v>
      </c>
      <c r="BF1320" t="s">
        <v>2858</v>
      </c>
      <c r="BG1320">
        <v>20</v>
      </c>
      <c r="BH1320" t="s">
        <v>93</v>
      </c>
    </row>
    <row r="1321" spans="1:60">
      <c r="A1321" t="s">
        <v>2868</v>
      </c>
      <c r="B1321" t="s">
        <v>82</v>
      </c>
      <c r="C1321" t="s">
        <v>1472</v>
      </c>
      <c r="D1321" t="s">
        <v>84</v>
      </c>
      <c r="E1321" s="2">
        <f>HYPERLINK("capsilon://?command=openfolder&amp;siteaddress=FAM.docvelocity-na8.net&amp;folderid=FXA61A2BA9-E51B-54C8-E0EB-E7F6F8BA88C6","FX22077599")</f>
        <v>0</v>
      </c>
      <c r="F1321" t="s">
        <v>19</v>
      </c>
      <c r="G1321" t="s">
        <v>19</v>
      </c>
      <c r="H1321" t="s">
        <v>85</v>
      </c>
      <c r="I1321" t="s">
        <v>2869</v>
      </c>
      <c r="J1321">
        <v>278</v>
      </c>
      <c r="K1321" t="s">
        <v>87</v>
      </c>
      <c r="L1321" t="s">
        <v>88</v>
      </c>
      <c r="M1321" t="s">
        <v>89</v>
      </c>
      <c r="N1321">
        <v>1</v>
      </c>
      <c r="O1321" s="1">
        <v>44775.681898148148</v>
      </c>
      <c r="P1321" s="1">
        <v>44775.713587962964</v>
      </c>
      <c r="Q1321">
        <v>2482</v>
      </c>
      <c r="R1321">
        <v>256</v>
      </c>
      <c r="S1321" t="b">
        <v>0</v>
      </c>
      <c r="T1321" t="s">
        <v>90</v>
      </c>
      <c r="U1321" t="b">
        <v>0</v>
      </c>
      <c r="V1321" t="s">
        <v>102</v>
      </c>
      <c r="W1321" s="1">
        <v>44775.713587962964</v>
      </c>
      <c r="X1321">
        <v>176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278</v>
      </c>
      <c r="AE1321">
        <v>271</v>
      </c>
      <c r="AF1321">
        <v>0</v>
      </c>
      <c r="AG1321">
        <v>6</v>
      </c>
      <c r="AH1321" t="s">
        <v>90</v>
      </c>
      <c r="AI1321" t="s">
        <v>90</v>
      </c>
      <c r="AJ1321" t="s">
        <v>90</v>
      </c>
      <c r="AK1321" t="s">
        <v>90</v>
      </c>
      <c r="AL1321" t="s">
        <v>90</v>
      </c>
      <c r="AM1321" t="s">
        <v>90</v>
      </c>
      <c r="AN1321" t="s">
        <v>90</v>
      </c>
      <c r="AO1321" t="s">
        <v>90</v>
      </c>
      <c r="AP1321" t="s">
        <v>90</v>
      </c>
      <c r="AQ1321" t="s">
        <v>90</v>
      </c>
      <c r="AR1321" t="s">
        <v>90</v>
      </c>
      <c r="AS1321" t="s">
        <v>90</v>
      </c>
      <c r="AT1321" t="s">
        <v>90</v>
      </c>
      <c r="AU1321" t="s">
        <v>90</v>
      </c>
      <c r="AV1321" t="s">
        <v>90</v>
      </c>
      <c r="AW1321" t="s">
        <v>90</v>
      </c>
      <c r="AX1321" t="s">
        <v>90</v>
      </c>
      <c r="AY1321" t="s">
        <v>90</v>
      </c>
      <c r="AZ1321" t="s">
        <v>90</v>
      </c>
      <c r="BA1321" t="s">
        <v>90</v>
      </c>
      <c r="BB1321" t="s">
        <v>90</v>
      </c>
      <c r="BC1321" t="s">
        <v>90</v>
      </c>
      <c r="BD1321" t="s">
        <v>90</v>
      </c>
      <c r="BE1321" t="s">
        <v>90</v>
      </c>
      <c r="BF1321" t="s">
        <v>1506</v>
      </c>
      <c r="BG1321">
        <v>45</v>
      </c>
      <c r="BH1321" t="s">
        <v>93</v>
      </c>
    </row>
    <row r="1322" spans="1:60">
      <c r="A1322" t="s">
        <v>2870</v>
      </c>
      <c r="B1322" t="s">
        <v>82</v>
      </c>
      <c r="C1322" t="s">
        <v>2866</v>
      </c>
      <c r="D1322" t="s">
        <v>84</v>
      </c>
      <c r="E1322" s="2">
        <f>HYPERLINK("capsilon://?command=openfolder&amp;siteaddress=FAM.docvelocity-na8.net&amp;folderid=FX1F57F8DC-304E-77B0-BE6B-1CACB73B6F18","FX22086155")</f>
        <v>0</v>
      </c>
      <c r="F1322" t="s">
        <v>19</v>
      </c>
      <c r="G1322" t="s">
        <v>19</v>
      </c>
      <c r="H1322" t="s">
        <v>85</v>
      </c>
      <c r="I1322" t="s">
        <v>2867</v>
      </c>
      <c r="J1322">
        <v>158</v>
      </c>
      <c r="K1322" t="s">
        <v>87</v>
      </c>
      <c r="L1322" t="s">
        <v>88</v>
      </c>
      <c r="M1322" t="s">
        <v>89</v>
      </c>
      <c r="N1322">
        <v>2</v>
      </c>
      <c r="O1322" s="1">
        <v>44799.418356481481</v>
      </c>
      <c r="P1322" s="1">
        <v>44799.445011574076</v>
      </c>
      <c r="Q1322">
        <v>767</v>
      </c>
      <c r="R1322">
        <v>1536</v>
      </c>
      <c r="S1322" t="b">
        <v>0</v>
      </c>
      <c r="T1322" t="s">
        <v>90</v>
      </c>
      <c r="U1322" t="b">
        <v>1</v>
      </c>
      <c r="V1322" t="s">
        <v>1000</v>
      </c>
      <c r="W1322" s="1">
        <v>44799.429699074077</v>
      </c>
      <c r="X1322">
        <v>805</v>
      </c>
      <c r="Y1322">
        <v>134</v>
      </c>
      <c r="Z1322">
        <v>0</v>
      </c>
      <c r="AA1322">
        <v>134</v>
      </c>
      <c r="AB1322">
        <v>0</v>
      </c>
      <c r="AC1322">
        <v>23</v>
      </c>
      <c r="AD1322">
        <v>24</v>
      </c>
      <c r="AE1322">
        <v>0</v>
      </c>
      <c r="AF1322">
        <v>0</v>
      </c>
      <c r="AG1322">
        <v>0</v>
      </c>
      <c r="AH1322" t="s">
        <v>868</v>
      </c>
      <c r="AI1322" s="1">
        <v>44799.445011574076</v>
      </c>
      <c r="AJ1322">
        <v>731</v>
      </c>
      <c r="AK1322">
        <v>3</v>
      </c>
      <c r="AL1322">
        <v>0</v>
      </c>
      <c r="AM1322">
        <v>3</v>
      </c>
      <c r="AN1322">
        <v>0</v>
      </c>
      <c r="AO1322">
        <v>2</v>
      </c>
      <c r="AP1322">
        <v>21</v>
      </c>
      <c r="AQ1322">
        <v>0</v>
      </c>
      <c r="AR1322">
        <v>0</v>
      </c>
      <c r="AS1322">
        <v>0</v>
      </c>
      <c r="AT1322" t="s">
        <v>90</v>
      </c>
      <c r="AU1322" t="s">
        <v>90</v>
      </c>
      <c r="AV1322" t="s">
        <v>90</v>
      </c>
      <c r="AW1322" t="s">
        <v>90</v>
      </c>
      <c r="AX1322" t="s">
        <v>90</v>
      </c>
      <c r="AY1322" t="s">
        <v>90</v>
      </c>
      <c r="AZ1322" t="s">
        <v>90</v>
      </c>
      <c r="BA1322" t="s">
        <v>90</v>
      </c>
      <c r="BB1322" t="s">
        <v>90</v>
      </c>
      <c r="BC1322" t="s">
        <v>90</v>
      </c>
      <c r="BD1322" t="s">
        <v>90</v>
      </c>
      <c r="BE1322" t="s">
        <v>90</v>
      </c>
      <c r="BF1322" t="s">
        <v>2858</v>
      </c>
      <c r="BG1322">
        <v>38</v>
      </c>
      <c r="BH1322" t="s">
        <v>93</v>
      </c>
    </row>
    <row r="1323" spans="1:60">
      <c r="A1323" t="s">
        <v>2871</v>
      </c>
      <c r="B1323" t="s">
        <v>82</v>
      </c>
      <c r="C1323" t="s">
        <v>2534</v>
      </c>
      <c r="D1323" t="s">
        <v>84</v>
      </c>
      <c r="E1323" s="2">
        <f>HYPERLINK("capsilon://?command=openfolder&amp;siteaddress=FAM.docvelocity-na8.net&amp;folderid=FX99D12A1F-3348-B5D1-1901-EF264A8414BC","FX22086348")</f>
        <v>0</v>
      </c>
      <c r="F1323" t="s">
        <v>19</v>
      </c>
      <c r="G1323" t="s">
        <v>19</v>
      </c>
      <c r="H1323" t="s">
        <v>85</v>
      </c>
      <c r="I1323" t="s">
        <v>2872</v>
      </c>
      <c r="J1323">
        <v>30</v>
      </c>
      <c r="K1323" t="s">
        <v>87</v>
      </c>
      <c r="L1323" t="s">
        <v>88</v>
      </c>
      <c r="M1323" t="s">
        <v>89</v>
      </c>
      <c r="N1323">
        <v>2</v>
      </c>
      <c r="O1323" s="1">
        <v>44799.474710648145</v>
      </c>
      <c r="P1323" s="1">
        <v>44799.502893518518</v>
      </c>
      <c r="Q1323">
        <v>2117</v>
      </c>
      <c r="R1323">
        <v>318</v>
      </c>
      <c r="S1323" t="b">
        <v>0</v>
      </c>
      <c r="T1323" t="s">
        <v>90</v>
      </c>
      <c r="U1323" t="b">
        <v>0</v>
      </c>
      <c r="V1323" t="s">
        <v>1933</v>
      </c>
      <c r="W1323" s="1">
        <v>44799.487812500003</v>
      </c>
      <c r="X1323">
        <v>160</v>
      </c>
      <c r="Y1323">
        <v>10</v>
      </c>
      <c r="Z1323">
        <v>0</v>
      </c>
      <c r="AA1323">
        <v>10</v>
      </c>
      <c r="AB1323">
        <v>0</v>
      </c>
      <c r="AC1323">
        <v>1</v>
      </c>
      <c r="AD1323">
        <v>20</v>
      </c>
      <c r="AE1323">
        <v>0</v>
      </c>
      <c r="AF1323">
        <v>0</v>
      </c>
      <c r="AG1323">
        <v>0</v>
      </c>
      <c r="AH1323" t="s">
        <v>173</v>
      </c>
      <c r="AI1323" s="1">
        <v>44799.502893518518</v>
      </c>
      <c r="AJ1323">
        <v>158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20</v>
      </c>
      <c r="AQ1323">
        <v>0</v>
      </c>
      <c r="AR1323">
        <v>0</v>
      </c>
      <c r="AS1323">
        <v>0</v>
      </c>
      <c r="AT1323" t="s">
        <v>90</v>
      </c>
      <c r="AU1323" t="s">
        <v>90</v>
      </c>
      <c r="AV1323" t="s">
        <v>90</v>
      </c>
      <c r="AW1323" t="s">
        <v>90</v>
      </c>
      <c r="AX1323" t="s">
        <v>90</v>
      </c>
      <c r="AY1323" t="s">
        <v>90</v>
      </c>
      <c r="AZ1323" t="s">
        <v>90</v>
      </c>
      <c r="BA1323" t="s">
        <v>90</v>
      </c>
      <c r="BB1323" t="s">
        <v>90</v>
      </c>
      <c r="BC1323" t="s">
        <v>90</v>
      </c>
      <c r="BD1323" t="s">
        <v>90</v>
      </c>
      <c r="BE1323" t="s">
        <v>90</v>
      </c>
      <c r="BF1323" t="s">
        <v>2858</v>
      </c>
      <c r="BG1323">
        <v>40</v>
      </c>
      <c r="BH1323" t="s">
        <v>93</v>
      </c>
    </row>
    <row r="1324" spans="1:60">
      <c r="A1324" t="s">
        <v>2873</v>
      </c>
      <c r="B1324" t="s">
        <v>82</v>
      </c>
      <c r="C1324" t="s">
        <v>2874</v>
      </c>
      <c r="D1324" t="s">
        <v>84</v>
      </c>
      <c r="E1324" s="2">
        <f>HYPERLINK("capsilon://?command=openfolder&amp;siteaddress=FAM.docvelocity-na8.net&amp;folderid=FX3EB96200-2E10-2E04-A29D-DD08654A8E22","FX22085968")</f>
        <v>0</v>
      </c>
      <c r="F1324" t="s">
        <v>19</v>
      </c>
      <c r="G1324" t="s">
        <v>19</v>
      </c>
      <c r="H1324" t="s">
        <v>85</v>
      </c>
      <c r="I1324" t="s">
        <v>2875</v>
      </c>
      <c r="J1324">
        <v>67</v>
      </c>
      <c r="K1324" t="s">
        <v>87</v>
      </c>
      <c r="L1324" t="s">
        <v>88</v>
      </c>
      <c r="M1324" t="s">
        <v>89</v>
      </c>
      <c r="N1324">
        <v>2</v>
      </c>
      <c r="O1324" s="1">
        <v>44799.482951388891</v>
      </c>
      <c r="P1324" s="1">
        <v>44799.507048611114</v>
      </c>
      <c r="Q1324">
        <v>1454</v>
      </c>
      <c r="R1324">
        <v>628</v>
      </c>
      <c r="S1324" t="b">
        <v>0</v>
      </c>
      <c r="T1324" t="s">
        <v>90</v>
      </c>
      <c r="U1324" t="b">
        <v>0</v>
      </c>
      <c r="V1324" t="s">
        <v>1933</v>
      </c>
      <c r="W1324" s="1">
        <v>44799.490671296298</v>
      </c>
      <c r="X1324">
        <v>246</v>
      </c>
      <c r="Y1324">
        <v>52</v>
      </c>
      <c r="Z1324">
        <v>0</v>
      </c>
      <c r="AA1324">
        <v>52</v>
      </c>
      <c r="AB1324">
        <v>0</v>
      </c>
      <c r="AC1324">
        <v>10</v>
      </c>
      <c r="AD1324">
        <v>15</v>
      </c>
      <c r="AE1324">
        <v>0</v>
      </c>
      <c r="AF1324">
        <v>0</v>
      </c>
      <c r="AG1324">
        <v>0</v>
      </c>
      <c r="AH1324" t="s">
        <v>173</v>
      </c>
      <c r="AI1324" s="1">
        <v>44799.507048611114</v>
      </c>
      <c r="AJ1324">
        <v>358</v>
      </c>
      <c r="AK1324">
        <v>1</v>
      </c>
      <c r="AL1324">
        <v>0</v>
      </c>
      <c r="AM1324">
        <v>1</v>
      </c>
      <c r="AN1324">
        <v>0</v>
      </c>
      <c r="AO1324">
        <v>1</v>
      </c>
      <c r="AP1324">
        <v>14</v>
      </c>
      <c r="AQ1324">
        <v>0</v>
      </c>
      <c r="AR1324">
        <v>0</v>
      </c>
      <c r="AS1324">
        <v>0</v>
      </c>
      <c r="AT1324" t="s">
        <v>90</v>
      </c>
      <c r="AU1324" t="s">
        <v>90</v>
      </c>
      <c r="AV1324" t="s">
        <v>90</v>
      </c>
      <c r="AW1324" t="s">
        <v>90</v>
      </c>
      <c r="AX1324" t="s">
        <v>90</v>
      </c>
      <c r="AY1324" t="s">
        <v>90</v>
      </c>
      <c r="AZ1324" t="s">
        <v>90</v>
      </c>
      <c r="BA1324" t="s">
        <v>90</v>
      </c>
      <c r="BB1324" t="s">
        <v>90</v>
      </c>
      <c r="BC1324" t="s">
        <v>90</v>
      </c>
      <c r="BD1324" t="s">
        <v>90</v>
      </c>
      <c r="BE1324" t="s">
        <v>90</v>
      </c>
      <c r="BF1324" t="s">
        <v>2858</v>
      </c>
      <c r="BG1324">
        <v>34</v>
      </c>
      <c r="BH1324" t="s">
        <v>93</v>
      </c>
    </row>
    <row r="1325" spans="1:60">
      <c r="A1325" t="s">
        <v>2876</v>
      </c>
      <c r="B1325" t="s">
        <v>82</v>
      </c>
      <c r="C1325" t="s">
        <v>2874</v>
      </c>
      <c r="D1325" t="s">
        <v>84</v>
      </c>
      <c r="E1325" s="2">
        <f>HYPERLINK("capsilon://?command=openfolder&amp;siteaddress=FAM.docvelocity-na8.net&amp;folderid=FX3EB96200-2E10-2E04-A29D-DD08654A8E22","FX22085968")</f>
        <v>0</v>
      </c>
      <c r="F1325" t="s">
        <v>19</v>
      </c>
      <c r="G1325" t="s">
        <v>19</v>
      </c>
      <c r="H1325" t="s">
        <v>85</v>
      </c>
      <c r="I1325" t="s">
        <v>2877</v>
      </c>
      <c r="J1325">
        <v>67</v>
      </c>
      <c r="K1325" t="s">
        <v>87</v>
      </c>
      <c r="L1325" t="s">
        <v>88</v>
      </c>
      <c r="M1325" t="s">
        <v>89</v>
      </c>
      <c r="N1325">
        <v>2</v>
      </c>
      <c r="O1325" s="1">
        <v>44799.483622685184</v>
      </c>
      <c r="P1325" s="1">
        <v>44799.514120370368</v>
      </c>
      <c r="Q1325">
        <v>1469</v>
      </c>
      <c r="R1325">
        <v>1166</v>
      </c>
      <c r="S1325" t="b">
        <v>0</v>
      </c>
      <c r="T1325" t="s">
        <v>90</v>
      </c>
      <c r="U1325" t="b">
        <v>0</v>
      </c>
      <c r="V1325" t="s">
        <v>1933</v>
      </c>
      <c r="W1325" s="1">
        <v>44799.496921296297</v>
      </c>
      <c r="X1325">
        <v>539</v>
      </c>
      <c r="Y1325">
        <v>52</v>
      </c>
      <c r="Z1325">
        <v>0</v>
      </c>
      <c r="AA1325">
        <v>52</v>
      </c>
      <c r="AB1325">
        <v>0</v>
      </c>
      <c r="AC1325">
        <v>10</v>
      </c>
      <c r="AD1325">
        <v>15</v>
      </c>
      <c r="AE1325">
        <v>0</v>
      </c>
      <c r="AF1325">
        <v>0</v>
      </c>
      <c r="AG1325">
        <v>0</v>
      </c>
      <c r="AH1325" t="s">
        <v>173</v>
      </c>
      <c r="AI1325" s="1">
        <v>44799.514120370368</v>
      </c>
      <c r="AJ1325">
        <v>610</v>
      </c>
      <c r="AK1325">
        <v>7</v>
      </c>
      <c r="AL1325">
        <v>0</v>
      </c>
      <c r="AM1325">
        <v>7</v>
      </c>
      <c r="AN1325">
        <v>0</v>
      </c>
      <c r="AO1325">
        <v>7</v>
      </c>
      <c r="AP1325">
        <v>8</v>
      </c>
      <c r="AQ1325">
        <v>0</v>
      </c>
      <c r="AR1325">
        <v>0</v>
      </c>
      <c r="AS1325">
        <v>0</v>
      </c>
      <c r="AT1325" t="s">
        <v>90</v>
      </c>
      <c r="AU1325" t="s">
        <v>90</v>
      </c>
      <c r="AV1325" t="s">
        <v>90</v>
      </c>
      <c r="AW1325" t="s">
        <v>90</v>
      </c>
      <c r="AX1325" t="s">
        <v>90</v>
      </c>
      <c r="AY1325" t="s">
        <v>90</v>
      </c>
      <c r="AZ1325" t="s">
        <v>90</v>
      </c>
      <c r="BA1325" t="s">
        <v>90</v>
      </c>
      <c r="BB1325" t="s">
        <v>90</v>
      </c>
      <c r="BC1325" t="s">
        <v>90</v>
      </c>
      <c r="BD1325" t="s">
        <v>90</v>
      </c>
      <c r="BE1325" t="s">
        <v>90</v>
      </c>
      <c r="BF1325" t="s">
        <v>2858</v>
      </c>
      <c r="BG1325">
        <v>43</v>
      </c>
      <c r="BH1325" t="s">
        <v>93</v>
      </c>
    </row>
    <row r="1326" spans="1:60">
      <c r="A1326" t="s">
        <v>2878</v>
      </c>
      <c r="B1326" t="s">
        <v>82</v>
      </c>
      <c r="C1326" t="s">
        <v>2879</v>
      </c>
      <c r="D1326" t="s">
        <v>84</v>
      </c>
      <c r="E1326" s="2">
        <f>HYPERLINK("capsilon://?command=openfolder&amp;siteaddress=FAM.docvelocity-na8.net&amp;folderid=FX3764526D-8C92-683A-D9C6-15D72C073A02","FX22085901")</f>
        <v>0</v>
      </c>
      <c r="F1326" t="s">
        <v>19</v>
      </c>
      <c r="G1326" t="s">
        <v>19</v>
      </c>
      <c r="H1326" t="s">
        <v>85</v>
      </c>
      <c r="I1326" t="s">
        <v>2880</v>
      </c>
      <c r="J1326">
        <v>191</v>
      </c>
      <c r="K1326" t="s">
        <v>87</v>
      </c>
      <c r="L1326" t="s">
        <v>88</v>
      </c>
      <c r="M1326" t="s">
        <v>89</v>
      </c>
      <c r="N1326">
        <v>1</v>
      </c>
      <c r="O1326" s="1">
        <v>44799.487581018519</v>
      </c>
      <c r="P1326" s="1">
        <v>44799.490173611113</v>
      </c>
      <c r="Q1326">
        <v>33</v>
      </c>
      <c r="R1326">
        <v>191</v>
      </c>
      <c r="S1326" t="b">
        <v>0</v>
      </c>
      <c r="T1326" t="s">
        <v>90</v>
      </c>
      <c r="U1326" t="b">
        <v>0</v>
      </c>
      <c r="V1326" t="s">
        <v>131</v>
      </c>
      <c r="W1326" s="1">
        <v>44799.490173611113</v>
      </c>
      <c r="X1326">
        <v>191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191</v>
      </c>
      <c r="AE1326">
        <v>177</v>
      </c>
      <c r="AF1326">
        <v>0</v>
      </c>
      <c r="AG1326">
        <v>6</v>
      </c>
      <c r="AH1326" t="s">
        <v>90</v>
      </c>
      <c r="AI1326" t="s">
        <v>90</v>
      </c>
      <c r="AJ1326" t="s">
        <v>90</v>
      </c>
      <c r="AK1326" t="s">
        <v>90</v>
      </c>
      <c r="AL1326" t="s">
        <v>90</v>
      </c>
      <c r="AM1326" t="s">
        <v>90</v>
      </c>
      <c r="AN1326" t="s">
        <v>90</v>
      </c>
      <c r="AO1326" t="s">
        <v>90</v>
      </c>
      <c r="AP1326" t="s">
        <v>90</v>
      </c>
      <c r="AQ1326" t="s">
        <v>90</v>
      </c>
      <c r="AR1326" t="s">
        <v>90</v>
      </c>
      <c r="AS1326" t="s">
        <v>90</v>
      </c>
      <c r="AT1326" t="s">
        <v>90</v>
      </c>
      <c r="AU1326" t="s">
        <v>90</v>
      </c>
      <c r="AV1326" t="s">
        <v>90</v>
      </c>
      <c r="AW1326" t="s">
        <v>90</v>
      </c>
      <c r="AX1326" t="s">
        <v>90</v>
      </c>
      <c r="AY1326" t="s">
        <v>90</v>
      </c>
      <c r="AZ1326" t="s">
        <v>90</v>
      </c>
      <c r="BA1326" t="s">
        <v>90</v>
      </c>
      <c r="BB1326" t="s">
        <v>90</v>
      </c>
      <c r="BC1326" t="s">
        <v>90</v>
      </c>
      <c r="BD1326" t="s">
        <v>90</v>
      </c>
      <c r="BE1326" t="s">
        <v>90</v>
      </c>
      <c r="BF1326" t="s">
        <v>2858</v>
      </c>
      <c r="BG1326">
        <v>3</v>
      </c>
      <c r="BH1326" t="s">
        <v>93</v>
      </c>
    </row>
    <row r="1327" spans="1:60">
      <c r="A1327" t="s">
        <v>2881</v>
      </c>
      <c r="B1327" t="s">
        <v>82</v>
      </c>
      <c r="C1327" t="s">
        <v>2879</v>
      </c>
      <c r="D1327" t="s">
        <v>84</v>
      </c>
      <c r="E1327" s="2">
        <f>HYPERLINK("capsilon://?command=openfolder&amp;siteaddress=FAM.docvelocity-na8.net&amp;folderid=FX3764526D-8C92-683A-D9C6-15D72C073A02","FX22085901")</f>
        <v>0</v>
      </c>
      <c r="F1327" t="s">
        <v>19</v>
      </c>
      <c r="G1327" t="s">
        <v>19</v>
      </c>
      <c r="H1327" t="s">
        <v>85</v>
      </c>
      <c r="I1327" t="s">
        <v>2880</v>
      </c>
      <c r="J1327">
        <v>271</v>
      </c>
      <c r="K1327" t="s">
        <v>87</v>
      </c>
      <c r="L1327" t="s">
        <v>88</v>
      </c>
      <c r="M1327" t="s">
        <v>89</v>
      </c>
      <c r="N1327">
        <v>2</v>
      </c>
      <c r="O1327" s="1">
        <v>44799.491782407407</v>
      </c>
      <c r="P1327" s="1">
        <v>44799.546469907407</v>
      </c>
      <c r="Q1327">
        <v>421</v>
      </c>
      <c r="R1327">
        <v>4304</v>
      </c>
      <c r="S1327" t="b">
        <v>0</v>
      </c>
      <c r="T1327" t="s">
        <v>90</v>
      </c>
      <c r="U1327" t="b">
        <v>1</v>
      </c>
      <c r="V1327" t="s">
        <v>1940</v>
      </c>
      <c r="W1327" s="1">
        <v>44799.530590277776</v>
      </c>
      <c r="X1327">
        <v>2947</v>
      </c>
      <c r="Y1327">
        <v>243</v>
      </c>
      <c r="Z1327">
        <v>0</v>
      </c>
      <c r="AA1327">
        <v>243</v>
      </c>
      <c r="AB1327">
        <v>0</v>
      </c>
      <c r="AC1327">
        <v>89</v>
      </c>
      <c r="AD1327">
        <v>28</v>
      </c>
      <c r="AE1327">
        <v>0</v>
      </c>
      <c r="AF1327">
        <v>0</v>
      </c>
      <c r="AG1327">
        <v>0</v>
      </c>
      <c r="AH1327" t="s">
        <v>173</v>
      </c>
      <c r="AI1327" s="1">
        <v>44799.546469907407</v>
      </c>
      <c r="AJ1327">
        <v>1333</v>
      </c>
      <c r="AK1327">
        <v>1</v>
      </c>
      <c r="AL1327">
        <v>0</v>
      </c>
      <c r="AM1327">
        <v>1</v>
      </c>
      <c r="AN1327">
        <v>0</v>
      </c>
      <c r="AO1327">
        <v>1</v>
      </c>
      <c r="AP1327">
        <v>27</v>
      </c>
      <c r="AQ1327">
        <v>0</v>
      </c>
      <c r="AR1327">
        <v>0</v>
      </c>
      <c r="AS1327">
        <v>0</v>
      </c>
      <c r="AT1327" t="s">
        <v>90</v>
      </c>
      <c r="AU1327" t="s">
        <v>90</v>
      </c>
      <c r="AV1327" t="s">
        <v>90</v>
      </c>
      <c r="AW1327" t="s">
        <v>90</v>
      </c>
      <c r="AX1327" t="s">
        <v>90</v>
      </c>
      <c r="AY1327" t="s">
        <v>90</v>
      </c>
      <c r="AZ1327" t="s">
        <v>90</v>
      </c>
      <c r="BA1327" t="s">
        <v>90</v>
      </c>
      <c r="BB1327" t="s">
        <v>90</v>
      </c>
      <c r="BC1327" t="s">
        <v>90</v>
      </c>
      <c r="BD1327" t="s">
        <v>90</v>
      </c>
      <c r="BE1327" t="s">
        <v>90</v>
      </c>
      <c r="BF1327" t="s">
        <v>2858</v>
      </c>
      <c r="BG1327">
        <v>78</v>
      </c>
      <c r="BH1327" t="s">
        <v>93</v>
      </c>
    </row>
    <row r="1328" spans="1:60">
      <c r="A1328" t="s">
        <v>2882</v>
      </c>
      <c r="B1328" t="s">
        <v>82</v>
      </c>
      <c r="C1328" t="s">
        <v>734</v>
      </c>
      <c r="D1328" t="s">
        <v>84</v>
      </c>
      <c r="E1328" s="2">
        <f>HYPERLINK("capsilon://?command=openfolder&amp;siteaddress=FAM.docvelocity-na8.net&amp;folderid=FX3A325DA4-97FA-F1B3-EAF4-D84DC380A3BA","FX22076069")</f>
        <v>0</v>
      </c>
      <c r="F1328" t="s">
        <v>19</v>
      </c>
      <c r="G1328" t="s">
        <v>19</v>
      </c>
      <c r="H1328" t="s">
        <v>85</v>
      </c>
      <c r="I1328" t="s">
        <v>2883</v>
      </c>
      <c r="J1328">
        <v>271</v>
      </c>
      <c r="K1328" t="s">
        <v>87</v>
      </c>
      <c r="L1328" t="s">
        <v>88</v>
      </c>
      <c r="M1328" t="s">
        <v>89</v>
      </c>
      <c r="N1328">
        <v>1</v>
      </c>
      <c r="O1328" s="1">
        <v>44775.691747685189</v>
      </c>
      <c r="P1328" s="1">
        <v>44775.717280092591</v>
      </c>
      <c r="Q1328">
        <v>1791</v>
      </c>
      <c r="R1328">
        <v>415</v>
      </c>
      <c r="S1328" t="b">
        <v>0</v>
      </c>
      <c r="T1328" t="s">
        <v>90</v>
      </c>
      <c r="U1328" t="b">
        <v>0</v>
      </c>
      <c r="V1328" t="s">
        <v>102</v>
      </c>
      <c r="W1328" s="1">
        <v>44775.717280092591</v>
      </c>
      <c r="X1328">
        <v>318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271</v>
      </c>
      <c r="AE1328">
        <v>256</v>
      </c>
      <c r="AF1328">
        <v>0</v>
      </c>
      <c r="AG1328">
        <v>9</v>
      </c>
      <c r="AH1328" t="s">
        <v>90</v>
      </c>
      <c r="AI1328" t="s">
        <v>90</v>
      </c>
      <c r="AJ1328" t="s">
        <v>90</v>
      </c>
      <c r="AK1328" t="s">
        <v>90</v>
      </c>
      <c r="AL1328" t="s">
        <v>90</v>
      </c>
      <c r="AM1328" t="s">
        <v>90</v>
      </c>
      <c r="AN1328" t="s">
        <v>90</v>
      </c>
      <c r="AO1328" t="s">
        <v>90</v>
      </c>
      <c r="AP1328" t="s">
        <v>90</v>
      </c>
      <c r="AQ1328" t="s">
        <v>90</v>
      </c>
      <c r="AR1328" t="s">
        <v>90</v>
      </c>
      <c r="AS1328" t="s">
        <v>90</v>
      </c>
      <c r="AT1328" t="s">
        <v>90</v>
      </c>
      <c r="AU1328" t="s">
        <v>90</v>
      </c>
      <c r="AV1328" t="s">
        <v>90</v>
      </c>
      <c r="AW1328" t="s">
        <v>90</v>
      </c>
      <c r="AX1328" t="s">
        <v>90</v>
      </c>
      <c r="AY1328" t="s">
        <v>90</v>
      </c>
      <c r="AZ1328" t="s">
        <v>90</v>
      </c>
      <c r="BA1328" t="s">
        <v>90</v>
      </c>
      <c r="BB1328" t="s">
        <v>90</v>
      </c>
      <c r="BC1328" t="s">
        <v>90</v>
      </c>
      <c r="BD1328" t="s">
        <v>90</v>
      </c>
      <c r="BE1328" t="s">
        <v>90</v>
      </c>
      <c r="BF1328" t="s">
        <v>1506</v>
      </c>
      <c r="BG1328">
        <v>36</v>
      </c>
      <c r="BH1328" t="s">
        <v>93</v>
      </c>
    </row>
    <row r="1329" spans="1:60">
      <c r="A1329" t="s">
        <v>2884</v>
      </c>
      <c r="B1329" t="s">
        <v>82</v>
      </c>
      <c r="C1329" t="s">
        <v>2144</v>
      </c>
      <c r="D1329" t="s">
        <v>84</v>
      </c>
      <c r="E1329" s="2">
        <f>HYPERLINK("capsilon://?command=openfolder&amp;siteaddress=FAM.docvelocity-na8.net&amp;folderid=FX1F2F9132-1891-1406-8416-C85C9398D96E","FX22084560")</f>
        <v>0</v>
      </c>
      <c r="F1329" t="s">
        <v>19</v>
      </c>
      <c r="G1329" t="s">
        <v>19</v>
      </c>
      <c r="H1329" t="s">
        <v>85</v>
      </c>
      <c r="I1329" t="s">
        <v>2885</v>
      </c>
      <c r="J1329">
        <v>28</v>
      </c>
      <c r="K1329" t="s">
        <v>87</v>
      </c>
      <c r="L1329" t="s">
        <v>88</v>
      </c>
      <c r="M1329" t="s">
        <v>84</v>
      </c>
      <c r="N1329">
        <v>1</v>
      </c>
      <c r="O1329" s="1">
        <v>44799.551782407405</v>
      </c>
      <c r="P1329" s="1">
        <v>44799.555625000001</v>
      </c>
      <c r="Q1329">
        <v>220</v>
      </c>
      <c r="R1329">
        <v>112</v>
      </c>
      <c r="S1329" t="b">
        <v>0</v>
      </c>
      <c r="T1329" t="s">
        <v>2886</v>
      </c>
      <c r="U1329" t="b">
        <v>0</v>
      </c>
      <c r="V1329" t="s">
        <v>2886</v>
      </c>
      <c r="W1329" s="1">
        <v>44799.555625000001</v>
      </c>
      <c r="X1329">
        <v>112</v>
      </c>
      <c r="Y1329">
        <v>21</v>
      </c>
      <c r="Z1329">
        <v>0</v>
      </c>
      <c r="AA1329">
        <v>21</v>
      </c>
      <c r="AB1329">
        <v>0</v>
      </c>
      <c r="AC1329">
        <v>1</v>
      </c>
      <c r="AD1329">
        <v>7</v>
      </c>
      <c r="AE1329">
        <v>0</v>
      </c>
      <c r="AF1329">
        <v>0</v>
      </c>
      <c r="AG1329">
        <v>0</v>
      </c>
      <c r="AH1329" t="s">
        <v>90</v>
      </c>
      <c r="AI1329" t="s">
        <v>90</v>
      </c>
      <c r="AJ1329" t="s">
        <v>90</v>
      </c>
      <c r="AK1329" t="s">
        <v>90</v>
      </c>
      <c r="AL1329" t="s">
        <v>90</v>
      </c>
      <c r="AM1329" t="s">
        <v>90</v>
      </c>
      <c r="AN1329" t="s">
        <v>90</v>
      </c>
      <c r="AO1329" t="s">
        <v>90</v>
      </c>
      <c r="AP1329" t="s">
        <v>90</v>
      </c>
      <c r="AQ1329" t="s">
        <v>90</v>
      </c>
      <c r="AR1329" t="s">
        <v>90</v>
      </c>
      <c r="AS1329" t="s">
        <v>90</v>
      </c>
      <c r="AT1329" t="s">
        <v>90</v>
      </c>
      <c r="AU1329" t="s">
        <v>90</v>
      </c>
      <c r="AV1329" t="s">
        <v>90</v>
      </c>
      <c r="AW1329" t="s">
        <v>90</v>
      </c>
      <c r="AX1329" t="s">
        <v>90</v>
      </c>
      <c r="AY1329" t="s">
        <v>90</v>
      </c>
      <c r="AZ1329" t="s">
        <v>90</v>
      </c>
      <c r="BA1329" t="s">
        <v>90</v>
      </c>
      <c r="BB1329" t="s">
        <v>90</v>
      </c>
      <c r="BC1329" t="s">
        <v>90</v>
      </c>
      <c r="BD1329" t="s">
        <v>90</v>
      </c>
      <c r="BE1329" t="s">
        <v>90</v>
      </c>
      <c r="BF1329" t="s">
        <v>2858</v>
      </c>
      <c r="BG1329">
        <v>5</v>
      </c>
      <c r="BH1329" t="s">
        <v>93</v>
      </c>
    </row>
    <row r="1330" spans="1:60">
      <c r="A1330" t="s">
        <v>2887</v>
      </c>
      <c r="B1330" t="s">
        <v>82</v>
      </c>
      <c r="C1330" t="s">
        <v>2144</v>
      </c>
      <c r="D1330" t="s">
        <v>84</v>
      </c>
      <c r="E1330" s="2">
        <f>HYPERLINK("capsilon://?command=openfolder&amp;siteaddress=FAM.docvelocity-na8.net&amp;folderid=FX1F2F9132-1891-1406-8416-C85C9398D96E","FX22084560")</f>
        <v>0</v>
      </c>
      <c r="F1330" t="s">
        <v>19</v>
      </c>
      <c r="G1330" t="s">
        <v>19</v>
      </c>
      <c r="H1330" t="s">
        <v>85</v>
      </c>
      <c r="I1330" t="s">
        <v>2888</v>
      </c>
      <c r="J1330">
        <v>28</v>
      </c>
      <c r="K1330" t="s">
        <v>87</v>
      </c>
      <c r="L1330" t="s">
        <v>88</v>
      </c>
      <c r="M1330" t="s">
        <v>84</v>
      </c>
      <c r="N1330">
        <v>2</v>
      </c>
      <c r="O1330" s="1">
        <v>44799.551874999997</v>
      </c>
      <c r="P1330" s="1">
        <v>44799.562037037038</v>
      </c>
      <c r="Q1330">
        <v>623</v>
      </c>
      <c r="R1330">
        <v>255</v>
      </c>
      <c r="S1330" t="b">
        <v>0</v>
      </c>
      <c r="T1330" t="s">
        <v>2886</v>
      </c>
      <c r="U1330" t="b">
        <v>0</v>
      </c>
      <c r="V1330" t="s">
        <v>1940</v>
      </c>
      <c r="W1330" s="1">
        <v>44799.558136574073</v>
      </c>
      <c r="X1330">
        <v>246</v>
      </c>
      <c r="Y1330">
        <v>21</v>
      </c>
      <c r="Z1330">
        <v>0</v>
      </c>
      <c r="AA1330">
        <v>21</v>
      </c>
      <c r="AB1330">
        <v>0</v>
      </c>
      <c r="AC1330">
        <v>4</v>
      </c>
      <c r="AD1330">
        <v>7</v>
      </c>
      <c r="AE1330">
        <v>0</v>
      </c>
      <c r="AF1330">
        <v>0</v>
      </c>
      <c r="AG1330">
        <v>0</v>
      </c>
      <c r="AH1330" t="s">
        <v>2886</v>
      </c>
      <c r="AI1330" s="1">
        <v>44799.562037037038</v>
      </c>
      <c r="AJ1330">
        <v>9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7</v>
      </c>
      <c r="AQ1330">
        <v>0</v>
      </c>
      <c r="AR1330">
        <v>0</v>
      </c>
      <c r="AS1330">
        <v>0</v>
      </c>
      <c r="AT1330" t="s">
        <v>90</v>
      </c>
      <c r="AU1330" t="s">
        <v>90</v>
      </c>
      <c r="AV1330" t="s">
        <v>90</v>
      </c>
      <c r="AW1330" t="s">
        <v>90</v>
      </c>
      <c r="AX1330" t="s">
        <v>90</v>
      </c>
      <c r="AY1330" t="s">
        <v>90</v>
      </c>
      <c r="AZ1330" t="s">
        <v>90</v>
      </c>
      <c r="BA1330" t="s">
        <v>90</v>
      </c>
      <c r="BB1330" t="s">
        <v>90</v>
      </c>
      <c r="BC1330" t="s">
        <v>90</v>
      </c>
      <c r="BD1330" t="s">
        <v>90</v>
      </c>
      <c r="BE1330" t="s">
        <v>90</v>
      </c>
      <c r="BF1330" t="s">
        <v>2858</v>
      </c>
      <c r="BG1330">
        <v>14</v>
      </c>
      <c r="BH1330" t="s">
        <v>93</v>
      </c>
    </row>
    <row r="1331" spans="1:60">
      <c r="A1331" t="s">
        <v>2889</v>
      </c>
      <c r="B1331" t="s">
        <v>82</v>
      </c>
      <c r="C1331" t="s">
        <v>145</v>
      </c>
      <c r="D1331" t="s">
        <v>84</v>
      </c>
      <c r="E1331" s="2">
        <f>HYPERLINK("capsilon://?command=openfolder&amp;siteaddress=FAM.docvelocity-na8.net&amp;folderid=FXD3F1D724-1C9A-7AB4-972F-36C735D0F4DA","FX22081222")</f>
        <v>0</v>
      </c>
      <c r="F1331" t="s">
        <v>19</v>
      </c>
      <c r="G1331" t="s">
        <v>19</v>
      </c>
      <c r="H1331" t="s">
        <v>85</v>
      </c>
      <c r="I1331" t="s">
        <v>2890</v>
      </c>
      <c r="J1331">
        <v>44</v>
      </c>
      <c r="K1331" t="s">
        <v>87</v>
      </c>
      <c r="L1331" t="s">
        <v>88</v>
      </c>
      <c r="M1331" t="s">
        <v>89</v>
      </c>
      <c r="N1331">
        <v>2</v>
      </c>
      <c r="O1331" s="1">
        <v>44799.556597222225</v>
      </c>
      <c r="P1331" s="1">
        <v>44799.567233796297</v>
      </c>
      <c r="Q1331">
        <v>657</v>
      </c>
      <c r="R1331">
        <v>262</v>
      </c>
      <c r="S1331" t="b">
        <v>0</v>
      </c>
      <c r="T1331" t="s">
        <v>90</v>
      </c>
      <c r="U1331" t="b">
        <v>0</v>
      </c>
      <c r="V1331" t="s">
        <v>95</v>
      </c>
      <c r="W1331" s="1">
        <v>44799.564930555556</v>
      </c>
      <c r="X1331">
        <v>65</v>
      </c>
      <c r="Y1331">
        <v>0</v>
      </c>
      <c r="Z1331">
        <v>0</v>
      </c>
      <c r="AA1331">
        <v>0</v>
      </c>
      <c r="AB1331">
        <v>37</v>
      </c>
      <c r="AC1331">
        <v>0</v>
      </c>
      <c r="AD1331">
        <v>44</v>
      </c>
      <c r="AE1331">
        <v>0</v>
      </c>
      <c r="AF1331">
        <v>0</v>
      </c>
      <c r="AG1331">
        <v>0</v>
      </c>
      <c r="AH1331" t="s">
        <v>749</v>
      </c>
      <c r="AI1331" s="1">
        <v>44799.567233796297</v>
      </c>
      <c r="AJ1331">
        <v>8</v>
      </c>
      <c r="AK1331">
        <v>0</v>
      </c>
      <c r="AL1331">
        <v>0</v>
      </c>
      <c r="AM1331">
        <v>0</v>
      </c>
      <c r="AN1331">
        <v>37</v>
      </c>
      <c r="AO1331">
        <v>0</v>
      </c>
      <c r="AP1331">
        <v>44</v>
      </c>
      <c r="AQ1331">
        <v>0</v>
      </c>
      <c r="AR1331">
        <v>0</v>
      </c>
      <c r="AS1331">
        <v>0</v>
      </c>
      <c r="AT1331" t="s">
        <v>90</v>
      </c>
      <c r="AU1331" t="s">
        <v>90</v>
      </c>
      <c r="AV1331" t="s">
        <v>90</v>
      </c>
      <c r="AW1331" t="s">
        <v>90</v>
      </c>
      <c r="AX1331" t="s">
        <v>90</v>
      </c>
      <c r="AY1331" t="s">
        <v>90</v>
      </c>
      <c r="AZ1331" t="s">
        <v>90</v>
      </c>
      <c r="BA1331" t="s">
        <v>90</v>
      </c>
      <c r="BB1331" t="s">
        <v>90</v>
      </c>
      <c r="BC1331" t="s">
        <v>90</v>
      </c>
      <c r="BD1331" t="s">
        <v>90</v>
      </c>
      <c r="BE1331" t="s">
        <v>90</v>
      </c>
      <c r="BF1331" t="s">
        <v>2858</v>
      </c>
      <c r="BG1331">
        <v>15</v>
      </c>
      <c r="BH1331" t="s">
        <v>93</v>
      </c>
    </row>
    <row r="1332" spans="1:60">
      <c r="A1332" t="s">
        <v>2891</v>
      </c>
      <c r="B1332" t="s">
        <v>82</v>
      </c>
      <c r="C1332" t="s">
        <v>2892</v>
      </c>
      <c r="D1332" t="s">
        <v>84</v>
      </c>
      <c r="E1332" s="2">
        <f>HYPERLINK("capsilon://?command=openfolder&amp;siteaddress=FAM.docvelocity-na8.net&amp;folderid=FX79E2BEC7-1464-E674-90C8-63BB5F1FBAC3","FX2207960")</f>
        <v>0</v>
      </c>
      <c r="F1332" t="s">
        <v>19</v>
      </c>
      <c r="G1332" t="s">
        <v>19</v>
      </c>
      <c r="H1332" t="s">
        <v>85</v>
      </c>
      <c r="I1332" t="s">
        <v>2893</v>
      </c>
      <c r="J1332">
        <v>30</v>
      </c>
      <c r="K1332" t="s">
        <v>87</v>
      </c>
      <c r="L1332" t="s">
        <v>88</v>
      </c>
      <c r="M1332" t="s">
        <v>89</v>
      </c>
      <c r="N1332">
        <v>2</v>
      </c>
      <c r="O1332" s="1">
        <v>44775.693680555552</v>
      </c>
      <c r="P1332" s="1">
        <v>44775.750219907408</v>
      </c>
      <c r="Q1332">
        <v>4710</v>
      </c>
      <c r="R1332">
        <v>175</v>
      </c>
      <c r="S1332" t="b">
        <v>0</v>
      </c>
      <c r="T1332" t="s">
        <v>90</v>
      </c>
      <c r="U1332" t="b">
        <v>0</v>
      </c>
      <c r="V1332" t="s">
        <v>91</v>
      </c>
      <c r="W1332" s="1">
        <v>44775.700104166666</v>
      </c>
      <c r="X1332">
        <v>62</v>
      </c>
      <c r="Y1332">
        <v>10</v>
      </c>
      <c r="Z1332">
        <v>0</v>
      </c>
      <c r="AA1332">
        <v>10</v>
      </c>
      <c r="AB1332">
        <v>0</v>
      </c>
      <c r="AC1332">
        <v>1</v>
      </c>
      <c r="AD1332">
        <v>20</v>
      </c>
      <c r="AE1332">
        <v>0</v>
      </c>
      <c r="AF1332">
        <v>0</v>
      </c>
      <c r="AG1332">
        <v>0</v>
      </c>
      <c r="AH1332" t="s">
        <v>96</v>
      </c>
      <c r="AI1332" s="1">
        <v>44775.750219907408</v>
      </c>
      <c r="AJ1332">
        <v>98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20</v>
      </c>
      <c r="AQ1332">
        <v>0</v>
      </c>
      <c r="AR1332">
        <v>0</v>
      </c>
      <c r="AS1332">
        <v>0</v>
      </c>
      <c r="AT1332" t="s">
        <v>90</v>
      </c>
      <c r="AU1332" t="s">
        <v>90</v>
      </c>
      <c r="AV1332" t="s">
        <v>90</v>
      </c>
      <c r="AW1332" t="s">
        <v>90</v>
      </c>
      <c r="AX1332" t="s">
        <v>90</v>
      </c>
      <c r="AY1332" t="s">
        <v>90</v>
      </c>
      <c r="AZ1332" t="s">
        <v>90</v>
      </c>
      <c r="BA1332" t="s">
        <v>90</v>
      </c>
      <c r="BB1332" t="s">
        <v>90</v>
      </c>
      <c r="BC1332" t="s">
        <v>90</v>
      </c>
      <c r="BD1332" t="s">
        <v>90</v>
      </c>
      <c r="BE1332" t="s">
        <v>90</v>
      </c>
      <c r="BF1332" t="s">
        <v>1506</v>
      </c>
      <c r="BG1332">
        <v>81</v>
      </c>
      <c r="BH1332" t="s">
        <v>93</v>
      </c>
    </row>
    <row r="1333" spans="1:60">
      <c r="A1333" t="s">
        <v>2894</v>
      </c>
      <c r="B1333" t="s">
        <v>82</v>
      </c>
      <c r="C1333" t="s">
        <v>2760</v>
      </c>
      <c r="D1333" t="s">
        <v>84</v>
      </c>
      <c r="E1333" s="2">
        <f>HYPERLINK("capsilon://?command=openfolder&amp;siteaddress=FAM.docvelocity-na8.net&amp;folderid=FX1AF773BA-8FB8-17CE-D1A4-D19CF537ECE8","FX22085963")</f>
        <v>0</v>
      </c>
      <c r="F1333" t="s">
        <v>19</v>
      </c>
      <c r="G1333" t="s">
        <v>19</v>
      </c>
      <c r="H1333" t="s">
        <v>85</v>
      </c>
      <c r="I1333" t="s">
        <v>2895</v>
      </c>
      <c r="J1333">
        <v>30</v>
      </c>
      <c r="K1333" t="s">
        <v>87</v>
      </c>
      <c r="L1333" t="s">
        <v>88</v>
      </c>
      <c r="M1333" t="s">
        <v>89</v>
      </c>
      <c r="N1333">
        <v>2</v>
      </c>
      <c r="O1333" s="1">
        <v>44799.566886574074</v>
      </c>
      <c r="P1333" s="1">
        <v>44799.57402777778</v>
      </c>
      <c r="Q1333">
        <v>470</v>
      </c>
      <c r="R1333">
        <v>147</v>
      </c>
      <c r="S1333" t="b">
        <v>0</v>
      </c>
      <c r="T1333" t="s">
        <v>90</v>
      </c>
      <c r="U1333" t="b">
        <v>0</v>
      </c>
      <c r="V1333" t="s">
        <v>95</v>
      </c>
      <c r="W1333" s="1">
        <v>44799.568148148152</v>
      </c>
      <c r="X1333">
        <v>83</v>
      </c>
      <c r="Y1333">
        <v>10</v>
      </c>
      <c r="Z1333">
        <v>0</v>
      </c>
      <c r="AA1333">
        <v>10</v>
      </c>
      <c r="AB1333">
        <v>0</v>
      </c>
      <c r="AC1333">
        <v>1</v>
      </c>
      <c r="AD1333">
        <v>20</v>
      </c>
      <c r="AE1333">
        <v>0</v>
      </c>
      <c r="AF1333">
        <v>0</v>
      </c>
      <c r="AG1333">
        <v>0</v>
      </c>
      <c r="AH1333" t="s">
        <v>749</v>
      </c>
      <c r="AI1333" s="1">
        <v>44799.57402777778</v>
      </c>
      <c r="AJ1333">
        <v>64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20</v>
      </c>
      <c r="AQ1333">
        <v>0</v>
      </c>
      <c r="AR1333">
        <v>0</v>
      </c>
      <c r="AS1333">
        <v>0</v>
      </c>
      <c r="AT1333" t="s">
        <v>90</v>
      </c>
      <c r="AU1333" t="s">
        <v>90</v>
      </c>
      <c r="AV1333" t="s">
        <v>90</v>
      </c>
      <c r="AW1333" t="s">
        <v>90</v>
      </c>
      <c r="AX1333" t="s">
        <v>90</v>
      </c>
      <c r="AY1333" t="s">
        <v>90</v>
      </c>
      <c r="AZ1333" t="s">
        <v>90</v>
      </c>
      <c r="BA1333" t="s">
        <v>90</v>
      </c>
      <c r="BB1333" t="s">
        <v>90</v>
      </c>
      <c r="BC1333" t="s">
        <v>90</v>
      </c>
      <c r="BD1333" t="s">
        <v>90</v>
      </c>
      <c r="BE1333" t="s">
        <v>90</v>
      </c>
      <c r="BF1333" t="s">
        <v>2858</v>
      </c>
      <c r="BG1333">
        <v>10</v>
      </c>
      <c r="BH1333" t="s">
        <v>93</v>
      </c>
    </row>
    <row r="1334" spans="1:60">
      <c r="A1334" t="s">
        <v>2896</v>
      </c>
      <c r="B1334" t="s">
        <v>82</v>
      </c>
      <c r="C1334" t="s">
        <v>2897</v>
      </c>
      <c r="D1334" t="s">
        <v>84</v>
      </c>
      <c r="E1334" s="2">
        <f>HYPERLINK("capsilon://?command=openfolder&amp;siteaddress=FAM.docvelocity-na8.net&amp;folderid=FXF28F86DD-AB0C-A596-C6CB-FF12FF53265F","FX22076669")</f>
        <v>0</v>
      </c>
      <c r="F1334" t="s">
        <v>19</v>
      </c>
      <c r="G1334" t="s">
        <v>19</v>
      </c>
      <c r="H1334" t="s">
        <v>85</v>
      </c>
      <c r="I1334" t="s">
        <v>2898</v>
      </c>
      <c r="J1334">
        <v>902</v>
      </c>
      <c r="K1334" t="s">
        <v>87</v>
      </c>
      <c r="L1334" t="s">
        <v>88</v>
      </c>
      <c r="M1334" t="s">
        <v>89</v>
      </c>
      <c r="N1334">
        <v>1</v>
      </c>
      <c r="O1334" s="1">
        <v>44799.570011574076</v>
      </c>
      <c r="P1334" s="1">
        <v>44799.591585648152</v>
      </c>
      <c r="Q1334">
        <v>1252</v>
      </c>
      <c r="R1334">
        <v>612</v>
      </c>
      <c r="S1334" t="b">
        <v>0</v>
      </c>
      <c r="T1334" t="s">
        <v>90</v>
      </c>
      <c r="U1334" t="b">
        <v>0</v>
      </c>
      <c r="V1334" t="s">
        <v>131</v>
      </c>
      <c r="W1334" s="1">
        <v>44799.591585648152</v>
      </c>
      <c r="X1334">
        <v>491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902</v>
      </c>
      <c r="AE1334">
        <v>873</v>
      </c>
      <c r="AF1334">
        <v>0</v>
      </c>
      <c r="AG1334">
        <v>13</v>
      </c>
      <c r="AH1334" t="s">
        <v>90</v>
      </c>
      <c r="AI1334" t="s">
        <v>90</v>
      </c>
      <c r="AJ1334" t="s">
        <v>90</v>
      </c>
      <c r="AK1334" t="s">
        <v>90</v>
      </c>
      <c r="AL1334" t="s">
        <v>90</v>
      </c>
      <c r="AM1334" t="s">
        <v>90</v>
      </c>
      <c r="AN1334" t="s">
        <v>90</v>
      </c>
      <c r="AO1334" t="s">
        <v>90</v>
      </c>
      <c r="AP1334" t="s">
        <v>90</v>
      </c>
      <c r="AQ1334" t="s">
        <v>90</v>
      </c>
      <c r="AR1334" t="s">
        <v>90</v>
      </c>
      <c r="AS1334" t="s">
        <v>90</v>
      </c>
      <c r="AT1334" t="s">
        <v>90</v>
      </c>
      <c r="AU1334" t="s">
        <v>90</v>
      </c>
      <c r="AV1334" t="s">
        <v>90</v>
      </c>
      <c r="AW1334" t="s">
        <v>90</v>
      </c>
      <c r="AX1334" t="s">
        <v>90</v>
      </c>
      <c r="AY1334" t="s">
        <v>90</v>
      </c>
      <c r="AZ1334" t="s">
        <v>90</v>
      </c>
      <c r="BA1334" t="s">
        <v>90</v>
      </c>
      <c r="BB1334" t="s">
        <v>90</v>
      </c>
      <c r="BC1334" t="s">
        <v>90</v>
      </c>
      <c r="BD1334" t="s">
        <v>90</v>
      </c>
      <c r="BE1334" t="s">
        <v>90</v>
      </c>
      <c r="BF1334" t="s">
        <v>2858</v>
      </c>
      <c r="BG1334">
        <v>31</v>
      </c>
      <c r="BH1334" t="s">
        <v>93</v>
      </c>
    </row>
    <row r="1335" spans="1:60">
      <c r="A1335" t="s">
        <v>2899</v>
      </c>
      <c r="B1335" t="s">
        <v>82</v>
      </c>
      <c r="C1335" t="s">
        <v>2900</v>
      </c>
      <c r="D1335" t="s">
        <v>84</v>
      </c>
      <c r="E1335" s="2">
        <f>HYPERLINK("capsilon://?command=openfolder&amp;siteaddress=FAM.docvelocity-na8.net&amp;folderid=FXF461708F-E17E-E7CA-9B82-9D1BCC4DD7C0","FX22087047")</f>
        <v>0</v>
      </c>
      <c r="F1335" t="s">
        <v>19</v>
      </c>
      <c r="G1335" t="s">
        <v>19</v>
      </c>
      <c r="H1335" t="s">
        <v>85</v>
      </c>
      <c r="I1335" t="s">
        <v>2901</v>
      </c>
      <c r="J1335">
        <v>1337</v>
      </c>
      <c r="K1335" t="s">
        <v>87</v>
      </c>
      <c r="L1335" t="s">
        <v>88</v>
      </c>
      <c r="M1335" t="s">
        <v>89</v>
      </c>
      <c r="N1335">
        <v>1</v>
      </c>
      <c r="O1335" s="1">
        <v>44799.577094907407</v>
      </c>
      <c r="P1335" s="1">
        <v>44799.5858912037</v>
      </c>
      <c r="Q1335">
        <v>118</v>
      </c>
      <c r="R1335">
        <v>642</v>
      </c>
      <c r="S1335" t="b">
        <v>0</v>
      </c>
      <c r="T1335" t="s">
        <v>90</v>
      </c>
      <c r="U1335" t="b">
        <v>0</v>
      </c>
      <c r="V1335" t="s">
        <v>131</v>
      </c>
      <c r="W1335" s="1">
        <v>44799.5858912037</v>
      </c>
      <c r="X1335">
        <v>598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1337</v>
      </c>
      <c r="AE1335">
        <v>1330</v>
      </c>
      <c r="AF1335">
        <v>0</v>
      </c>
      <c r="AG1335">
        <v>15</v>
      </c>
      <c r="AH1335" t="s">
        <v>90</v>
      </c>
      <c r="AI1335" t="s">
        <v>90</v>
      </c>
      <c r="AJ1335" t="s">
        <v>90</v>
      </c>
      <c r="AK1335" t="s">
        <v>90</v>
      </c>
      <c r="AL1335" t="s">
        <v>90</v>
      </c>
      <c r="AM1335" t="s">
        <v>90</v>
      </c>
      <c r="AN1335" t="s">
        <v>90</v>
      </c>
      <c r="AO1335" t="s">
        <v>90</v>
      </c>
      <c r="AP1335" t="s">
        <v>90</v>
      </c>
      <c r="AQ1335" t="s">
        <v>90</v>
      </c>
      <c r="AR1335" t="s">
        <v>90</v>
      </c>
      <c r="AS1335" t="s">
        <v>90</v>
      </c>
      <c r="AT1335" t="s">
        <v>90</v>
      </c>
      <c r="AU1335" t="s">
        <v>90</v>
      </c>
      <c r="AV1335" t="s">
        <v>90</v>
      </c>
      <c r="AW1335" t="s">
        <v>90</v>
      </c>
      <c r="AX1335" t="s">
        <v>90</v>
      </c>
      <c r="AY1335" t="s">
        <v>90</v>
      </c>
      <c r="AZ1335" t="s">
        <v>90</v>
      </c>
      <c r="BA1335" t="s">
        <v>90</v>
      </c>
      <c r="BB1335" t="s">
        <v>90</v>
      </c>
      <c r="BC1335" t="s">
        <v>90</v>
      </c>
      <c r="BD1335" t="s">
        <v>90</v>
      </c>
      <c r="BE1335" t="s">
        <v>90</v>
      </c>
      <c r="BF1335" t="s">
        <v>2858</v>
      </c>
      <c r="BG1335">
        <v>12</v>
      </c>
      <c r="BH1335" t="s">
        <v>93</v>
      </c>
    </row>
    <row r="1336" spans="1:60">
      <c r="A1336" t="s">
        <v>2902</v>
      </c>
      <c r="B1336" t="s">
        <v>82</v>
      </c>
      <c r="C1336" t="s">
        <v>2900</v>
      </c>
      <c r="D1336" t="s">
        <v>84</v>
      </c>
      <c r="E1336" s="2">
        <f>HYPERLINK("capsilon://?command=openfolder&amp;siteaddress=FAM.docvelocity-na8.net&amp;folderid=FXF461708F-E17E-E7CA-9B82-9D1BCC4DD7C0","FX22087047")</f>
        <v>0</v>
      </c>
      <c r="F1336" t="s">
        <v>19</v>
      </c>
      <c r="G1336" t="s">
        <v>19</v>
      </c>
      <c r="H1336" t="s">
        <v>85</v>
      </c>
      <c r="I1336" t="s">
        <v>2901</v>
      </c>
      <c r="J1336">
        <v>1669</v>
      </c>
      <c r="K1336" t="s">
        <v>87</v>
      </c>
      <c r="L1336" t="s">
        <v>88</v>
      </c>
      <c r="M1336" t="s">
        <v>89</v>
      </c>
      <c r="N1336">
        <v>2</v>
      </c>
      <c r="O1336" s="1">
        <v>44799.588229166664</v>
      </c>
      <c r="P1336" s="1">
        <v>44799.66547453704</v>
      </c>
      <c r="Q1336">
        <v>1168</v>
      </c>
      <c r="R1336">
        <v>5506</v>
      </c>
      <c r="S1336" t="b">
        <v>0</v>
      </c>
      <c r="T1336" t="s">
        <v>90</v>
      </c>
      <c r="U1336" t="b">
        <v>1</v>
      </c>
      <c r="V1336" t="s">
        <v>95</v>
      </c>
      <c r="W1336" s="1">
        <v>44799.624421296299</v>
      </c>
      <c r="X1336">
        <v>2895</v>
      </c>
      <c r="Y1336">
        <v>570</v>
      </c>
      <c r="Z1336">
        <v>0</v>
      </c>
      <c r="AA1336">
        <v>570</v>
      </c>
      <c r="AB1336">
        <v>778</v>
      </c>
      <c r="AC1336">
        <v>184</v>
      </c>
      <c r="AD1336">
        <v>1099</v>
      </c>
      <c r="AE1336">
        <v>0</v>
      </c>
      <c r="AF1336">
        <v>0</v>
      </c>
      <c r="AG1336">
        <v>0</v>
      </c>
      <c r="AH1336" t="s">
        <v>173</v>
      </c>
      <c r="AI1336" s="1">
        <v>44799.66547453704</v>
      </c>
      <c r="AJ1336">
        <v>362</v>
      </c>
      <c r="AK1336">
        <v>1</v>
      </c>
      <c r="AL1336">
        <v>0</v>
      </c>
      <c r="AM1336">
        <v>1</v>
      </c>
      <c r="AN1336">
        <v>799</v>
      </c>
      <c r="AO1336">
        <v>0</v>
      </c>
      <c r="AP1336">
        <v>1098</v>
      </c>
      <c r="AQ1336">
        <v>0</v>
      </c>
      <c r="AR1336">
        <v>0</v>
      </c>
      <c r="AS1336">
        <v>0</v>
      </c>
      <c r="AT1336" t="s">
        <v>90</v>
      </c>
      <c r="AU1336" t="s">
        <v>90</v>
      </c>
      <c r="AV1336" t="s">
        <v>90</v>
      </c>
      <c r="AW1336" t="s">
        <v>90</v>
      </c>
      <c r="AX1336" t="s">
        <v>90</v>
      </c>
      <c r="AY1336" t="s">
        <v>90</v>
      </c>
      <c r="AZ1336" t="s">
        <v>90</v>
      </c>
      <c r="BA1336" t="s">
        <v>90</v>
      </c>
      <c r="BB1336" t="s">
        <v>90</v>
      </c>
      <c r="BC1336" t="s">
        <v>90</v>
      </c>
      <c r="BD1336" t="s">
        <v>90</v>
      </c>
      <c r="BE1336" t="s">
        <v>90</v>
      </c>
      <c r="BF1336" t="s">
        <v>2858</v>
      </c>
      <c r="BG1336">
        <v>111</v>
      </c>
      <c r="BH1336" t="s">
        <v>93</v>
      </c>
    </row>
    <row r="1337" spans="1:60">
      <c r="A1337" t="s">
        <v>2903</v>
      </c>
      <c r="B1337" t="s">
        <v>82</v>
      </c>
      <c r="C1337" t="s">
        <v>2609</v>
      </c>
      <c r="D1337" t="s">
        <v>84</v>
      </c>
      <c r="E1337" s="2">
        <f>HYPERLINK("capsilon://?command=openfolder&amp;siteaddress=FAM.docvelocity-na8.net&amp;folderid=FXFDF41147-D23B-DC25-02A7-D9B9FEDE1528","FX22086757")</f>
        <v>0</v>
      </c>
      <c r="F1337" t="s">
        <v>19</v>
      </c>
      <c r="G1337" t="s">
        <v>19</v>
      </c>
      <c r="H1337" t="s">
        <v>85</v>
      </c>
      <c r="I1337" t="s">
        <v>2904</v>
      </c>
      <c r="J1337">
        <v>67</v>
      </c>
      <c r="K1337" t="s">
        <v>87</v>
      </c>
      <c r="L1337" t="s">
        <v>88</v>
      </c>
      <c r="M1337" t="s">
        <v>89</v>
      </c>
      <c r="N1337">
        <v>2</v>
      </c>
      <c r="O1337" s="1">
        <v>44799.593159722222</v>
      </c>
      <c r="P1337" s="1">
        <v>44799.603136574071</v>
      </c>
      <c r="Q1337">
        <v>308</v>
      </c>
      <c r="R1337">
        <v>554</v>
      </c>
      <c r="S1337" t="b">
        <v>0</v>
      </c>
      <c r="T1337" t="s">
        <v>90</v>
      </c>
      <c r="U1337" t="b">
        <v>0</v>
      </c>
      <c r="V1337" t="s">
        <v>1933</v>
      </c>
      <c r="W1337" s="1">
        <v>44799.596539351849</v>
      </c>
      <c r="X1337">
        <v>208</v>
      </c>
      <c r="Y1337">
        <v>52</v>
      </c>
      <c r="Z1337">
        <v>0</v>
      </c>
      <c r="AA1337">
        <v>52</v>
      </c>
      <c r="AB1337">
        <v>0</v>
      </c>
      <c r="AC1337">
        <v>11</v>
      </c>
      <c r="AD1337">
        <v>15</v>
      </c>
      <c r="AE1337">
        <v>0</v>
      </c>
      <c r="AF1337">
        <v>0</v>
      </c>
      <c r="AG1337">
        <v>0</v>
      </c>
      <c r="AH1337" t="s">
        <v>173</v>
      </c>
      <c r="AI1337" s="1">
        <v>44799.603136574071</v>
      </c>
      <c r="AJ1337">
        <v>346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15</v>
      </c>
      <c r="AQ1337">
        <v>0</v>
      </c>
      <c r="AR1337">
        <v>0</v>
      </c>
      <c r="AS1337">
        <v>0</v>
      </c>
      <c r="AT1337" t="s">
        <v>90</v>
      </c>
      <c r="AU1337" t="s">
        <v>90</v>
      </c>
      <c r="AV1337" t="s">
        <v>90</v>
      </c>
      <c r="AW1337" t="s">
        <v>90</v>
      </c>
      <c r="AX1337" t="s">
        <v>90</v>
      </c>
      <c r="AY1337" t="s">
        <v>90</v>
      </c>
      <c r="AZ1337" t="s">
        <v>90</v>
      </c>
      <c r="BA1337" t="s">
        <v>90</v>
      </c>
      <c r="BB1337" t="s">
        <v>90</v>
      </c>
      <c r="BC1337" t="s">
        <v>90</v>
      </c>
      <c r="BD1337" t="s">
        <v>90</v>
      </c>
      <c r="BE1337" t="s">
        <v>90</v>
      </c>
      <c r="BF1337" t="s">
        <v>2858</v>
      </c>
      <c r="BG1337">
        <v>14</v>
      </c>
      <c r="BH1337" t="s">
        <v>93</v>
      </c>
    </row>
    <row r="1338" spans="1:60">
      <c r="A1338" t="s">
        <v>2905</v>
      </c>
      <c r="B1338" t="s">
        <v>82</v>
      </c>
      <c r="C1338" t="s">
        <v>2897</v>
      </c>
      <c r="D1338" t="s">
        <v>84</v>
      </c>
      <c r="E1338" s="2">
        <f>HYPERLINK("capsilon://?command=openfolder&amp;siteaddress=FAM.docvelocity-na8.net&amp;folderid=FXF28F86DD-AB0C-A596-C6CB-FF12FF53265F","FX22076669")</f>
        <v>0</v>
      </c>
      <c r="F1338" t="s">
        <v>19</v>
      </c>
      <c r="G1338" t="s">
        <v>19</v>
      </c>
      <c r="H1338" t="s">
        <v>85</v>
      </c>
      <c r="I1338" t="s">
        <v>2898</v>
      </c>
      <c r="J1338">
        <v>1082</v>
      </c>
      <c r="K1338" t="s">
        <v>87</v>
      </c>
      <c r="L1338" t="s">
        <v>88</v>
      </c>
      <c r="M1338" t="s">
        <v>89</v>
      </c>
      <c r="N1338">
        <v>2</v>
      </c>
      <c r="O1338" s="1">
        <v>44799.593449074076</v>
      </c>
      <c r="P1338" s="1">
        <v>44799.694039351853</v>
      </c>
      <c r="Q1338">
        <v>1837</v>
      </c>
      <c r="R1338">
        <v>6854</v>
      </c>
      <c r="S1338" t="b">
        <v>0</v>
      </c>
      <c r="T1338" t="s">
        <v>90</v>
      </c>
      <c r="U1338" t="b">
        <v>1</v>
      </c>
      <c r="V1338" t="s">
        <v>1933</v>
      </c>
      <c r="W1338" s="1">
        <v>44799.64980324074</v>
      </c>
      <c r="X1338">
        <v>4601</v>
      </c>
      <c r="Y1338">
        <v>556</v>
      </c>
      <c r="Z1338">
        <v>0</v>
      </c>
      <c r="AA1338">
        <v>556</v>
      </c>
      <c r="AB1338">
        <v>475</v>
      </c>
      <c r="AC1338">
        <v>207</v>
      </c>
      <c r="AD1338">
        <v>526</v>
      </c>
      <c r="AE1338">
        <v>0</v>
      </c>
      <c r="AF1338">
        <v>0</v>
      </c>
      <c r="AG1338">
        <v>0</v>
      </c>
      <c r="AH1338" t="s">
        <v>1444</v>
      </c>
      <c r="AI1338" s="1">
        <v>44799.694039351853</v>
      </c>
      <c r="AJ1338">
        <v>2093</v>
      </c>
      <c r="AK1338">
        <v>6</v>
      </c>
      <c r="AL1338">
        <v>0</v>
      </c>
      <c r="AM1338">
        <v>6</v>
      </c>
      <c r="AN1338">
        <v>475</v>
      </c>
      <c r="AO1338">
        <v>6</v>
      </c>
      <c r="AP1338">
        <v>520</v>
      </c>
      <c r="AQ1338">
        <v>0</v>
      </c>
      <c r="AR1338">
        <v>0</v>
      </c>
      <c r="AS1338">
        <v>0</v>
      </c>
      <c r="AT1338" t="s">
        <v>90</v>
      </c>
      <c r="AU1338" t="s">
        <v>90</v>
      </c>
      <c r="AV1338" t="s">
        <v>90</v>
      </c>
      <c r="AW1338" t="s">
        <v>90</v>
      </c>
      <c r="AX1338" t="s">
        <v>90</v>
      </c>
      <c r="AY1338" t="s">
        <v>90</v>
      </c>
      <c r="AZ1338" t="s">
        <v>90</v>
      </c>
      <c r="BA1338" t="s">
        <v>90</v>
      </c>
      <c r="BB1338" t="s">
        <v>90</v>
      </c>
      <c r="BC1338" t="s">
        <v>90</v>
      </c>
      <c r="BD1338" t="s">
        <v>90</v>
      </c>
      <c r="BE1338" t="s">
        <v>90</v>
      </c>
      <c r="BF1338" t="s">
        <v>2858</v>
      </c>
      <c r="BG1338">
        <v>144</v>
      </c>
      <c r="BH1338" t="s">
        <v>93</v>
      </c>
    </row>
    <row r="1339" spans="1:60">
      <c r="A1339" t="s">
        <v>2906</v>
      </c>
      <c r="B1339" t="s">
        <v>82</v>
      </c>
      <c r="C1339" t="s">
        <v>2907</v>
      </c>
      <c r="D1339" t="s">
        <v>84</v>
      </c>
      <c r="E1339" s="2">
        <f>HYPERLINK("capsilon://?command=openfolder&amp;siteaddress=FAM.docvelocity-na8.net&amp;folderid=FX8A090596-55A9-12C8-D506-D836B2FE9D54","FX22082705")</f>
        <v>0</v>
      </c>
      <c r="F1339" t="s">
        <v>19</v>
      </c>
      <c r="G1339" t="s">
        <v>19</v>
      </c>
      <c r="H1339" t="s">
        <v>85</v>
      </c>
      <c r="I1339" t="s">
        <v>2908</v>
      </c>
      <c r="J1339">
        <v>458</v>
      </c>
      <c r="K1339" t="s">
        <v>87</v>
      </c>
      <c r="L1339" t="s">
        <v>88</v>
      </c>
      <c r="M1339" t="s">
        <v>89</v>
      </c>
      <c r="N1339">
        <v>1</v>
      </c>
      <c r="O1339" s="1">
        <v>44799.601087962961</v>
      </c>
      <c r="P1339" s="1">
        <v>44799.609224537038</v>
      </c>
      <c r="Q1339">
        <v>181</v>
      </c>
      <c r="R1339">
        <v>522</v>
      </c>
      <c r="S1339" t="b">
        <v>0</v>
      </c>
      <c r="T1339" t="s">
        <v>90</v>
      </c>
      <c r="U1339" t="b">
        <v>0</v>
      </c>
      <c r="V1339" t="s">
        <v>131</v>
      </c>
      <c r="W1339" s="1">
        <v>44799.609224537038</v>
      </c>
      <c r="X1339">
        <v>508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458</v>
      </c>
      <c r="AE1339">
        <v>444</v>
      </c>
      <c r="AF1339">
        <v>0</v>
      </c>
      <c r="AG1339">
        <v>16</v>
      </c>
      <c r="AH1339" t="s">
        <v>90</v>
      </c>
      <c r="AI1339" t="s">
        <v>90</v>
      </c>
      <c r="AJ1339" t="s">
        <v>90</v>
      </c>
      <c r="AK1339" t="s">
        <v>90</v>
      </c>
      <c r="AL1339" t="s">
        <v>90</v>
      </c>
      <c r="AM1339" t="s">
        <v>90</v>
      </c>
      <c r="AN1339" t="s">
        <v>90</v>
      </c>
      <c r="AO1339" t="s">
        <v>90</v>
      </c>
      <c r="AP1339" t="s">
        <v>90</v>
      </c>
      <c r="AQ1339" t="s">
        <v>90</v>
      </c>
      <c r="AR1339" t="s">
        <v>90</v>
      </c>
      <c r="AS1339" t="s">
        <v>90</v>
      </c>
      <c r="AT1339" t="s">
        <v>90</v>
      </c>
      <c r="AU1339" t="s">
        <v>90</v>
      </c>
      <c r="AV1339" t="s">
        <v>90</v>
      </c>
      <c r="AW1339" t="s">
        <v>90</v>
      </c>
      <c r="AX1339" t="s">
        <v>90</v>
      </c>
      <c r="AY1339" t="s">
        <v>90</v>
      </c>
      <c r="AZ1339" t="s">
        <v>90</v>
      </c>
      <c r="BA1339" t="s">
        <v>90</v>
      </c>
      <c r="BB1339" t="s">
        <v>90</v>
      </c>
      <c r="BC1339" t="s">
        <v>90</v>
      </c>
      <c r="BD1339" t="s">
        <v>90</v>
      </c>
      <c r="BE1339" t="s">
        <v>90</v>
      </c>
      <c r="BF1339" t="s">
        <v>2858</v>
      </c>
      <c r="BG1339">
        <v>11</v>
      </c>
      <c r="BH1339" t="s">
        <v>93</v>
      </c>
    </row>
    <row r="1340" spans="1:60">
      <c r="A1340" t="s">
        <v>2909</v>
      </c>
      <c r="B1340" t="s">
        <v>82</v>
      </c>
      <c r="C1340" t="s">
        <v>2907</v>
      </c>
      <c r="D1340" t="s">
        <v>84</v>
      </c>
      <c r="E1340" s="2">
        <f>HYPERLINK("capsilon://?command=openfolder&amp;siteaddress=FAM.docvelocity-na8.net&amp;folderid=FX8A090596-55A9-12C8-D506-D836B2FE9D54","FX22082705")</f>
        <v>0</v>
      </c>
      <c r="F1340" t="s">
        <v>19</v>
      </c>
      <c r="G1340" t="s">
        <v>19</v>
      </c>
      <c r="H1340" t="s">
        <v>85</v>
      </c>
      <c r="I1340" t="s">
        <v>2908</v>
      </c>
      <c r="J1340">
        <v>754</v>
      </c>
      <c r="K1340" t="s">
        <v>87</v>
      </c>
      <c r="L1340" t="s">
        <v>88</v>
      </c>
      <c r="M1340" t="s">
        <v>89</v>
      </c>
      <c r="N1340">
        <v>2</v>
      </c>
      <c r="O1340" s="1">
        <v>44799.611956018518</v>
      </c>
      <c r="P1340" s="1">
        <v>44799.702777777777</v>
      </c>
      <c r="Q1340">
        <v>4627</v>
      </c>
      <c r="R1340">
        <v>3220</v>
      </c>
      <c r="S1340" t="b">
        <v>0</v>
      </c>
      <c r="T1340" t="s">
        <v>90</v>
      </c>
      <c r="U1340" t="b">
        <v>1</v>
      </c>
      <c r="V1340" t="s">
        <v>95</v>
      </c>
      <c r="W1340" s="1">
        <v>44799.682210648149</v>
      </c>
      <c r="X1340">
        <v>1766</v>
      </c>
      <c r="Y1340">
        <v>597</v>
      </c>
      <c r="Z1340">
        <v>0</v>
      </c>
      <c r="AA1340">
        <v>597</v>
      </c>
      <c r="AB1340">
        <v>0</v>
      </c>
      <c r="AC1340">
        <v>33</v>
      </c>
      <c r="AD1340">
        <v>157</v>
      </c>
      <c r="AE1340">
        <v>0</v>
      </c>
      <c r="AF1340">
        <v>0</v>
      </c>
      <c r="AG1340">
        <v>0</v>
      </c>
      <c r="AH1340" t="s">
        <v>749</v>
      </c>
      <c r="AI1340" s="1">
        <v>44799.702777777777</v>
      </c>
      <c r="AJ1340">
        <v>1340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157</v>
      </c>
      <c r="AQ1340">
        <v>0</v>
      </c>
      <c r="AR1340">
        <v>0</v>
      </c>
      <c r="AS1340">
        <v>0</v>
      </c>
      <c r="AT1340" t="s">
        <v>90</v>
      </c>
      <c r="AU1340" t="s">
        <v>90</v>
      </c>
      <c r="AV1340" t="s">
        <v>90</v>
      </c>
      <c r="AW1340" t="s">
        <v>90</v>
      </c>
      <c r="AX1340" t="s">
        <v>90</v>
      </c>
      <c r="AY1340" t="s">
        <v>90</v>
      </c>
      <c r="AZ1340" t="s">
        <v>90</v>
      </c>
      <c r="BA1340" t="s">
        <v>90</v>
      </c>
      <c r="BB1340" t="s">
        <v>90</v>
      </c>
      <c r="BC1340" t="s">
        <v>90</v>
      </c>
      <c r="BD1340" t="s">
        <v>90</v>
      </c>
      <c r="BE1340" t="s">
        <v>90</v>
      </c>
      <c r="BF1340" t="s">
        <v>2858</v>
      </c>
      <c r="BG1340">
        <v>130</v>
      </c>
      <c r="BH1340" t="s">
        <v>93</v>
      </c>
    </row>
    <row r="1341" spans="1:60">
      <c r="A1341" t="s">
        <v>2910</v>
      </c>
      <c r="B1341" t="s">
        <v>82</v>
      </c>
      <c r="C1341" t="s">
        <v>2911</v>
      </c>
      <c r="D1341" t="s">
        <v>84</v>
      </c>
      <c r="E1341" s="2">
        <f>HYPERLINK("capsilon://?command=openfolder&amp;siteaddress=FAM.docvelocity-na8.net&amp;folderid=FX06F36B3C-3D1E-A265-E22A-C460AD913776","FX22086832")</f>
        <v>0</v>
      </c>
      <c r="F1341" t="s">
        <v>19</v>
      </c>
      <c r="G1341" t="s">
        <v>19</v>
      </c>
      <c r="H1341" t="s">
        <v>85</v>
      </c>
      <c r="I1341" t="s">
        <v>2912</v>
      </c>
      <c r="J1341">
        <v>67</v>
      </c>
      <c r="K1341" t="s">
        <v>87</v>
      </c>
      <c r="L1341" t="s">
        <v>88</v>
      </c>
      <c r="M1341" t="s">
        <v>89</v>
      </c>
      <c r="N1341">
        <v>1</v>
      </c>
      <c r="O1341" s="1">
        <v>44799.617395833331</v>
      </c>
      <c r="P1341" s="1">
        <v>44799.771215277775</v>
      </c>
      <c r="Q1341">
        <v>11073</v>
      </c>
      <c r="R1341">
        <v>2217</v>
      </c>
      <c r="S1341" t="b">
        <v>0</v>
      </c>
      <c r="T1341" t="s">
        <v>90</v>
      </c>
      <c r="U1341" t="b">
        <v>0</v>
      </c>
      <c r="V1341" t="s">
        <v>1933</v>
      </c>
      <c r="W1341" s="1">
        <v>44799.771215277775</v>
      </c>
      <c r="X1341">
        <v>1829</v>
      </c>
      <c r="Y1341">
        <v>50</v>
      </c>
      <c r="Z1341">
        <v>0</v>
      </c>
      <c r="AA1341">
        <v>50</v>
      </c>
      <c r="AB1341">
        <v>0</v>
      </c>
      <c r="AC1341">
        <v>23</v>
      </c>
      <c r="AD1341">
        <v>17</v>
      </c>
      <c r="AE1341">
        <v>52</v>
      </c>
      <c r="AF1341">
        <v>0</v>
      </c>
      <c r="AG1341">
        <v>1</v>
      </c>
      <c r="AH1341" t="s">
        <v>90</v>
      </c>
      <c r="AI1341" t="s">
        <v>90</v>
      </c>
      <c r="AJ1341" t="s">
        <v>90</v>
      </c>
      <c r="AK1341" t="s">
        <v>90</v>
      </c>
      <c r="AL1341" t="s">
        <v>90</v>
      </c>
      <c r="AM1341" t="s">
        <v>90</v>
      </c>
      <c r="AN1341" t="s">
        <v>90</v>
      </c>
      <c r="AO1341" t="s">
        <v>90</v>
      </c>
      <c r="AP1341" t="s">
        <v>90</v>
      </c>
      <c r="AQ1341" t="s">
        <v>90</v>
      </c>
      <c r="AR1341" t="s">
        <v>90</v>
      </c>
      <c r="AS1341" t="s">
        <v>90</v>
      </c>
      <c r="AT1341" t="s">
        <v>90</v>
      </c>
      <c r="AU1341" t="s">
        <v>90</v>
      </c>
      <c r="AV1341" t="s">
        <v>90</v>
      </c>
      <c r="AW1341" t="s">
        <v>90</v>
      </c>
      <c r="AX1341" t="s">
        <v>90</v>
      </c>
      <c r="AY1341" t="s">
        <v>90</v>
      </c>
      <c r="AZ1341" t="s">
        <v>90</v>
      </c>
      <c r="BA1341" t="s">
        <v>90</v>
      </c>
      <c r="BB1341" t="s">
        <v>90</v>
      </c>
      <c r="BC1341" t="s">
        <v>90</v>
      </c>
      <c r="BD1341" t="s">
        <v>90</v>
      </c>
      <c r="BE1341" t="s">
        <v>90</v>
      </c>
      <c r="BF1341" t="s">
        <v>2858</v>
      </c>
      <c r="BG1341">
        <v>221</v>
      </c>
      <c r="BH1341" t="s">
        <v>93</v>
      </c>
    </row>
    <row r="1342" spans="1:60">
      <c r="A1342" t="s">
        <v>2913</v>
      </c>
      <c r="B1342" t="s">
        <v>82</v>
      </c>
      <c r="C1342" t="s">
        <v>2914</v>
      </c>
      <c r="D1342" t="s">
        <v>84</v>
      </c>
      <c r="E1342" s="2">
        <f>HYPERLINK("capsilon://?command=openfolder&amp;siteaddress=FAM.docvelocity-na8.net&amp;folderid=FX0A9CC6CF-59DF-B101-5FEC-5D954E97D07B","FX22084806")</f>
        <v>0</v>
      </c>
      <c r="F1342" t="s">
        <v>19</v>
      </c>
      <c r="G1342" t="s">
        <v>19</v>
      </c>
      <c r="H1342" t="s">
        <v>85</v>
      </c>
      <c r="I1342" t="s">
        <v>2915</v>
      </c>
      <c r="J1342">
        <v>138</v>
      </c>
      <c r="K1342" t="s">
        <v>87</v>
      </c>
      <c r="L1342" t="s">
        <v>88</v>
      </c>
      <c r="M1342" t="s">
        <v>89</v>
      </c>
      <c r="N1342">
        <v>1</v>
      </c>
      <c r="O1342" s="1">
        <v>44799.617905092593</v>
      </c>
      <c r="P1342" s="1">
        <v>44799.625115740739</v>
      </c>
      <c r="Q1342">
        <v>212</v>
      </c>
      <c r="R1342">
        <v>411</v>
      </c>
      <c r="S1342" t="b">
        <v>0</v>
      </c>
      <c r="T1342" t="s">
        <v>90</v>
      </c>
      <c r="U1342" t="b">
        <v>0</v>
      </c>
      <c r="V1342" t="s">
        <v>131</v>
      </c>
      <c r="W1342" s="1">
        <v>44799.625115740739</v>
      </c>
      <c r="X1342">
        <v>411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138</v>
      </c>
      <c r="AE1342">
        <v>124</v>
      </c>
      <c r="AF1342">
        <v>0</v>
      </c>
      <c r="AG1342">
        <v>15</v>
      </c>
      <c r="AH1342" t="s">
        <v>90</v>
      </c>
      <c r="AI1342" t="s">
        <v>90</v>
      </c>
      <c r="AJ1342" t="s">
        <v>90</v>
      </c>
      <c r="AK1342" t="s">
        <v>90</v>
      </c>
      <c r="AL1342" t="s">
        <v>90</v>
      </c>
      <c r="AM1342" t="s">
        <v>90</v>
      </c>
      <c r="AN1342" t="s">
        <v>90</v>
      </c>
      <c r="AO1342" t="s">
        <v>90</v>
      </c>
      <c r="AP1342" t="s">
        <v>90</v>
      </c>
      <c r="AQ1342" t="s">
        <v>90</v>
      </c>
      <c r="AR1342" t="s">
        <v>90</v>
      </c>
      <c r="AS1342" t="s">
        <v>90</v>
      </c>
      <c r="AT1342" t="s">
        <v>90</v>
      </c>
      <c r="AU1342" t="s">
        <v>90</v>
      </c>
      <c r="AV1342" t="s">
        <v>90</v>
      </c>
      <c r="AW1342" t="s">
        <v>90</v>
      </c>
      <c r="AX1342" t="s">
        <v>90</v>
      </c>
      <c r="AY1342" t="s">
        <v>90</v>
      </c>
      <c r="AZ1342" t="s">
        <v>90</v>
      </c>
      <c r="BA1342" t="s">
        <v>90</v>
      </c>
      <c r="BB1342" t="s">
        <v>90</v>
      </c>
      <c r="BC1342" t="s">
        <v>90</v>
      </c>
      <c r="BD1342" t="s">
        <v>90</v>
      </c>
      <c r="BE1342" t="s">
        <v>90</v>
      </c>
      <c r="BF1342" t="s">
        <v>2858</v>
      </c>
      <c r="BG1342">
        <v>10</v>
      </c>
      <c r="BH1342" t="s">
        <v>93</v>
      </c>
    </row>
    <row r="1343" spans="1:60">
      <c r="A1343" t="s">
        <v>2916</v>
      </c>
      <c r="B1343" t="s">
        <v>82</v>
      </c>
      <c r="C1343" t="s">
        <v>2911</v>
      </c>
      <c r="D1343" t="s">
        <v>84</v>
      </c>
      <c r="E1343" s="2">
        <f>HYPERLINK("capsilon://?command=openfolder&amp;siteaddress=FAM.docvelocity-na8.net&amp;folderid=FX06F36B3C-3D1E-A265-E22A-C460AD913776","FX22086832")</f>
        <v>0</v>
      </c>
      <c r="F1343" t="s">
        <v>19</v>
      </c>
      <c r="G1343" t="s">
        <v>19</v>
      </c>
      <c r="H1343" t="s">
        <v>85</v>
      </c>
      <c r="I1343" t="s">
        <v>2917</v>
      </c>
      <c r="J1343">
        <v>67</v>
      </c>
      <c r="K1343" t="s">
        <v>87</v>
      </c>
      <c r="L1343" t="s">
        <v>88</v>
      </c>
      <c r="M1343" t="s">
        <v>89</v>
      </c>
      <c r="N1343">
        <v>2</v>
      </c>
      <c r="O1343" s="1">
        <v>44799.618645833332</v>
      </c>
      <c r="P1343" s="1">
        <v>44799.687256944446</v>
      </c>
      <c r="Q1343">
        <v>4730</v>
      </c>
      <c r="R1343">
        <v>1198</v>
      </c>
      <c r="S1343" t="b">
        <v>0</v>
      </c>
      <c r="T1343" t="s">
        <v>90</v>
      </c>
      <c r="U1343" t="b">
        <v>0</v>
      </c>
      <c r="V1343" t="s">
        <v>631</v>
      </c>
      <c r="W1343" s="1">
        <v>44799.638553240744</v>
      </c>
      <c r="X1343">
        <v>142</v>
      </c>
      <c r="Y1343">
        <v>52</v>
      </c>
      <c r="Z1343">
        <v>0</v>
      </c>
      <c r="AA1343">
        <v>52</v>
      </c>
      <c r="AB1343">
        <v>0</v>
      </c>
      <c r="AC1343">
        <v>20</v>
      </c>
      <c r="AD1343">
        <v>15</v>
      </c>
      <c r="AE1343">
        <v>0</v>
      </c>
      <c r="AF1343">
        <v>0</v>
      </c>
      <c r="AG1343">
        <v>0</v>
      </c>
      <c r="AH1343" t="s">
        <v>749</v>
      </c>
      <c r="AI1343" s="1">
        <v>44799.687256944446</v>
      </c>
      <c r="AJ1343">
        <v>530</v>
      </c>
      <c r="AK1343">
        <v>4</v>
      </c>
      <c r="AL1343">
        <v>0</v>
      </c>
      <c r="AM1343">
        <v>4</v>
      </c>
      <c r="AN1343">
        <v>0</v>
      </c>
      <c r="AO1343">
        <v>4</v>
      </c>
      <c r="AP1343">
        <v>11</v>
      </c>
      <c r="AQ1343">
        <v>0</v>
      </c>
      <c r="AR1343">
        <v>0</v>
      </c>
      <c r="AS1343">
        <v>0</v>
      </c>
      <c r="AT1343" t="s">
        <v>90</v>
      </c>
      <c r="AU1343" t="s">
        <v>90</v>
      </c>
      <c r="AV1343" t="s">
        <v>90</v>
      </c>
      <c r="AW1343" t="s">
        <v>90</v>
      </c>
      <c r="AX1343" t="s">
        <v>90</v>
      </c>
      <c r="AY1343" t="s">
        <v>90</v>
      </c>
      <c r="AZ1343" t="s">
        <v>90</v>
      </c>
      <c r="BA1343" t="s">
        <v>90</v>
      </c>
      <c r="BB1343" t="s">
        <v>90</v>
      </c>
      <c r="BC1343" t="s">
        <v>90</v>
      </c>
      <c r="BD1343" t="s">
        <v>90</v>
      </c>
      <c r="BE1343" t="s">
        <v>90</v>
      </c>
      <c r="BF1343" t="s">
        <v>2858</v>
      </c>
      <c r="BG1343">
        <v>98</v>
      </c>
      <c r="BH1343" t="s">
        <v>93</v>
      </c>
    </row>
    <row r="1344" spans="1:60">
      <c r="A1344" t="s">
        <v>2918</v>
      </c>
      <c r="B1344" t="s">
        <v>82</v>
      </c>
      <c r="C1344" t="s">
        <v>2911</v>
      </c>
      <c r="D1344" t="s">
        <v>84</v>
      </c>
      <c r="E1344" s="2">
        <f>HYPERLINK("capsilon://?command=openfolder&amp;siteaddress=FAM.docvelocity-na8.net&amp;folderid=FX06F36B3C-3D1E-A265-E22A-C460AD913776","FX22086832")</f>
        <v>0</v>
      </c>
      <c r="F1344" t="s">
        <v>19</v>
      </c>
      <c r="G1344" t="s">
        <v>19</v>
      </c>
      <c r="H1344" t="s">
        <v>85</v>
      </c>
      <c r="I1344" t="s">
        <v>2919</v>
      </c>
      <c r="J1344">
        <v>67</v>
      </c>
      <c r="K1344" t="s">
        <v>87</v>
      </c>
      <c r="L1344" t="s">
        <v>88</v>
      </c>
      <c r="M1344" t="s">
        <v>89</v>
      </c>
      <c r="N1344">
        <v>2</v>
      </c>
      <c r="O1344" s="1">
        <v>44799.618807870371</v>
      </c>
      <c r="P1344" s="1">
        <v>44799.68</v>
      </c>
      <c r="Q1344">
        <v>4906</v>
      </c>
      <c r="R1344">
        <v>381</v>
      </c>
      <c r="S1344" t="b">
        <v>0</v>
      </c>
      <c r="T1344" t="s">
        <v>90</v>
      </c>
      <c r="U1344" t="b">
        <v>0</v>
      </c>
      <c r="V1344" t="s">
        <v>631</v>
      </c>
      <c r="W1344" s="1">
        <v>44799.640613425923</v>
      </c>
      <c r="X1344">
        <v>177</v>
      </c>
      <c r="Y1344">
        <v>52</v>
      </c>
      <c r="Z1344">
        <v>0</v>
      </c>
      <c r="AA1344">
        <v>52</v>
      </c>
      <c r="AB1344">
        <v>0</v>
      </c>
      <c r="AC1344">
        <v>15</v>
      </c>
      <c r="AD1344">
        <v>15</v>
      </c>
      <c r="AE1344">
        <v>0</v>
      </c>
      <c r="AF1344">
        <v>0</v>
      </c>
      <c r="AG1344">
        <v>0</v>
      </c>
      <c r="AH1344" t="s">
        <v>173</v>
      </c>
      <c r="AI1344" s="1">
        <v>44799.68</v>
      </c>
      <c r="AJ1344">
        <v>195</v>
      </c>
      <c r="AK1344">
        <v>1</v>
      </c>
      <c r="AL1344">
        <v>0</v>
      </c>
      <c r="AM1344">
        <v>1</v>
      </c>
      <c r="AN1344">
        <v>0</v>
      </c>
      <c r="AO1344">
        <v>1</v>
      </c>
      <c r="AP1344">
        <v>14</v>
      </c>
      <c r="AQ1344">
        <v>0</v>
      </c>
      <c r="AR1344">
        <v>0</v>
      </c>
      <c r="AS1344">
        <v>0</v>
      </c>
      <c r="AT1344" t="s">
        <v>90</v>
      </c>
      <c r="AU1344" t="s">
        <v>90</v>
      </c>
      <c r="AV1344" t="s">
        <v>90</v>
      </c>
      <c r="AW1344" t="s">
        <v>90</v>
      </c>
      <c r="AX1344" t="s">
        <v>90</v>
      </c>
      <c r="AY1344" t="s">
        <v>90</v>
      </c>
      <c r="AZ1344" t="s">
        <v>90</v>
      </c>
      <c r="BA1344" t="s">
        <v>90</v>
      </c>
      <c r="BB1344" t="s">
        <v>90</v>
      </c>
      <c r="BC1344" t="s">
        <v>90</v>
      </c>
      <c r="BD1344" t="s">
        <v>90</v>
      </c>
      <c r="BE1344" t="s">
        <v>90</v>
      </c>
      <c r="BF1344" t="s">
        <v>2858</v>
      </c>
      <c r="BG1344">
        <v>88</v>
      </c>
      <c r="BH1344" t="s">
        <v>93</v>
      </c>
    </row>
    <row r="1345" spans="1:60">
      <c r="A1345" t="s">
        <v>2920</v>
      </c>
      <c r="B1345" t="s">
        <v>82</v>
      </c>
      <c r="C1345" t="s">
        <v>2911</v>
      </c>
      <c r="D1345" t="s">
        <v>84</v>
      </c>
      <c r="E1345" s="2">
        <f>HYPERLINK("capsilon://?command=openfolder&amp;siteaddress=FAM.docvelocity-na8.net&amp;folderid=FX06F36B3C-3D1E-A265-E22A-C460AD913776","FX22086832")</f>
        <v>0</v>
      </c>
      <c r="F1345" t="s">
        <v>19</v>
      </c>
      <c r="G1345" t="s">
        <v>19</v>
      </c>
      <c r="H1345" t="s">
        <v>85</v>
      </c>
      <c r="I1345" t="s">
        <v>2921</v>
      </c>
      <c r="J1345">
        <v>28</v>
      </c>
      <c r="K1345" t="s">
        <v>87</v>
      </c>
      <c r="L1345" t="s">
        <v>88</v>
      </c>
      <c r="M1345" t="s">
        <v>89</v>
      </c>
      <c r="N1345">
        <v>1</v>
      </c>
      <c r="O1345" s="1">
        <v>44799.620312500003</v>
      </c>
      <c r="P1345" s="1">
        <v>44799.626446759263</v>
      </c>
      <c r="Q1345">
        <v>437</v>
      </c>
      <c r="R1345">
        <v>93</v>
      </c>
      <c r="S1345" t="b">
        <v>0</v>
      </c>
      <c r="T1345" t="s">
        <v>90</v>
      </c>
      <c r="U1345" t="b">
        <v>0</v>
      </c>
      <c r="V1345" t="s">
        <v>131</v>
      </c>
      <c r="W1345" s="1">
        <v>44799.626446759263</v>
      </c>
      <c r="X1345">
        <v>93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28</v>
      </c>
      <c r="AE1345">
        <v>21</v>
      </c>
      <c r="AF1345">
        <v>0</v>
      </c>
      <c r="AG1345">
        <v>2</v>
      </c>
      <c r="AH1345" t="s">
        <v>90</v>
      </c>
      <c r="AI1345" t="s">
        <v>90</v>
      </c>
      <c r="AJ1345" t="s">
        <v>90</v>
      </c>
      <c r="AK1345" t="s">
        <v>90</v>
      </c>
      <c r="AL1345" t="s">
        <v>90</v>
      </c>
      <c r="AM1345" t="s">
        <v>90</v>
      </c>
      <c r="AN1345" t="s">
        <v>90</v>
      </c>
      <c r="AO1345" t="s">
        <v>90</v>
      </c>
      <c r="AP1345" t="s">
        <v>90</v>
      </c>
      <c r="AQ1345" t="s">
        <v>90</v>
      </c>
      <c r="AR1345" t="s">
        <v>90</v>
      </c>
      <c r="AS1345" t="s">
        <v>90</v>
      </c>
      <c r="AT1345" t="s">
        <v>90</v>
      </c>
      <c r="AU1345" t="s">
        <v>90</v>
      </c>
      <c r="AV1345" t="s">
        <v>90</v>
      </c>
      <c r="AW1345" t="s">
        <v>90</v>
      </c>
      <c r="AX1345" t="s">
        <v>90</v>
      </c>
      <c r="AY1345" t="s">
        <v>90</v>
      </c>
      <c r="AZ1345" t="s">
        <v>90</v>
      </c>
      <c r="BA1345" t="s">
        <v>90</v>
      </c>
      <c r="BB1345" t="s">
        <v>90</v>
      </c>
      <c r="BC1345" t="s">
        <v>90</v>
      </c>
      <c r="BD1345" t="s">
        <v>90</v>
      </c>
      <c r="BE1345" t="s">
        <v>90</v>
      </c>
      <c r="BF1345" t="s">
        <v>2858</v>
      </c>
      <c r="BG1345">
        <v>8</v>
      </c>
      <c r="BH1345" t="s">
        <v>93</v>
      </c>
    </row>
    <row r="1346" spans="1:60">
      <c r="A1346" t="s">
        <v>2922</v>
      </c>
      <c r="B1346" t="s">
        <v>82</v>
      </c>
      <c r="C1346" t="s">
        <v>2911</v>
      </c>
      <c r="D1346" t="s">
        <v>84</v>
      </c>
      <c r="E1346" s="2">
        <f>HYPERLINK("capsilon://?command=openfolder&amp;siteaddress=FAM.docvelocity-na8.net&amp;folderid=FX06F36B3C-3D1E-A265-E22A-C460AD913776","FX22086832")</f>
        <v>0</v>
      </c>
      <c r="F1346" t="s">
        <v>19</v>
      </c>
      <c r="G1346" t="s">
        <v>19</v>
      </c>
      <c r="H1346" t="s">
        <v>85</v>
      </c>
      <c r="I1346" t="s">
        <v>2923</v>
      </c>
      <c r="J1346">
        <v>88</v>
      </c>
      <c r="K1346" t="s">
        <v>87</v>
      </c>
      <c r="L1346" t="s">
        <v>88</v>
      </c>
      <c r="M1346" t="s">
        <v>89</v>
      </c>
      <c r="N1346">
        <v>2</v>
      </c>
      <c r="O1346" s="1">
        <v>44799.620335648149</v>
      </c>
      <c r="P1346" s="1">
        <v>44799.683298611111</v>
      </c>
      <c r="Q1346">
        <v>4772</v>
      </c>
      <c r="R1346">
        <v>668</v>
      </c>
      <c r="S1346" t="b">
        <v>0</v>
      </c>
      <c r="T1346" t="s">
        <v>90</v>
      </c>
      <c r="U1346" t="b">
        <v>0</v>
      </c>
      <c r="V1346" t="s">
        <v>631</v>
      </c>
      <c r="W1346" s="1">
        <v>44799.644166666665</v>
      </c>
      <c r="X1346">
        <v>306</v>
      </c>
      <c r="Y1346">
        <v>76</v>
      </c>
      <c r="Z1346">
        <v>0</v>
      </c>
      <c r="AA1346">
        <v>76</v>
      </c>
      <c r="AB1346">
        <v>0</v>
      </c>
      <c r="AC1346">
        <v>2</v>
      </c>
      <c r="AD1346">
        <v>12</v>
      </c>
      <c r="AE1346">
        <v>0</v>
      </c>
      <c r="AF1346">
        <v>0</v>
      </c>
      <c r="AG1346">
        <v>0</v>
      </c>
      <c r="AH1346" t="s">
        <v>173</v>
      </c>
      <c r="AI1346" s="1">
        <v>44799.683298611111</v>
      </c>
      <c r="AJ1346">
        <v>284</v>
      </c>
      <c r="AK1346">
        <v>1</v>
      </c>
      <c r="AL1346">
        <v>0</v>
      </c>
      <c r="AM1346">
        <v>1</v>
      </c>
      <c r="AN1346">
        <v>0</v>
      </c>
      <c r="AO1346">
        <v>1</v>
      </c>
      <c r="AP1346">
        <v>11</v>
      </c>
      <c r="AQ1346">
        <v>0</v>
      </c>
      <c r="AR1346">
        <v>0</v>
      </c>
      <c r="AS1346">
        <v>0</v>
      </c>
      <c r="AT1346" t="s">
        <v>90</v>
      </c>
      <c r="AU1346" t="s">
        <v>90</v>
      </c>
      <c r="AV1346" t="s">
        <v>90</v>
      </c>
      <c r="AW1346" t="s">
        <v>90</v>
      </c>
      <c r="AX1346" t="s">
        <v>90</v>
      </c>
      <c r="AY1346" t="s">
        <v>90</v>
      </c>
      <c r="AZ1346" t="s">
        <v>90</v>
      </c>
      <c r="BA1346" t="s">
        <v>90</v>
      </c>
      <c r="BB1346" t="s">
        <v>90</v>
      </c>
      <c r="BC1346" t="s">
        <v>90</v>
      </c>
      <c r="BD1346" t="s">
        <v>90</v>
      </c>
      <c r="BE1346" t="s">
        <v>90</v>
      </c>
      <c r="BF1346" t="s">
        <v>2858</v>
      </c>
      <c r="BG1346">
        <v>90</v>
      </c>
      <c r="BH1346" t="s">
        <v>93</v>
      </c>
    </row>
    <row r="1347" spans="1:60">
      <c r="A1347" t="s">
        <v>2924</v>
      </c>
      <c r="B1347" t="s">
        <v>82</v>
      </c>
      <c r="C1347" t="s">
        <v>2911</v>
      </c>
      <c r="D1347" t="s">
        <v>84</v>
      </c>
      <c r="E1347" s="2">
        <f>HYPERLINK("capsilon://?command=openfolder&amp;siteaddress=FAM.docvelocity-na8.net&amp;folderid=FX06F36B3C-3D1E-A265-E22A-C460AD913776","FX22086832")</f>
        <v>0</v>
      </c>
      <c r="F1347" t="s">
        <v>19</v>
      </c>
      <c r="G1347" t="s">
        <v>19</v>
      </c>
      <c r="H1347" t="s">
        <v>85</v>
      </c>
      <c r="I1347" t="s">
        <v>2925</v>
      </c>
      <c r="J1347">
        <v>83</v>
      </c>
      <c r="K1347" t="s">
        <v>87</v>
      </c>
      <c r="L1347" t="s">
        <v>88</v>
      </c>
      <c r="M1347" t="s">
        <v>89</v>
      </c>
      <c r="N1347">
        <v>2</v>
      </c>
      <c r="O1347" s="1">
        <v>44799.620671296296</v>
      </c>
      <c r="P1347" s="1">
        <v>44799.686527777776</v>
      </c>
      <c r="Q1347">
        <v>5056</v>
      </c>
      <c r="R1347">
        <v>634</v>
      </c>
      <c r="S1347" t="b">
        <v>0</v>
      </c>
      <c r="T1347" t="s">
        <v>90</v>
      </c>
      <c r="U1347" t="b">
        <v>0</v>
      </c>
      <c r="V1347" t="s">
        <v>631</v>
      </c>
      <c r="W1347" s="1">
        <v>44799.648101851853</v>
      </c>
      <c r="X1347">
        <v>339</v>
      </c>
      <c r="Y1347">
        <v>83</v>
      </c>
      <c r="Z1347">
        <v>0</v>
      </c>
      <c r="AA1347">
        <v>83</v>
      </c>
      <c r="AB1347">
        <v>0</v>
      </c>
      <c r="AC1347">
        <v>7</v>
      </c>
      <c r="AD1347">
        <v>0</v>
      </c>
      <c r="AE1347">
        <v>0</v>
      </c>
      <c r="AF1347">
        <v>0</v>
      </c>
      <c r="AG1347">
        <v>0</v>
      </c>
      <c r="AH1347" t="s">
        <v>173</v>
      </c>
      <c r="AI1347" s="1">
        <v>44799.686527777776</v>
      </c>
      <c r="AJ1347">
        <v>268</v>
      </c>
      <c r="AK1347">
        <v>2</v>
      </c>
      <c r="AL1347">
        <v>0</v>
      </c>
      <c r="AM1347">
        <v>2</v>
      </c>
      <c r="AN1347">
        <v>0</v>
      </c>
      <c r="AO1347">
        <v>2</v>
      </c>
      <c r="AP1347">
        <v>-2</v>
      </c>
      <c r="AQ1347">
        <v>0</v>
      </c>
      <c r="AR1347">
        <v>0</v>
      </c>
      <c r="AS1347">
        <v>0</v>
      </c>
      <c r="AT1347" t="s">
        <v>90</v>
      </c>
      <c r="AU1347" t="s">
        <v>90</v>
      </c>
      <c r="AV1347" t="s">
        <v>90</v>
      </c>
      <c r="AW1347" t="s">
        <v>90</v>
      </c>
      <c r="AX1347" t="s">
        <v>90</v>
      </c>
      <c r="AY1347" t="s">
        <v>90</v>
      </c>
      <c r="AZ1347" t="s">
        <v>90</v>
      </c>
      <c r="BA1347" t="s">
        <v>90</v>
      </c>
      <c r="BB1347" t="s">
        <v>90</v>
      </c>
      <c r="BC1347" t="s">
        <v>90</v>
      </c>
      <c r="BD1347" t="s">
        <v>90</v>
      </c>
      <c r="BE1347" t="s">
        <v>90</v>
      </c>
      <c r="BF1347" t="s">
        <v>2858</v>
      </c>
      <c r="BG1347">
        <v>94</v>
      </c>
      <c r="BH1347" t="s">
        <v>93</v>
      </c>
    </row>
    <row r="1348" spans="1:60">
      <c r="A1348" t="s">
        <v>2926</v>
      </c>
      <c r="B1348" t="s">
        <v>82</v>
      </c>
      <c r="C1348" t="s">
        <v>2911</v>
      </c>
      <c r="D1348" t="s">
        <v>84</v>
      </c>
      <c r="E1348" s="2">
        <f>HYPERLINK("capsilon://?command=openfolder&amp;siteaddress=FAM.docvelocity-na8.net&amp;folderid=FX06F36B3C-3D1E-A265-E22A-C460AD913776","FX22086832")</f>
        <v>0</v>
      </c>
      <c r="F1348" t="s">
        <v>19</v>
      </c>
      <c r="G1348" t="s">
        <v>19</v>
      </c>
      <c r="H1348" t="s">
        <v>85</v>
      </c>
      <c r="I1348" t="s">
        <v>2927</v>
      </c>
      <c r="J1348">
        <v>67</v>
      </c>
      <c r="K1348" t="s">
        <v>87</v>
      </c>
      <c r="L1348" t="s">
        <v>88</v>
      </c>
      <c r="M1348" t="s">
        <v>89</v>
      </c>
      <c r="N1348">
        <v>1</v>
      </c>
      <c r="O1348" s="1">
        <v>44799.623749999999</v>
      </c>
      <c r="P1348" s="1">
        <v>44799.757523148146</v>
      </c>
      <c r="Q1348">
        <v>10302</v>
      </c>
      <c r="R1348">
        <v>1256</v>
      </c>
      <c r="S1348" t="b">
        <v>0</v>
      </c>
      <c r="T1348" t="s">
        <v>90</v>
      </c>
      <c r="U1348" t="b">
        <v>0</v>
      </c>
      <c r="V1348" t="s">
        <v>571</v>
      </c>
      <c r="W1348" s="1">
        <v>44799.757523148146</v>
      </c>
      <c r="X1348">
        <v>1168</v>
      </c>
      <c r="Y1348">
        <v>49</v>
      </c>
      <c r="Z1348">
        <v>0</v>
      </c>
      <c r="AA1348">
        <v>49</v>
      </c>
      <c r="AB1348">
        <v>0</v>
      </c>
      <c r="AC1348">
        <v>22</v>
      </c>
      <c r="AD1348">
        <v>18</v>
      </c>
      <c r="AE1348">
        <v>52</v>
      </c>
      <c r="AF1348">
        <v>0</v>
      </c>
      <c r="AG1348">
        <v>1</v>
      </c>
      <c r="AH1348" t="s">
        <v>90</v>
      </c>
      <c r="AI1348" t="s">
        <v>90</v>
      </c>
      <c r="AJ1348" t="s">
        <v>90</v>
      </c>
      <c r="AK1348" t="s">
        <v>90</v>
      </c>
      <c r="AL1348" t="s">
        <v>90</v>
      </c>
      <c r="AM1348" t="s">
        <v>90</v>
      </c>
      <c r="AN1348" t="s">
        <v>90</v>
      </c>
      <c r="AO1348" t="s">
        <v>90</v>
      </c>
      <c r="AP1348" t="s">
        <v>90</v>
      </c>
      <c r="AQ1348" t="s">
        <v>90</v>
      </c>
      <c r="AR1348" t="s">
        <v>90</v>
      </c>
      <c r="AS1348" t="s">
        <v>90</v>
      </c>
      <c r="AT1348" t="s">
        <v>90</v>
      </c>
      <c r="AU1348" t="s">
        <v>90</v>
      </c>
      <c r="AV1348" t="s">
        <v>90</v>
      </c>
      <c r="AW1348" t="s">
        <v>90</v>
      </c>
      <c r="AX1348" t="s">
        <v>90</v>
      </c>
      <c r="AY1348" t="s">
        <v>90</v>
      </c>
      <c r="AZ1348" t="s">
        <v>90</v>
      </c>
      <c r="BA1348" t="s">
        <v>90</v>
      </c>
      <c r="BB1348" t="s">
        <v>90</v>
      </c>
      <c r="BC1348" t="s">
        <v>90</v>
      </c>
      <c r="BD1348" t="s">
        <v>90</v>
      </c>
      <c r="BE1348" t="s">
        <v>90</v>
      </c>
      <c r="BF1348" t="s">
        <v>2858</v>
      </c>
      <c r="BG1348">
        <v>192</v>
      </c>
      <c r="BH1348" t="s">
        <v>93</v>
      </c>
    </row>
    <row r="1349" spans="1:60">
      <c r="A1349" t="s">
        <v>2928</v>
      </c>
      <c r="B1349" t="s">
        <v>82</v>
      </c>
      <c r="C1349" t="s">
        <v>2911</v>
      </c>
      <c r="D1349" t="s">
        <v>84</v>
      </c>
      <c r="E1349" s="2">
        <f>HYPERLINK("capsilon://?command=openfolder&amp;siteaddress=FAM.docvelocity-na8.net&amp;folderid=FX06F36B3C-3D1E-A265-E22A-C460AD913776","FX22086832")</f>
        <v>0</v>
      </c>
      <c r="F1349" t="s">
        <v>19</v>
      </c>
      <c r="G1349" t="s">
        <v>19</v>
      </c>
      <c r="H1349" t="s">
        <v>85</v>
      </c>
      <c r="I1349" t="s">
        <v>2929</v>
      </c>
      <c r="J1349">
        <v>67</v>
      </c>
      <c r="K1349" t="s">
        <v>87</v>
      </c>
      <c r="L1349" t="s">
        <v>88</v>
      </c>
      <c r="M1349" t="s">
        <v>89</v>
      </c>
      <c r="N1349">
        <v>2</v>
      </c>
      <c r="O1349" s="1">
        <v>44799.624571759261</v>
      </c>
      <c r="P1349" s="1">
        <v>44799.689687500002</v>
      </c>
      <c r="Q1349">
        <v>4974</v>
      </c>
      <c r="R1349">
        <v>652</v>
      </c>
      <c r="S1349" t="b">
        <v>0</v>
      </c>
      <c r="T1349" t="s">
        <v>90</v>
      </c>
      <c r="U1349" t="b">
        <v>0</v>
      </c>
      <c r="V1349" t="s">
        <v>631</v>
      </c>
      <c r="W1349" s="1">
        <v>44799.650104166663</v>
      </c>
      <c r="X1349">
        <v>122</v>
      </c>
      <c r="Y1349">
        <v>52</v>
      </c>
      <c r="Z1349">
        <v>0</v>
      </c>
      <c r="AA1349">
        <v>52</v>
      </c>
      <c r="AB1349">
        <v>0</v>
      </c>
      <c r="AC1349">
        <v>21</v>
      </c>
      <c r="AD1349">
        <v>15</v>
      </c>
      <c r="AE1349">
        <v>0</v>
      </c>
      <c r="AF1349">
        <v>0</v>
      </c>
      <c r="AG1349">
        <v>0</v>
      </c>
      <c r="AH1349" t="s">
        <v>173</v>
      </c>
      <c r="AI1349" s="1">
        <v>44799.689687500002</v>
      </c>
      <c r="AJ1349">
        <v>272</v>
      </c>
      <c r="AK1349">
        <v>3</v>
      </c>
      <c r="AL1349">
        <v>0</v>
      </c>
      <c r="AM1349">
        <v>3</v>
      </c>
      <c r="AN1349">
        <v>0</v>
      </c>
      <c r="AO1349">
        <v>3</v>
      </c>
      <c r="AP1349">
        <v>12</v>
      </c>
      <c r="AQ1349">
        <v>0</v>
      </c>
      <c r="AR1349">
        <v>0</v>
      </c>
      <c r="AS1349">
        <v>0</v>
      </c>
      <c r="AT1349" t="s">
        <v>90</v>
      </c>
      <c r="AU1349" t="s">
        <v>90</v>
      </c>
      <c r="AV1349" t="s">
        <v>90</v>
      </c>
      <c r="AW1349" t="s">
        <v>90</v>
      </c>
      <c r="AX1349" t="s">
        <v>90</v>
      </c>
      <c r="AY1349" t="s">
        <v>90</v>
      </c>
      <c r="AZ1349" t="s">
        <v>90</v>
      </c>
      <c r="BA1349" t="s">
        <v>90</v>
      </c>
      <c r="BB1349" t="s">
        <v>90</v>
      </c>
      <c r="BC1349" t="s">
        <v>90</v>
      </c>
      <c r="BD1349" t="s">
        <v>90</v>
      </c>
      <c r="BE1349" t="s">
        <v>90</v>
      </c>
      <c r="BF1349" t="s">
        <v>2858</v>
      </c>
      <c r="BG1349">
        <v>93</v>
      </c>
      <c r="BH1349" t="s">
        <v>93</v>
      </c>
    </row>
    <row r="1350" spans="1:60">
      <c r="A1350" t="s">
        <v>2930</v>
      </c>
      <c r="B1350" t="s">
        <v>82</v>
      </c>
      <c r="C1350" t="s">
        <v>2911</v>
      </c>
      <c r="D1350" t="s">
        <v>84</v>
      </c>
      <c r="E1350" s="2">
        <f>HYPERLINK("capsilon://?command=openfolder&amp;siteaddress=FAM.docvelocity-na8.net&amp;folderid=FX06F36B3C-3D1E-A265-E22A-C460AD913776","FX22086832")</f>
        <v>0</v>
      </c>
      <c r="F1350" t="s">
        <v>19</v>
      </c>
      <c r="G1350" t="s">
        <v>19</v>
      </c>
      <c r="H1350" t="s">
        <v>85</v>
      </c>
      <c r="I1350" t="s">
        <v>2931</v>
      </c>
      <c r="J1350">
        <v>67</v>
      </c>
      <c r="K1350" t="s">
        <v>87</v>
      </c>
      <c r="L1350" t="s">
        <v>88</v>
      </c>
      <c r="M1350" t="s">
        <v>89</v>
      </c>
      <c r="N1350">
        <v>2</v>
      </c>
      <c r="O1350" s="1">
        <v>44799.624780092592</v>
      </c>
      <c r="P1350" s="1">
        <v>44799.691412037035</v>
      </c>
      <c r="Q1350">
        <v>5401</v>
      </c>
      <c r="R1350">
        <v>356</v>
      </c>
      <c r="S1350" t="b">
        <v>0</v>
      </c>
      <c r="T1350" t="s">
        <v>90</v>
      </c>
      <c r="U1350" t="b">
        <v>0</v>
      </c>
      <c r="V1350" t="s">
        <v>631</v>
      </c>
      <c r="W1350" s="1">
        <v>44799.652083333334</v>
      </c>
      <c r="X1350">
        <v>170</v>
      </c>
      <c r="Y1350">
        <v>52</v>
      </c>
      <c r="Z1350">
        <v>0</v>
      </c>
      <c r="AA1350">
        <v>52</v>
      </c>
      <c r="AB1350">
        <v>0</v>
      </c>
      <c r="AC1350">
        <v>16</v>
      </c>
      <c r="AD1350">
        <v>15</v>
      </c>
      <c r="AE1350">
        <v>0</v>
      </c>
      <c r="AF1350">
        <v>0</v>
      </c>
      <c r="AG1350">
        <v>0</v>
      </c>
      <c r="AH1350" t="s">
        <v>173</v>
      </c>
      <c r="AI1350" s="1">
        <v>44799.691412037035</v>
      </c>
      <c r="AJ1350">
        <v>148</v>
      </c>
      <c r="AK1350">
        <v>1</v>
      </c>
      <c r="AL1350">
        <v>0</v>
      </c>
      <c r="AM1350">
        <v>1</v>
      </c>
      <c r="AN1350">
        <v>0</v>
      </c>
      <c r="AO1350">
        <v>1</v>
      </c>
      <c r="AP1350">
        <v>14</v>
      </c>
      <c r="AQ1350">
        <v>0</v>
      </c>
      <c r="AR1350">
        <v>0</v>
      </c>
      <c r="AS1350">
        <v>0</v>
      </c>
      <c r="AT1350" t="s">
        <v>90</v>
      </c>
      <c r="AU1350" t="s">
        <v>90</v>
      </c>
      <c r="AV1350" t="s">
        <v>90</v>
      </c>
      <c r="AW1350" t="s">
        <v>90</v>
      </c>
      <c r="AX1350" t="s">
        <v>90</v>
      </c>
      <c r="AY1350" t="s">
        <v>90</v>
      </c>
      <c r="AZ1350" t="s">
        <v>90</v>
      </c>
      <c r="BA1350" t="s">
        <v>90</v>
      </c>
      <c r="BB1350" t="s">
        <v>90</v>
      </c>
      <c r="BC1350" t="s">
        <v>90</v>
      </c>
      <c r="BD1350" t="s">
        <v>90</v>
      </c>
      <c r="BE1350" t="s">
        <v>90</v>
      </c>
      <c r="BF1350" t="s">
        <v>2858</v>
      </c>
      <c r="BG1350">
        <v>95</v>
      </c>
      <c r="BH1350" t="s">
        <v>93</v>
      </c>
    </row>
    <row r="1351" spans="1:60">
      <c r="A1351" t="s">
        <v>2932</v>
      </c>
      <c r="B1351" t="s">
        <v>82</v>
      </c>
      <c r="C1351" t="s">
        <v>2911</v>
      </c>
      <c r="D1351" t="s">
        <v>84</v>
      </c>
      <c r="E1351" s="2">
        <f>HYPERLINK("capsilon://?command=openfolder&amp;siteaddress=FAM.docvelocity-na8.net&amp;folderid=FX06F36B3C-3D1E-A265-E22A-C460AD913776","FX22086832")</f>
        <v>0</v>
      </c>
      <c r="F1351" t="s">
        <v>19</v>
      </c>
      <c r="G1351" t="s">
        <v>19</v>
      </c>
      <c r="H1351" t="s">
        <v>85</v>
      </c>
      <c r="I1351" t="s">
        <v>2933</v>
      </c>
      <c r="J1351">
        <v>28</v>
      </c>
      <c r="K1351" t="s">
        <v>87</v>
      </c>
      <c r="L1351" t="s">
        <v>88</v>
      </c>
      <c r="M1351" t="s">
        <v>89</v>
      </c>
      <c r="N1351">
        <v>1</v>
      </c>
      <c r="O1351" s="1">
        <v>44799.625868055555</v>
      </c>
      <c r="P1351" s="1">
        <v>44799.628668981481</v>
      </c>
      <c r="Q1351">
        <v>149</v>
      </c>
      <c r="R1351">
        <v>93</v>
      </c>
      <c r="S1351" t="b">
        <v>0</v>
      </c>
      <c r="T1351" t="s">
        <v>90</v>
      </c>
      <c r="U1351" t="b">
        <v>0</v>
      </c>
      <c r="V1351" t="s">
        <v>131</v>
      </c>
      <c r="W1351" s="1">
        <v>44799.628668981481</v>
      </c>
      <c r="X1351">
        <v>93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28</v>
      </c>
      <c r="AE1351">
        <v>21</v>
      </c>
      <c r="AF1351">
        <v>0</v>
      </c>
      <c r="AG1351">
        <v>2</v>
      </c>
      <c r="AH1351" t="s">
        <v>90</v>
      </c>
      <c r="AI1351" t="s">
        <v>90</v>
      </c>
      <c r="AJ1351" t="s">
        <v>90</v>
      </c>
      <c r="AK1351" t="s">
        <v>90</v>
      </c>
      <c r="AL1351" t="s">
        <v>90</v>
      </c>
      <c r="AM1351" t="s">
        <v>90</v>
      </c>
      <c r="AN1351" t="s">
        <v>90</v>
      </c>
      <c r="AO1351" t="s">
        <v>90</v>
      </c>
      <c r="AP1351" t="s">
        <v>90</v>
      </c>
      <c r="AQ1351" t="s">
        <v>90</v>
      </c>
      <c r="AR1351" t="s">
        <v>90</v>
      </c>
      <c r="AS1351" t="s">
        <v>90</v>
      </c>
      <c r="AT1351" t="s">
        <v>90</v>
      </c>
      <c r="AU1351" t="s">
        <v>90</v>
      </c>
      <c r="AV1351" t="s">
        <v>90</v>
      </c>
      <c r="AW1351" t="s">
        <v>90</v>
      </c>
      <c r="AX1351" t="s">
        <v>90</v>
      </c>
      <c r="AY1351" t="s">
        <v>90</v>
      </c>
      <c r="AZ1351" t="s">
        <v>90</v>
      </c>
      <c r="BA1351" t="s">
        <v>90</v>
      </c>
      <c r="BB1351" t="s">
        <v>90</v>
      </c>
      <c r="BC1351" t="s">
        <v>90</v>
      </c>
      <c r="BD1351" t="s">
        <v>90</v>
      </c>
      <c r="BE1351" t="s">
        <v>90</v>
      </c>
      <c r="BF1351" t="s">
        <v>2858</v>
      </c>
      <c r="BG1351">
        <v>4</v>
      </c>
      <c r="BH1351" t="s">
        <v>93</v>
      </c>
    </row>
    <row r="1352" spans="1:60">
      <c r="A1352" t="s">
        <v>2934</v>
      </c>
      <c r="B1352" t="s">
        <v>82</v>
      </c>
      <c r="C1352" t="s">
        <v>2911</v>
      </c>
      <c r="D1352" t="s">
        <v>84</v>
      </c>
      <c r="E1352" s="2">
        <f>HYPERLINK("capsilon://?command=openfolder&amp;siteaddress=FAM.docvelocity-na8.net&amp;folderid=FX06F36B3C-3D1E-A265-E22A-C460AD913776","FX22086832")</f>
        <v>0</v>
      </c>
      <c r="F1352" t="s">
        <v>19</v>
      </c>
      <c r="G1352" t="s">
        <v>19</v>
      </c>
      <c r="H1352" t="s">
        <v>85</v>
      </c>
      <c r="I1352" t="s">
        <v>2935</v>
      </c>
      <c r="J1352">
        <v>83</v>
      </c>
      <c r="K1352" t="s">
        <v>87</v>
      </c>
      <c r="L1352" t="s">
        <v>88</v>
      </c>
      <c r="M1352" t="s">
        <v>89</v>
      </c>
      <c r="N1352">
        <v>2</v>
      </c>
      <c r="O1352" s="1">
        <v>44799.626006944447</v>
      </c>
      <c r="P1352" s="1">
        <v>44799.694930555554</v>
      </c>
      <c r="Q1352">
        <v>5497</v>
      </c>
      <c r="R1352">
        <v>458</v>
      </c>
      <c r="S1352" t="b">
        <v>0</v>
      </c>
      <c r="T1352" t="s">
        <v>90</v>
      </c>
      <c r="U1352" t="b">
        <v>0</v>
      </c>
      <c r="V1352" t="s">
        <v>631</v>
      </c>
      <c r="W1352" s="1">
        <v>44799.654004629629</v>
      </c>
      <c r="X1352">
        <v>166</v>
      </c>
      <c r="Y1352">
        <v>71</v>
      </c>
      <c r="Z1352">
        <v>0</v>
      </c>
      <c r="AA1352">
        <v>71</v>
      </c>
      <c r="AB1352">
        <v>0</v>
      </c>
      <c r="AC1352">
        <v>3</v>
      </c>
      <c r="AD1352">
        <v>12</v>
      </c>
      <c r="AE1352">
        <v>0</v>
      </c>
      <c r="AF1352">
        <v>0</v>
      </c>
      <c r="AG1352">
        <v>0</v>
      </c>
      <c r="AH1352" t="s">
        <v>173</v>
      </c>
      <c r="AI1352" s="1">
        <v>44799.694930555554</v>
      </c>
      <c r="AJ1352">
        <v>14</v>
      </c>
      <c r="AK1352">
        <v>0</v>
      </c>
      <c r="AL1352">
        <v>0</v>
      </c>
      <c r="AM1352">
        <v>0</v>
      </c>
      <c r="AN1352">
        <v>71</v>
      </c>
      <c r="AO1352">
        <v>0</v>
      </c>
      <c r="AP1352">
        <v>12</v>
      </c>
      <c r="AQ1352">
        <v>0</v>
      </c>
      <c r="AR1352">
        <v>0</v>
      </c>
      <c r="AS1352">
        <v>0</v>
      </c>
      <c r="AT1352" t="s">
        <v>90</v>
      </c>
      <c r="AU1352" t="s">
        <v>90</v>
      </c>
      <c r="AV1352" t="s">
        <v>90</v>
      </c>
      <c r="AW1352" t="s">
        <v>90</v>
      </c>
      <c r="AX1352" t="s">
        <v>90</v>
      </c>
      <c r="AY1352" t="s">
        <v>90</v>
      </c>
      <c r="AZ1352" t="s">
        <v>90</v>
      </c>
      <c r="BA1352" t="s">
        <v>90</v>
      </c>
      <c r="BB1352" t="s">
        <v>90</v>
      </c>
      <c r="BC1352" t="s">
        <v>90</v>
      </c>
      <c r="BD1352" t="s">
        <v>90</v>
      </c>
      <c r="BE1352" t="s">
        <v>90</v>
      </c>
      <c r="BF1352" t="s">
        <v>2858</v>
      </c>
      <c r="BG1352">
        <v>99</v>
      </c>
      <c r="BH1352" t="s">
        <v>93</v>
      </c>
    </row>
    <row r="1353" spans="1:60">
      <c r="A1353" t="s">
        <v>2936</v>
      </c>
      <c r="B1353" t="s">
        <v>82</v>
      </c>
      <c r="C1353" t="s">
        <v>2911</v>
      </c>
      <c r="D1353" t="s">
        <v>84</v>
      </c>
      <c r="E1353" s="2">
        <f>HYPERLINK("capsilon://?command=openfolder&amp;siteaddress=FAM.docvelocity-na8.net&amp;folderid=FX06F36B3C-3D1E-A265-E22A-C460AD913776","FX22086832")</f>
        <v>0</v>
      </c>
      <c r="F1353" t="s">
        <v>19</v>
      </c>
      <c r="G1353" t="s">
        <v>19</v>
      </c>
      <c r="H1353" t="s">
        <v>85</v>
      </c>
      <c r="I1353" t="s">
        <v>2937</v>
      </c>
      <c r="J1353">
        <v>88</v>
      </c>
      <c r="K1353" t="s">
        <v>87</v>
      </c>
      <c r="L1353" t="s">
        <v>88</v>
      </c>
      <c r="M1353" t="s">
        <v>89</v>
      </c>
      <c r="N1353">
        <v>2</v>
      </c>
      <c r="O1353" s="1">
        <v>44799.626307870371</v>
      </c>
      <c r="P1353" s="1">
        <v>44799.696481481478</v>
      </c>
      <c r="Q1353">
        <v>5682</v>
      </c>
      <c r="R1353">
        <v>381</v>
      </c>
      <c r="S1353" t="b">
        <v>0</v>
      </c>
      <c r="T1353" t="s">
        <v>90</v>
      </c>
      <c r="U1353" t="b">
        <v>0</v>
      </c>
      <c r="V1353" t="s">
        <v>631</v>
      </c>
      <c r="W1353" s="1">
        <v>44799.655914351853</v>
      </c>
      <c r="X1353">
        <v>164</v>
      </c>
      <c r="Y1353">
        <v>76</v>
      </c>
      <c r="Z1353">
        <v>0</v>
      </c>
      <c r="AA1353">
        <v>76</v>
      </c>
      <c r="AB1353">
        <v>0</v>
      </c>
      <c r="AC1353">
        <v>3</v>
      </c>
      <c r="AD1353">
        <v>12</v>
      </c>
      <c r="AE1353">
        <v>0</v>
      </c>
      <c r="AF1353">
        <v>0</v>
      </c>
      <c r="AG1353">
        <v>0</v>
      </c>
      <c r="AH1353" t="s">
        <v>1444</v>
      </c>
      <c r="AI1353" s="1">
        <v>44799.696481481478</v>
      </c>
      <c r="AJ1353">
        <v>210</v>
      </c>
      <c r="AK1353">
        <v>1</v>
      </c>
      <c r="AL1353">
        <v>0</v>
      </c>
      <c r="AM1353">
        <v>1</v>
      </c>
      <c r="AN1353">
        <v>0</v>
      </c>
      <c r="AO1353">
        <v>1</v>
      </c>
      <c r="AP1353">
        <v>11</v>
      </c>
      <c r="AQ1353">
        <v>0</v>
      </c>
      <c r="AR1353">
        <v>0</v>
      </c>
      <c r="AS1353">
        <v>0</v>
      </c>
      <c r="AT1353" t="s">
        <v>90</v>
      </c>
      <c r="AU1353" t="s">
        <v>90</v>
      </c>
      <c r="AV1353" t="s">
        <v>90</v>
      </c>
      <c r="AW1353" t="s">
        <v>90</v>
      </c>
      <c r="AX1353" t="s">
        <v>90</v>
      </c>
      <c r="AY1353" t="s">
        <v>90</v>
      </c>
      <c r="AZ1353" t="s">
        <v>90</v>
      </c>
      <c r="BA1353" t="s">
        <v>90</v>
      </c>
      <c r="BB1353" t="s">
        <v>90</v>
      </c>
      <c r="BC1353" t="s">
        <v>90</v>
      </c>
      <c r="BD1353" t="s">
        <v>90</v>
      </c>
      <c r="BE1353" t="s">
        <v>90</v>
      </c>
      <c r="BF1353" t="s">
        <v>2858</v>
      </c>
      <c r="BG1353">
        <v>101</v>
      </c>
      <c r="BH1353" t="s">
        <v>93</v>
      </c>
    </row>
    <row r="1354" spans="1:60">
      <c r="A1354" t="s">
        <v>2938</v>
      </c>
      <c r="B1354" t="s">
        <v>82</v>
      </c>
      <c r="C1354" t="s">
        <v>2911</v>
      </c>
      <c r="D1354" t="s">
        <v>84</v>
      </c>
      <c r="E1354" s="2">
        <f>HYPERLINK("capsilon://?command=openfolder&amp;siteaddress=FAM.docvelocity-na8.net&amp;folderid=FX06F36B3C-3D1E-A265-E22A-C460AD913776","FX22086832")</f>
        <v>0</v>
      </c>
      <c r="F1354" t="s">
        <v>19</v>
      </c>
      <c r="G1354" t="s">
        <v>19</v>
      </c>
      <c r="H1354" t="s">
        <v>85</v>
      </c>
      <c r="I1354" t="s">
        <v>2921</v>
      </c>
      <c r="J1354">
        <v>56</v>
      </c>
      <c r="K1354" t="s">
        <v>87</v>
      </c>
      <c r="L1354" t="s">
        <v>88</v>
      </c>
      <c r="M1354" t="s">
        <v>89</v>
      </c>
      <c r="N1354">
        <v>2</v>
      </c>
      <c r="O1354" s="1">
        <v>44799.627685185187</v>
      </c>
      <c r="P1354" s="1">
        <v>44799.671354166669</v>
      </c>
      <c r="Q1354">
        <v>3244</v>
      </c>
      <c r="R1354">
        <v>529</v>
      </c>
      <c r="S1354" t="b">
        <v>0</v>
      </c>
      <c r="T1354" t="s">
        <v>90</v>
      </c>
      <c r="U1354" t="b">
        <v>1</v>
      </c>
      <c r="V1354" t="s">
        <v>631</v>
      </c>
      <c r="W1354" s="1">
        <v>44799.63040509259</v>
      </c>
      <c r="X1354">
        <v>130</v>
      </c>
      <c r="Y1354">
        <v>42</v>
      </c>
      <c r="Z1354">
        <v>0</v>
      </c>
      <c r="AA1354">
        <v>42</v>
      </c>
      <c r="AB1354">
        <v>0</v>
      </c>
      <c r="AC1354">
        <v>1</v>
      </c>
      <c r="AD1354">
        <v>14</v>
      </c>
      <c r="AE1354">
        <v>0</v>
      </c>
      <c r="AF1354">
        <v>0</v>
      </c>
      <c r="AG1354">
        <v>0</v>
      </c>
      <c r="AH1354" t="s">
        <v>173</v>
      </c>
      <c r="AI1354" s="1">
        <v>44799.671354166669</v>
      </c>
      <c r="AJ1354">
        <v>393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14</v>
      </c>
      <c r="AQ1354">
        <v>0</v>
      </c>
      <c r="AR1354">
        <v>0</v>
      </c>
      <c r="AS1354">
        <v>0</v>
      </c>
      <c r="AT1354" t="s">
        <v>90</v>
      </c>
      <c r="AU1354" t="s">
        <v>90</v>
      </c>
      <c r="AV1354" t="s">
        <v>90</v>
      </c>
      <c r="AW1354" t="s">
        <v>90</v>
      </c>
      <c r="AX1354" t="s">
        <v>90</v>
      </c>
      <c r="AY1354" t="s">
        <v>90</v>
      </c>
      <c r="AZ1354" t="s">
        <v>90</v>
      </c>
      <c r="BA1354" t="s">
        <v>90</v>
      </c>
      <c r="BB1354" t="s">
        <v>90</v>
      </c>
      <c r="BC1354" t="s">
        <v>90</v>
      </c>
      <c r="BD1354" t="s">
        <v>90</v>
      </c>
      <c r="BE1354" t="s">
        <v>90</v>
      </c>
      <c r="BF1354" t="s">
        <v>2858</v>
      </c>
      <c r="BG1354">
        <v>62</v>
      </c>
      <c r="BH1354" t="s">
        <v>93</v>
      </c>
    </row>
    <row r="1355" spans="1:60">
      <c r="A1355" t="s">
        <v>2939</v>
      </c>
      <c r="B1355" t="s">
        <v>82</v>
      </c>
      <c r="C1355" t="s">
        <v>2914</v>
      </c>
      <c r="D1355" t="s">
        <v>84</v>
      </c>
      <c r="E1355" s="2">
        <f>HYPERLINK("capsilon://?command=openfolder&amp;siteaddress=FAM.docvelocity-na8.net&amp;folderid=FX0A9CC6CF-59DF-B101-5FEC-5D954E97D07B","FX22084806")</f>
        <v>0</v>
      </c>
      <c r="F1355" t="s">
        <v>19</v>
      </c>
      <c r="G1355" t="s">
        <v>19</v>
      </c>
      <c r="H1355" t="s">
        <v>85</v>
      </c>
      <c r="I1355" t="s">
        <v>2915</v>
      </c>
      <c r="J1355">
        <v>511</v>
      </c>
      <c r="K1355" t="s">
        <v>87</v>
      </c>
      <c r="L1355" t="s">
        <v>88</v>
      </c>
      <c r="M1355" t="s">
        <v>89</v>
      </c>
      <c r="N1355">
        <v>2</v>
      </c>
      <c r="O1355" s="1">
        <v>44799.627939814818</v>
      </c>
      <c r="P1355" s="1">
        <v>44799.777233796296</v>
      </c>
      <c r="Q1355">
        <v>4744</v>
      </c>
      <c r="R1355">
        <v>8155</v>
      </c>
      <c r="S1355" t="b">
        <v>0</v>
      </c>
      <c r="T1355" t="s">
        <v>90</v>
      </c>
      <c r="U1355" t="b">
        <v>1</v>
      </c>
      <c r="V1355" t="s">
        <v>1933</v>
      </c>
      <c r="W1355" s="1">
        <v>44799.717523148145</v>
      </c>
      <c r="X1355">
        <v>5819</v>
      </c>
      <c r="Y1355">
        <v>589</v>
      </c>
      <c r="Z1355">
        <v>0</v>
      </c>
      <c r="AA1355">
        <v>589</v>
      </c>
      <c r="AB1355">
        <v>63</v>
      </c>
      <c r="AC1355">
        <v>464</v>
      </c>
      <c r="AD1355">
        <v>-78</v>
      </c>
      <c r="AE1355">
        <v>0</v>
      </c>
      <c r="AF1355">
        <v>0</v>
      </c>
      <c r="AG1355">
        <v>0</v>
      </c>
      <c r="AH1355" t="s">
        <v>749</v>
      </c>
      <c r="AI1355" s="1">
        <v>44799.777233796296</v>
      </c>
      <c r="AJ1355">
        <v>2280</v>
      </c>
      <c r="AK1355">
        <v>22</v>
      </c>
      <c r="AL1355">
        <v>0</v>
      </c>
      <c r="AM1355">
        <v>22</v>
      </c>
      <c r="AN1355">
        <v>42</v>
      </c>
      <c r="AO1355">
        <v>19</v>
      </c>
      <c r="AP1355">
        <v>-100</v>
      </c>
      <c r="AQ1355">
        <v>0</v>
      </c>
      <c r="AR1355">
        <v>0</v>
      </c>
      <c r="AS1355">
        <v>0</v>
      </c>
      <c r="AT1355" t="s">
        <v>90</v>
      </c>
      <c r="AU1355" t="s">
        <v>90</v>
      </c>
      <c r="AV1355" t="s">
        <v>90</v>
      </c>
      <c r="AW1355" t="s">
        <v>90</v>
      </c>
      <c r="AX1355" t="s">
        <v>90</v>
      </c>
      <c r="AY1355" t="s">
        <v>90</v>
      </c>
      <c r="AZ1355" t="s">
        <v>90</v>
      </c>
      <c r="BA1355" t="s">
        <v>90</v>
      </c>
      <c r="BB1355" t="s">
        <v>90</v>
      </c>
      <c r="BC1355" t="s">
        <v>90</v>
      </c>
      <c r="BD1355" t="s">
        <v>90</v>
      </c>
      <c r="BE1355" t="s">
        <v>90</v>
      </c>
      <c r="BF1355" t="s">
        <v>2858</v>
      </c>
      <c r="BG1355">
        <v>214</v>
      </c>
      <c r="BH1355" t="s">
        <v>93</v>
      </c>
    </row>
    <row r="1356" spans="1:60">
      <c r="A1356" t="s">
        <v>2940</v>
      </c>
      <c r="B1356" t="s">
        <v>82</v>
      </c>
      <c r="C1356" t="s">
        <v>2911</v>
      </c>
      <c r="D1356" t="s">
        <v>84</v>
      </c>
      <c r="E1356" s="2">
        <f>HYPERLINK("capsilon://?command=openfolder&amp;siteaddress=FAM.docvelocity-na8.net&amp;folderid=FX06F36B3C-3D1E-A265-E22A-C460AD913776","FX22086832")</f>
        <v>0</v>
      </c>
      <c r="F1356" t="s">
        <v>19</v>
      </c>
      <c r="G1356" t="s">
        <v>19</v>
      </c>
      <c r="H1356" t="s">
        <v>85</v>
      </c>
      <c r="I1356" t="s">
        <v>2933</v>
      </c>
      <c r="J1356">
        <v>56</v>
      </c>
      <c r="K1356" t="s">
        <v>87</v>
      </c>
      <c r="L1356" t="s">
        <v>88</v>
      </c>
      <c r="M1356" t="s">
        <v>89</v>
      </c>
      <c r="N1356">
        <v>2</v>
      </c>
      <c r="O1356" s="1">
        <v>44799.629918981482</v>
      </c>
      <c r="P1356" s="1">
        <v>44799.673483796294</v>
      </c>
      <c r="Q1356">
        <v>3441</v>
      </c>
      <c r="R1356">
        <v>323</v>
      </c>
      <c r="S1356" t="b">
        <v>0</v>
      </c>
      <c r="T1356" t="s">
        <v>90</v>
      </c>
      <c r="U1356" t="b">
        <v>1</v>
      </c>
      <c r="V1356" t="s">
        <v>631</v>
      </c>
      <c r="W1356" s="1">
        <v>44799.636678240742</v>
      </c>
      <c r="X1356">
        <v>140</v>
      </c>
      <c r="Y1356">
        <v>42</v>
      </c>
      <c r="Z1356">
        <v>0</v>
      </c>
      <c r="AA1356">
        <v>42</v>
      </c>
      <c r="AB1356">
        <v>0</v>
      </c>
      <c r="AC1356">
        <v>0</v>
      </c>
      <c r="AD1356">
        <v>14</v>
      </c>
      <c r="AE1356">
        <v>0</v>
      </c>
      <c r="AF1356">
        <v>0</v>
      </c>
      <c r="AG1356">
        <v>0</v>
      </c>
      <c r="AH1356" t="s">
        <v>173</v>
      </c>
      <c r="AI1356" s="1">
        <v>44799.673483796294</v>
      </c>
      <c r="AJ1356">
        <v>183</v>
      </c>
      <c r="AK1356">
        <v>1</v>
      </c>
      <c r="AL1356">
        <v>0</v>
      </c>
      <c r="AM1356">
        <v>1</v>
      </c>
      <c r="AN1356">
        <v>0</v>
      </c>
      <c r="AO1356">
        <v>1</v>
      </c>
      <c r="AP1356">
        <v>13</v>
      </c>
      <c r="AQ1356">
        <v>0</v>
      </c>
      <c r="AR1356">
        <v>0</v>
      </c>
      <c r="AS1356">
        <v>0</v>
      </c>
      <c r="AT1356" t="s">
        <v>90</v>
      </c>
      <c r="AU1356" t="s">
        <v>90</v>
      </c>
      <c r="AV1356" t="s">
        <v>90</v>
      </c>
      <c r="AW1356" t="s">
        <v>90</v>
      </c>
      <c r="AX1356" t="s">
        <v>90</v>
      </c>
      <c r="AY1356" t="s">
        <v>90</v>
      </c>
      <c r="AZ1356" t="s">
        <v>90</v>
      </c>
      <c r="BA1356" t="s">
        <v>90</v>
      </c>
      <c r="BB1356" t="s">
        <v>90</v>
      </c>
      <c r="BC1356" t="s">
        <v>90</v>
      </c>
      <c r="BD1356" t="s">
        <v>90</v>
      </c>
      <c r="BE1356" t="s">
        <v>90</v>
      </c>
      <c r="BF1356" t="s">
        <v>2858</v>
      </c>
      <c r="BG1356">
        <v>62</v>
      </c>
      <c r="BH1356" t="s">
        <v>93</v>
      </c>
    </row>
    <row r="1357" spans="1:60">
      <c r="A1357" t="s">
        <v>2941</v>
      </c>
      <c r="B1357" t="s">
        <v>82</v>
      </c>
      <c r="C1357" t="s">
        <v>2942</v>
      </c>
      <c r="D1357" t="s">
        <v>84</v>
      </c>
      <c r="E1357" s="2">
        <f>HYPERLINK("capsilon://?command=openfolder&amp;siteaddress=FAM.docvelocity-na8.net&amp;folderid=FX2897B04E-BA0E-0019-4A86-2848F4DD48D3","FX22087424")</f>
        <v>0</v>
      </c>
      <c r="F1357" t="s">
        <v>19</v>
      </c>
      <c r="G1357" t="s">
        <v>19</v>
      </c>
      <c r="H1357" t="s">
        <v>85</v>
      </c>
      <c r="I1357" t="s">
        <v>2943</v>
      </c>
      <c r="J1357">
        <v>1274</v>
      </c>
      <c r="K1357" t="s">
        <v>87</v>
      </c>
      <c r="L1357" t="s">
        <v>88</v>
      </c>
      <c r="M1357" t="s">
        <v>89</v>
      </c>
      <c r="N1357">
        <v>1</v>
      </c>
      <c r="O1357" s="1">
        <v>44799.643020833333</v>
      </c>
      <c r="P1357" s="1">
        <v>44799.700775462959</v>
      </c>
      <c r="Q1357">
        <v>1638</v>
      </c>
      <c r="R1357">
        <v>3352</v>
      </c>
      <c r="S1357" t="b">
        <v>0</v>
      </c>
      <c r="T1357" t="s">
        <v>90</v>
      </c>
      <c r="U1357" t="b">
        <v>0</v>
      </c>
      <c r="V1357" t="s">
        <v>131</v>
      </c>
      <c r="W1357" s="1">
        <v>44799.700775462959</v>
      </c>
      <c r="X1357">
        <v>3332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1274</v>
      </c>
      <c r="AE1357">
        <v>1201</v>
      </c>
      <c r="AF1357">
        <v>0</v>
      </c>
      <c r="AG1357">
        <v>37</v>
      </c>
      <c r="AH1357" t="s">
        <v>90</v>
      </c>
      <c r="AI1357" t="s">
        <v>90</v>
      </c>
      <c r="AJ1357" t="s">
        <v>90</v>
      </c>
      <c r="AK1357" t="s">
        <v>90</v>
      </c>
      <c r="AL1357" t="s">
        <v>90</v>
      </c>
      <c r="AM1357" t="s">
        <v>90</v>
      </c>
      <c r="AN1357" t="s">
        <v>90</v>
      </c>
      <c r="AO1357" t="s">
        <v>90</v>
      </c>
      <c r="AP1357" t="s">
        <v>90</v>
      </c>
      <c r="AQ1357" t="s">
        <v>90</v>
      </c>
      <c r="AR1357" t="s">
        <v>90</v>
      </c>
      <c r="AS1357" t="s">
        <v>90</v>
      </c>
      <c r="AT1357" t="s">
        <v>90</v>
      </c>
      <c r="AU1357" t="s">
        <v>90</v>
      </c>
      <c r="AV1357" t="s">
        <v>90</v>
      </c>
      <c r="AW1357" t="s">
        <v>90</v>
      </c>
      <c r="AX1357" t="s">
        <v>90</v>
      </c>
      <c r="AY1357" t="s">
        <v>90</v>
      </c>
      <c r="AZ1357" t="s">
        <v>90</v>
      </c>
      <c r="BA1357" t="s">
        <v>90</v>
      </c>
      <c r="BB1357" t="s">
        <v>90</v>
      </c>
      <c r="BC1357" t="s">
        <v>90</v>
      </c>
      <c r="BD1357" t="s">
        <v>90</v>
      </c>
      <c r="BE1357" t="s">
        <v>90</v>
      </c>
      <c r="BF1357" t="s">
        <v>2858</v>
      </c>
      <c r="BG1357">
        <v>83</v>
      </c>
      <c r="BH1357" t="s">
        <v>93</v>
      </c>
    </row>
    <row r="1358" spans="1:60">
      <c r="A1358" t="s">
        <v>2944</v>
      </c>
      <c r="B1358" t="s">
        <v>82</v>
      </c>
      <c r="C1358" t="s">
        <v>2874</v>
      </c>
      <c r="D1358" t="s">
        <v>84</v>
      </c>
      <c r="E1358" s="2">
        <f>HYPERLINK("capsilon://?command=openfolder&amp;siteaddress=FAM.docvelocity-na8.net&amp;folderid=FX3EB96200-2E10-2E04-A29D-DD08654A8E22","FX22085968")</f>
        <v>0</v>
      </c>
      <c r="F1358" t="s">
        <v>19</v>
      </c>
      <c r="G1358" t="s">
        <v>19</v>
      </c>
      <c r="H1358" t="s">
        <v>85</v>
      </c>
      <c r="I1358" t="s">
        <v>2945</v>
      </c>
      <c r="J1358">
        <v>28</v>
      </c>
      <c r="K1358" t="s">
        <v>87</v>
      </c>
      <c r="L1358" t="s">
        <v>88</v>
      </c>
      <c r="M1358" t="s">
        <v>89</v>
      </c>
      <c r="N1358">
        <v>2</v>
      </c>
      <c r="O1358" s="1">
        <v>44799.662303240744</v>
      </c>
      <c r="P1358" s="1">
        <v>44799.699097222219</v>
      </c>
      <c r="Q1358">
        <v>2431</v>
      </c>
      <c r="R1358">
        <v>748</v>
      </c>
      <c r="S1358" t="b">
        <v>0</v>
      </c>
      <c r="T1358" t="s">
        <v>90</v>
      </c>
      <c r="U1358" t="b">
        <v>0</v>
      </c>
      <c r="V1358" t="s">
        <v>631</v>
      </c>
      <c r="W1358" s="1">
        <v>44799.668483796297</v>
      </c>
      <c r="X1358">
        <v>389</v>
      </c>
      <c r="Y1358">
        <v>21</v>
      </c>
      <c r="Z1358">
        <v>0</v>
      </c>
      <c r="AA1358">
        <v>21</v>
      </c>
      <c r="AB1358">
        <v>0</v>
      </c>
      <c r="AC1358">
        <v>17</v>
      </c>
      <c r="AD1358">
        <v>7</v>
      </c>
      <c r="AE1358">
        <v>0</v>
      </c>
      <c r="AF1358">
        <v>0</v>
      </c>
      <c r="AG1358">
        <v>0</v>
      </c>
      <c r="AH1358" t="s">
        <v>173</v>
      </c>
      <c r="AI1358" s="1">
        <v>44799.699097222219</v>
      </c>
      <c r="AJ1358">
        <v>359</v>
      </c>
      <c r="AK1358">
        <v>3</v>
      </c>
      <c r="AL1358">
        <v>0</v>
      </c>
      <c r="AM1358">
        <v>3</v>
      </c>
      <c r="AN1358">
        <v>0</v>
      </c>
      <c r="AO1358">
        <v>3</v>
      </c>
      <c r="AP1358">
        <v>4</v>
      </c>
      <c r="AQ1358">
        <v>0</v>
      </c>
      <c r="AR1358">
        <v>0</v>
      </c>
      <c r="AS1358">
        <v>0</v>
      </c>
      <c r="AT1358" t="s">
        <v>90</v>
      </c>
      <c r="AU1358" t="s">
        <v>90</v>
      </c>
      <c r="AV1358" t="s">
        <v>90</v>
      </c>
      <c r="AW1358" t="s">
        <v>90</v>
      </c>
      <c r="AX1358" t="s">
        <v>90</v>
      </c>
      <c r="AY1358" t="s">
        <v>90</v>
      </c>
      <c r="AZ1358" t="s">
        <v>90</v>
      </c>
      <c r="BA1358" t="s">
        <v>90</v>
      </c>
      <c r="BB1358" t="s">
        <v>90</v>
      </c>
      <c r="BC1358" t="s">
        <v>90</v>
      </c>
      <c r="BD1358" t="s">
        <v>90</v>
      </c>
      <c r="BE1358" t="s">
        <v>90</v>
      </c>
      <c r="BF1358" t="s">
        <v>2858</v>
      </c>
      <c r="BG1358">
        <v>52</v>
      </c>
      <c r="BH1358" t="s">
        <v>93</v>
      </c>
    </row>
    <row r="1359" spans="1:60">
      <c r="A1359" t="s">
        <v>2946</v>
      </c>
      <c r="B1359" t="s">
        <v>82</v>
      </c>
      <c r="C1359" t="s">
        <v>2805</v>
      </c>
      <c r="D1359" t="s">
        <v>84</v>
      </c>
      <c r="E1359" s="2">
        <f>HYPERLINK("capsilon://?command=openfolder&amp;siteaddress=FAM.docvelocity-na8.net&amp;folderid=FX3036B27A-9E8D-4A8B-EE6D-1D6435790F4F","FX22086877")</f>
        <v>0</v>
      </c>
      <c r="F1359" t="s">
        <v>19</v>
      </c>
      <c r="G1359" t="s">
        <v>19</v>
      </c>
      <c r="H1359" t="s">
        <v>85</v>
      </c>
      <c r="I1359" t="s">
        <v>2947</v>
      </c>
      <c r="J1359">
        <v>33</v>
      </c>
      <c r="K1359" t="s">
        <v>87</v>
      </c>
      <c r="L1359" t="s">
        <v>88</v>
      </c>
      <c r="M1359" t="s">
        <v>89</v>
      </c>
      <c r="N1359">
        <v>2</v>
      </c>
      <c r="O1359" s="1">
        <v>44799.66265046296</v>
      </c>
      <c r="P1359" s="1">
        <v>44799.69767361111</v>
      </c>
      <c r="Q1359">
        <v>2807</v>
      </c>
      <c r="R1359">
        <v>219</v>
      </c>
      <c r="S1359" t="b">
        <v>0</v>
      </c>
      <c r="T1359" t="s">
        <v>90</v>
      </c>
      <c r="U1359" t="b">
        <v>0</v>
      </c>
      <c r="V1359" t="s">
        <v>631</v>
      </c>
      <c r="W1359" s="1">
        <v>44799.669849537036</v>
      </c>
      <c r="X1359">
        <v>117</v>
      </c>
      <c r="Y1359">
        <v>10</v>
      </c>
      <c r="Z1359">
        <v>0</v>
      </c>
      <c r="AA1359">
        <v>10</v>
      </c>
      <c r="AB1359">
        <v>0</v>
      </c>
      <c r="AC1359">
        <v>0</v>
      </c>
      <c r="AD1359">
        <v>23</v>
      </c>
      <c r="AE1359">
        <v>0</v>
      </c>
      <c r="AF1359">
        <v>0</v>
      </c>
      <c r="AG1359">
        <v>0</v>
      </c>
      <c r="AH1359" t="s">
        <v>1444</v>
      </c>
      <c r="AI1359" s="1">
        <v>44799.69767361111</v>
      </c>
      <c r="AJ1359">
        <v>102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23</v>
      </c>
      <c r="AQ1359">
        <v>0</v>
      </c>
      <c r="AR1359">
        <v>0</v>
      </c>
      <c r="AS1359">
        <v>0</v>
      </c>
      <c r="AT1359" t="s">
        <v>90</v>
      </c>
      <c r="AU1359" t="s">
        <v>90</v>
      </c>
      <c r="AV1359" t="s">
        <v>90</v>
      </c>
      <c r="AW1359" t="s">
        <v>90</v>
      </c>
      <c r="AX1359" t="s">
        <v>90</v>
      </c>
      <c r="AY1359" t="s">
        <v>90</v>
      </c>
      <c r="AZ1359" t="s">
        <v>90</v>
      </c>
      <c r="BA1359" t="s">
        <v>90</v>
      </c>
      <c r="BB1359" t="s">
        <v>90</v>
      </c>
      <c r="BC1359" t="s">
        <v>90</v>
      </c>
      <c r="BD1359" t="s">
        <v>90</v>
      </c>
      <c r="BE1359" t="s">
        <v>90</v>
      </c>
      <c r="BF1359" t="s">
        <v>2858</v>
      </c>
      <c r="BG1359">
        <v>50</v>
      </c>
      <c r="BH1359" t="s">
        <v>93</v>
      </c>
    </row>
    <row r="1360" spans="1:60">
      <c r="A1360" t="s">
        <v>2948</v>
      </c>
      <c r="B1360" t="s">
        <v>82</v>
      </c>
      <c r="C1360" t="s">
        <v>2805</v>
      </c>
      <c r="D1360" t="s">
        <v>84</v>
      </c>
      <c r="E1360" s="2">
        <f>HYPERLINK("capsilon://?command=openfolder&amp;siteaddress=FAM.docvelocity-na8.net&amp;folderid=FX3036B27A-9E8D-4A8B-EE6D-1D6435790F4F","FX22086877")</f>
        <v>0</v>
      </c>
      <c r="F1360" t="s">
        <v>19</v>
      </c>
      <c r="G1360" t="s">
        <v>19</v>
      </c>
      <c r="H1360" t="s">
        <v>85</v>
      </c>
      <c r="I1360" t="s">
        <v>2949</v>
      </c>
      <c r="J1360">
        <v>33</v>
      </c>
      <c r="K1360" t="s">
        <v>87</v>
      </c>
      <c r="L1360" t="s">
        <v>88</v>
      </c>
      <c r="M1360" t="s">
        <v>89</v>
      </c>
      <c r="N1360">
        <v>2</v>
      </c>
      <c r="O1360" s="1">
        <v>44799.663449074076</v>
      </c>
      <c r="P1360" s="1">
        <v>44799.698622685188</v>
      </c>
      <c r="Q1360">
        <v>2865</v>
      </c>
      <c r="R1360">
        <v>174</v>
      </c>
      <c r="S1360" t="b">
        <v>0</v>
      </c>
      <c r="T1360" t="s">
        <v>90</v>
      </c>
      <c r="U1360" t="b">
        <v>0</v>
      </c>
      <c r="V1360" t="s">
        <v>631</v>
      </c>
      <c r="W1360" s="1">
        <v>44799.670937499999</v>
      </c>
      <c r="X1360">
        <v>93</v>
      </c>
      <c r="Y1360">
        <v>10</v>
      </c>
      <c r="Z1360">
        <v>0</v>
      </c>
      <c r="AA1360">
        <v>10</v>
      </c>
      <c r="AB1360">
        <v>0</v>
      </c>
      <c r="AC1360">
        <v>0</v>
      </c>
      <c r="AD1360">
        <v>23</v>
      </c>
      <c r="AE1360">
        <v>0</v>
      </c>
      <c r="AF1360">
        <v>0</v>
      </c>
      <c r="AG1360">
        <v>0</v>
      </c>
      <c r="AH1360" t="s">
        <v>1444</v>
      </c>
      <c r="AI1360" s="1">
        <v>44799.698622685188</v>
      </c>
      <c r="AJ1360">
        <v>81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23</v>
      </c>
      <c r="AQ1360">
        <v>0</v>
      </c>
      <c r="AR1360">
        <v>0</v>
      </c>
      <c r="AS1360">
        <v>0</v>
      </c>
      <c r="AT1360" t="s">
        <v>90</v>
      </c>
      <c r="AU1360" t="s">
        <v>90</v>
      </c>
      <c r="AV1360" t="s">
        <v>90</v>
      </c>
      <c r="AW1360" t="s">
        <v>90</v>
      </c>
      <c r="AX1360" t="s">
        <v>90</v>
      </c>
      <c r="AY1360" t="s">
        <v>90</v>
      </c>
      <c r="AZ1360" t="s">
        <v>90</v>
      </c>
      <c r="BA1360" t="s">
        <v>90</v>
      </c>
      <c r="BB1360" t="s">
        <v>90</v>
      </c>
      <c r="BC1360" t="s">
        <v>90</v>
      </c>
      <c r="BD1360" t="s">
        <v>90</v>
      </c>
      <c r="BE1360" t="s">
        <v>90</v>
      </c>
      <c r="BF1360" t="s">
        <v>2858</v>
      </c>
      <c r="BG1360">
        <v>50</v>
      </c>
      <c r="BH1360" t="s">
        <v>93</v>
      </c>
    </row>
    <row r="1361" spans="1:60">
      <c r="A1361" t="s">
        <v>2950</v>
      </c>
      <c r="B1361" t="s">
        <v>82</v>
      </c>
      <c r="C1361" t="s">
        <v>2951</v>
      </c>
      <c r="D1361" t="s">
        <v>84</v>
      </c>
      <c r="E1361" s="2">
        <f>HYPERLINK("capsilon://?command=openfolder&amp;siteaddress=FAM.docvelocity-na8.net&amp;folderid=FXD8592FC5-DD1C-AE74-F738-610CE3B8ED0E","FX22087301")</f>
        <v>0</v>
      </c>
      <c r="F1361" t="s">
        <v>19</v>
      </c>
      <c r="G1361" t="s">
        <v>19</v>
      </c>
      <c r="H1361" t="s">
        <v>85</v>
      </c>
      <c r="I1361" t="s">
        <v>2952</v>
      </c>
      <c r="J1361">
        <v>28</v>
      </c>
      <c r="K1361" t="s">
        <v>87</v>
      </c>
      <c r="L1361" t="s">
        <v>88</v>
      </c>
      <c r="M1361" t="s">
        <v>89</v>
      </c>
      <c r="N1361">
        <v>2</v>
      </c>
      <c r="O1361" s="1">
        <v>44799.665648148148</v>
      </c>
      <c r="P1361" s="1">
        <v>44799.779687499999</v>
      </c>
      <c r="Q1361">
        <v>9664</v>
      </c>
      <c r="R1361">
        <v>189</v>
      </c>
      <c r="S1361" t="b">
        <v>0</v>
      </c>
      <c r="T1361" t="s">
        <v>90</v>
      </c>
      <c r="U1361" t="b">
        <v>0</v>
      </c>
      <c r="V1361" t="s">
        <v>571</v>
      </c>
      <c r="W1361" s="1">
        <v>44799.758159722223</v>
      </c>
      <c r="X1361">
        <v>19</v>
      </c>
      <c r="Y1361">
        <v>0</v>
      </c>
      <c r="Z1361">
        <v>0</v>
      </c>
      <c r="AA1361">
        <v>0</v>
      </c>
      <c r="AB1361">
        <v>21</v>
      </c>
      <c r="AC1361">
        <v>0</v>
      </c>
      <c r="AD1361">
        <v>28</v>
      </c>
      <c r="AE1361">
        <v>0</v>
      </c>
      <c r="AF1361">
        <v>0</v>
      </c>
      <c r="AG1361">
        <v>0</v>
      </c>
      <c r="AH1361" t="s">
        <v>173</v>
      </c>
      <c r="AI1361" s="1">
        <v>44799.779687499999</v>
      </c>
      <c r="AJ1361">
        <v>66</v>
      </c>
      <c r="AK1361">
        <v>0</v>
      </c>
      <c r="AL1361">
        <v>0</v>
      </c>
      <c r="AM1361">
        <v>0</v>
      </c>
      <c r="AN1361">
        <v>21</v>
      </c>
      <c r="AO1361">
        <v>0</v>
      </c>
      <c r="AP1361">
        <v>28</v>
      </c>
      <c r="AQ1361">
        <v>0</v>
      </c>
      <c r="AR1361">
        <v>0</v>
      </c>
      <c r="AS1361">
        <v>0</v>
      </c>
      <c r="AT1361" t="s">
        <v>90</v>
      </c>
      <c r="AU1361" t="s">
        <v>90</v>
      </c>
      <c r="AV1361" t="s">
        <v>90</v>
      </c>
      <c r="AW1361" t="s">
        <v>90</v>
      </c>
      <c r="AX1361" t="s">
        <v>90</v>
      </c>
      <c r="AY1361" t="s">
        <v>90</v>
      </c>
      <c r="AZ1361" t="s">
        <v>90</v>
      </c>
      <c r="BA1361" t="s">
        <v>90</v>
      </c>
      <c r="BB1361" t="s">
        <v>90</v>
      </c>
      <c r="BC1361" t="s">
        <v>90</v>
      </c>
      <c r="BD1361" t="s">
        <v>90</v>
      </c>
      <c r="BE1361" t="s">
        <v>90</v>
      </c>
      <c r="BF1361" t="s">
        <v>2858</v>
      </c>
      <c r="BG1361">
        <v>164</v>
      </c>
      <c r="BH1361" t="s">
        <v>93</v>
      </c>
    </row>
    <row r="1362" spans="1:60">
      <c r="A1362" t="s">
        <v>2953</v>
      </c>
      <c r="B1362" t="s">
        <v>82</v>
      </c>
      <c r="C1362" t="s">
        <v>2951</v>
      </c>
      <c r="D1362" t="s">
        <v>84</v>
      </c>
      <c r="E1362" s="2">
        <f>HYPERLINK("capsilon://?command=openfolder&amp;siteaddress=FAM.docvelocity-na8.net&amp;folderid=FXD8592FC5-DD1C-AE74-F738-610CE3B8ED0E","FX22087301")</f>
        <v>0</v>
      </c>
      <c r="F1362" t="s">
        <v>19</v>
      </c>
      <c r="G1362" t="s">
        <v>19</v>
      </c>
      <c r="H1362" t="s">
        <v>85</v>
      </c>
      <c r="I1362" t="s">
        <v>2954</v>
      </c>
      <c r="J1362">
        <v>28</v>
      </c>
      <c r="K1362" t="s">
        <v>87</v>
      </c>
      <c r="L1362" t="s">
        <v>88</v>
      </c>
      <c r="M1362" t="s">
        <v>89</v>
      </c>
      <c r="N1362">
        <v>2</v>
      </c>
      <c r="O1362" s="1">
        <v>44799.666296296295</v>
      </c>
      <c r="P1362" s="1">
        <v>44799.779907407406</v>
      </c>
      <c r="Q1362">
        <v>9767</v>
      </c>
      <c r="R1362">
        <v>49</v>
      </c>
      <c r="S1362" t="b">
        <v>0</v>
      </c>
      <c r="T1362" t="s">
        <v>90</v>
      </c>
      <c r="U1362" t="b">
        <v>0</v>
      </c>
      <c r="V1362" t="s">
        <v>571</v>
      </c>
      <c r="W1362" s="1">
        <v>44799.758344907408</v>
      </c>
      <c r="X1362">
        <v>15</v>
      </c>
      <c r="Y1362">
        <v>0</v>
      </c>
      <c r="Z1362">
        <v>0</v>
      </c>
      <c r="AA1362">
        <v>0</v>
      </c>
      <c r="AB1362">
        <v>21</v>
      </c>
      <c r="AC1362">
        <v>0</v>
      </c>
      <c r="AD1362">
        <v>28</v>
      </c>
      <c r="AE1362">
        <v>0</v>
      </c>
      <c r="AF1362">
        <v>0</v>
      </c>
      <c r="AG1362">
        <v>0</v>
      </c>
      <c r="AH1362" t="s">
        <v>173</v>
      </c>
      <c r="AI1362" s="1">
        <v>44799.779907407406</v>
      </c>
      <c r="AJ1362">
        <v>19</v>
      </c>
      <c r="AK1362">
        <v>0</v>
      </c>
      <c r="AL1362">
        <v>0</v>
      </c>
      <c r="AM1362">
        <v>0</v>
      </c>
      <c r="AN1362">
        <v>21</v>
      </c>
      <c r="AO1362">
        <v>0</v>
      </c>
      <c r="AP1362">
        <v>28</v>
      </c>
      <c r="AQ1362">
        <v>0</v>
      </c>
      <c r="AR1362">
        <v>0</v>
      </c>
      <c r="AS1362">
        <v>0</v>
      </c>
      <c r="AT1362" t="s">
        <v>90</v>
      </c>
      <c r="AU1362" t="s">
        <v>90</v>
      </c>
      <c r="AV1362" t="s">
        <v>90</v>
      </c>
      <c r="AW1362" t="s">
        <v>90</v>
      </c>
      <c r="AX1362" t="s">
        <v>90</v>
      </c>
      <c r="AY1362" t="s">
        <v>90</v>
      </c>
      <c r="AZ1362" t="s">
        <v>90</v>
      </c>
      <c r="BA1362" t="s">
        <v>90</v>
      </c>
      <c r="BB1362" t="s">
        <v>90</v>
      </c>
      <c r="BC1362" t="s">
        <v>90</v>
      </c>
      <c r="BD1362" t="s">
        <v>90</v>
      </c>
      <c r="BE1362" t="s">
        <v>90</v>
      </c>
      <c r="BF1362" t="s">
        <v>2858</v>
      </c>
      <c r="BG1362">
        <v>163</v>
      </c>
      <c r="BH1362" t="s">
        <v>93</v>
      </c>
    </row>
    <row r="1363" spans="1:60">
      <c r="A1363" t="s">
        <v>2955</v>
      </c>
      <c r="B1363" t="s">
        <v>82</v>
      </c>
      <c r="C1363" t="s">
        <v>2951</v>
      </c>
      <c r="D1363" t="s">
        <v>84</v>
      </c>
      <c r="E1363" s="2">
        <f>HYPERLINK("capsilon://?command=openfolder&amp;siteaddress=FAM.docvelocity-na8.net&amp;folderid=FXD8592FC5-DD1C-AE74-F738-610CE3B8ED0E","FX22087301")</f>
        <v>0</v>
      </c>
      <c r="F1363" t="s">
        <v>19</v>
      </c>
      <c r="G1363" t="s">
        <v>19</v>
      </c>
      <c r="H1363" t="s">
        <v>85</v>
      </c>
      <c r="I1363" t="s">
        <v>2956</v>
      </c>
      <c r="J1363">
        <v>695</v>
      </c>
      <c r="K1363" t="s">
        <v>87</v>
      </c>
      <c r="L1363" t="s">
        <v>88</v>
      </c>
      <c r="M1363" t="s">
        <v>89</v>
      </c>
      <c r="N1363">
        <v>1</v>
      </c>
      <c r="O1363" s="1">
        <v>44799.668680555558</v>
      </c>
      <c r="P1363" s="1">
        <v>44799.686099537037</v>
      </c>
      <c r="Q1363">
        <v>1298</v>
      </c>
      <c r="R1363">
        <v>207</v>
      </c>
      <c r="S1363" t="b">
        <v>0</v>
      </c>
      <c r="T1363" t="s">
        <v>90</v>
      </c>
      <c r="U1363" t="b">
        <v>0</v>
      </c>
      <c r="V1363" t="s">
        <v>567</v>
      </c>
      <c r="W1363" s="1">
        <v>44799.686099537037</v>
      </c>
      <c r="X1363">
        <v>207</v>
      </c>
      <c r="Y1363">
        <v>0</v>
      </c>
      <c r="Z1363">
        <v>0</v>
      </c>
      <c r="AA1363">
        <v>0</v>
      </c>
      <c r="AB1363">
        <v>0</v>
      </c>
      <c r="AC1363">
        <v>2</v>
      </c>
      <c r="AD1363">
        <v>695</v>
      </c>
      <c r="AE1363">
        <v>695</v>
      </c>
      <c r="AF1363">
        <v>0</v>
      </c>
      <c r="AG1363">
        <v>2</v>
      </c>
      <c r="AH1363" t="s">
        <v>90</v>
      </c>
      <c r="AI1363" t="s">
        <v>90</v>
      </c>
      <c r="AJ1363" t="s">
        <v>90</v>
      </c>
      <c r="AK1363" t="s">
        <v>90</v>
      </c>
      <c r="AL1363" t="s">
        <v>90</v>
      </c>
      <c r="AM1363" t="s">
        <v>90</v>
      </c>
      <c r="AN1363" t="s">
        <v>90</v>
      </c>
      <c r="AO1363" t="s">
        <v>90</v>
      </c>
      <c r="AP1363" t="s">
        <v>90</v>
      </c>
      <c r="AQ1363" t="s">
        <v>90</v>
      </c>
      <c r="AR1363" t="s">
        <v>90</v>
      </c>
      <c r="AS1363" t="s">
        <v>90</v>
      </c>
      <c r="AT1363" t="s">
        <v>90</v>
      </c>
      <c r="AU1363" t="s">
        <v>90</v>
      </c>
      <c r="AV1363" t="s">
        <v>90</v>
      </c>
      <c r="AW1363" t="s">
        <v>90</v>
      </c>
      <c r="AX1363" t="s">
        <v>90</v>
      </c>
      <c r="AY1363" t="s">
        <v>90</v>
      </c>
      <c r="AZ1363" t="s">
        <v>90</v>
      </c>
      <c r="BA1363" t="s">
        <v>90</v>
      </c>
      <c r="BB1363" t="s">
        <v>90</v>
      </c>
      <c r="BC1363" t="s">
        <v>90</v>
      </c>
      <c r="BD1363" t="s">
        <v>90</v>
      </c>
      <c r="BE1363" t="s">
        <v>90</v>
      </c>
      <c r="BF1363" t="s">
        <v>2858</v>
      </c>
      <c r="BG1363">
        <v>25</v>
      </c>
      <c r="BH1363" t="s">
        <v>93</v>
      </c>
    </row>
    <row r="1364" spans="1:60">
      <c r="A1364" t="s">
        <v>2957</v>
      </c>
      <c r="B1364" t="s">
        <v>82</v>
      </c>
      <c r="C1364" t="s">
        <v>2958</v>
      </c>
      <c r="D1364" t="s">
        <v>84</v>
      </c>
      <c r="E1364" s="2">
        <f>HYPERLINK("capsilon://?command=openfolder&amp;siteaddress=FAM.docvelocity-na8.net&amp;folderid=FXDFF5B71F-33C3-6146-E315-ADE00102BF2D","FX22086847")</f>
        <v>0</v>
      </c>
      <c r="F1364" t="s">
        <v>19</v>
      </c>
      <c r="G1364" t="s">
        <v>19</v>
      </c>
      <c r="H1364" t="s">
        <v>85</v>
      </c>
      <c r="I1364" t="s">
        <v>2959</v>
      </c>
      <c r="J1364">
        <v>201</v>
      </c>
      <c r="K1364" t="s">
        <v>87</v>
      </c>
      <c r="L1364" t="s">
        <v>88</v>
      </c>
      <c r="M1364" t="s">
        <v>89</v>
      </c>
      <c r="N1364">
        <v>1</v>
      </c>
      <c r="O1364" s="1">
        <v>44799.680694444447</v>
      </c>
      <c r="P1364" s="1">
        <v>44799.688738425924</v>
      </c>
      <c r="Q1364">
        <v>468</v>
      </c>
      <c r="R1364">
        <v>227</v>
      </c>
      <c r="S1364" t="b">
        <v>0</v>
      </c>
      <c r="T1364" t="s">
        <v>90</v>
      </c>
      <c r="U1364" t="b">
        <v>0</v>
      </c>
      <c r="V1364" t="s">
        <v>567</v>
      </c>
      <c r="W1364" s="1">
        <v>44799.688738425924</v>
      </c>
      <c r="X1364">
        <v>227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201</v>
      </c>
      <c r="AE1364">
        <v>0</v>
      </c>
      <c r="AF1364">
        <v>0</v>
      </c>
      <c r="AG1364">
        <v>7</v>
      </c>
      <c r="AH1364" t="s">
        <v>90</v>
      </c>
      <c r="AI1364" t="s">
        <v>90</v>
      </c>
      <c r="AJ1364" t="s">
        <v>90</v>
      </c>
      <c r="AK1364" t="s">
        <v>90</v>
      </c>
      <c r="AL1364" t="s">
        <v>90</v>
      </c>
      <c r="AM1364" t="s">
        <v>90</v>
      </c>
      <c r="AN1364" t="s">
        <v>90</v>
      </c>
      <c r="AO1364" t="s">
        <v>90</v>
      </c>
      <c r="AP1364" t="s">
        <v>90</v>
      </c>
      <c r="AQ1364" t="s">
        <v>90</v>
      </c>
      <c r="AR1364" t="s">
        <v>90</v>
      </c>
      <c r="AS1364" t="s">
        <v>90</v>
      </c>
      <c r="AT1364" t="s">
        <v>90</v>
      </c>
      <c r="AU1364" t="s">
        <v>90</v>
      </c>
      <c r="AV1364" t="s">
        <v>90</v>
      </c>
      <c r="AW1364" t="s">
        <v>90</v>
      </c>
      <c r="AX1364" t="s">
        <v>90</v>
      </c>
      <c r="AY1364" t="s">
        <v>90</v>
      </c>
      <c r="AZ1364" t="s">
        <v>90</v>
      </c>
      <c r="BA1364" t="s">
        <v>90</v>
      </c>
      <c r="BB1364" t="s">
        <v>90</v>
      </c>
      <c r="BC1364" t="s">
        <v>90</v>
      </c>
      <c r="BD1364" t="s">
        <v>90</v>
      </c>
      <c r="BE1364" t="s">
        <v>90</v>
      </c>
      <c r="BF1364" t="s">
        <v>2858</v>
      </c>
      <c r="BG1364">
        <v>11</v>
      </c>
      <c r="BH1364" t="s">
        <v>93</v>
      </c>
    </row>
    <row r="1365" spans="1:60">
      <c r="A1365" t="s">
        <v>2960</v>
      </c>
      <c r="B1365" t="s">
        <v>82</v>
      </c>
      <c r="C1365" t="s">
        <v>2951</v>
      </c>
      <c r="D1365" t="s">
        <v>84</v>
      </c>
      <c r="E1365" s="2">
        <f>HYPERLINK("capsilon://?command=openfolder&amp;siteaddress=FAM.docvelocity-na8.net&amp;folderid=FXD8592FC5-DD1C-AE74-F738-610CE3B8ED0E","FX22087301")</f>
        <v>0</v>
      </c>
      <c r="F1365" t="s">
        <v>19</v>
      </c>
      <c r="G1365" t="s">
        <v>19</v>
      </c>
      <c r="H1365" t="s">
        <v>85</v>
      </c>
      <c r="I1365" t="s">
        <v>2956</v>
      </c>
      <c r="J1365">
        <v>719</v>
      </c>
      <c r="K1365" t="s">
        <v>87</v>
      </c>
      <c r="L1365" t="s">
        <v>88</v>
      </c>
      <c r="M1365" t="s">
        <v>89</v>
      </c>
      <c r="N1365">
        <v>2</v>
      </c>
      <c r="O1365" s="1">
        <v>44799.688622685186</v>
      </c>
      <c r="P1365" s="1">
        <v>44799.777766203704</v>
      </c>
      <c r="Q1365">
        <v>1438</v>
      </c>
      <c r="R1365">
        <v>6264</v>
      </c>
      <c r="S1365" t="b">
        <v>0</v>
      </c>
      <c r="T1365" t="s">
        <v>90</v>
      </c>
      <c r="U1365" t="b">
        <v>1</v>
      </c>
      <c r="V1365" t="s">
        <v>95</v>
      </c>
      <c r="W1365" s="1">
        <v>44799.744710648149</v>
      </c>
      <c r="X1365">
        <v>4314</v>
      </c>
      <c r="Y1365">
        <v>466</v>
      </c>
      <c r="Z1365">
        <v>0</v>
      </c>
      <c r="AA1365">
        <v>466</v>
      </c>
      <c r="AB1365">
        <v>0</v>
      </c>
      <c r="AC1365">
        <v>241</v>
      </c>
      <c r="AD1365">
        <v>253</v>
      </c>
      <c r="AE1365">
        <v>0</v>
      </c>
      <c r="AF1365">
        <v>0</v>
      </c>
      <c r="AG1365">
        <v>0</v>
      </c>
      <c r="AH1365" t="s">
        <v>1444</v>
      </c>
      <c r="AI1365" s="1">
        <v>44799.777766203704</v>
      </c>
      <c r="AJ1365">
        <v>1913</v>
      </c>
      <c r="AK1365">
        <v>5</v>
      </c>
      <c r="AL1365">
        <v>0</v>
      </c>
      <c r="AM1365">
        <v>5</v>
      </c>
      <c r="AN1365">
        <v>0</v>
      </c>
      <c r="AO1365">
        <v>5</v>
      </c>
      <c r="AP1365">
        <v>248</v>
      </c>
      <c r="AQ1365">
        <v>0</v>
      </c>
      <c r="AR1365">
        <v>0</v>
      </c>
      <c r="AS1365">
        <v>0</v>
      </c>
      <c r="AT1365" t="s">
        <v>90</v>
      </c>
      <c r="AU1365" t="s">
        <v>90</v>
      </c>
      <c r="AV1365" t="s">
        <v>90</v>
      </c>
      <c r="AW1365" t="s">
        <v>90</v>
      </c>
      <c r="AX1365" t="s">
        <v>90</v>
      </c>
      <c r="AY1365" t="s">
        <v>90</v>
      </c>
      <c r="AZ1365" t="s">
        <v>90</v>
      </c>
      <c r="BA1365" t="s">
        <v>90</v>
      </c>
      <c r="BB1365" t="s">
        <v>90</v>
      </c>
      <c r="BC1365" t="s">
        <v>90</v>
      </c>
      <c r="BD1365" t="s">
        <v>90</v>
      </c>
      <c r="BE1365" t="s">
        <v>90</v>
      </c>
      <c r="BF1365" t="s">
        <v>2858</v>
      </c>
      <c r="BG1365">
        <v>128</v>
      </c>
      <c r="BH1365" t="s">
        <v>93</v>
      </c>
    </row>
    <row r="1366" spans="1:60">
      <c r="A1366" t="s">
        <v>2961</v>
      </c>
      <c r="B1366" t="s">
        <v>82</v>
      </c>
      <c r="C1366" t="s">
        <v>2958</v>
      </c>
      <c r="D1366" t="s">
        <v>84</v>
      </c>
      <c r="E1366" s="2">
        <f>HYPERLINK("capsilon://?command=openfolder&amp;siteaddress=FAM.docvelocity-na8.net&amp;folderid=FXDFF5B71F-33C3-6146-E315-ADE00102BF2D","FX22086847")</f>
        <v>0</v>
      </c>
      <c r="F1366" t="s">
        <v>19</v>
      </c>
      <c r="G1366" t="s">
        <v>19</v>
      </c>
      <c r="H1366" t="s">
        <v>85</v>
      </c>
      <c r="I1366" t="s">
        <v>2959</v>
      </c>
      <c r="J1366">
        <v>329</v>
      </c>
      <c r="K1366" t="s">
        <v>87</v>
      </c>
      <c r="L1366" t="s">
        <v>88</v>
      </c>
      <c r="M1366" t="s">
        <v>89</v>
      </c>
      <c r="N1366">
        <v>2</v>
      </c>
      <c r="O1366" s="1">
        <v>44799.689895833333</v>
      </c>
      <c r="P1366" s="1">
        <v>44799.772986111115</v>
      </c>
      <c r="Q1366">
        <v>5133</v>
      </c>
      <c r="R1366">
        <v>2046</v>
      </c>
      <c r="S1366" t="b">
        <v>0</v>
      </c>
      <c r="T1366" t="s">
        <v>90</v>
      </c>
      <c r="U1366" t="b">
        <v>1</v>
      </c>
      <c r="V1366" t="s">
        <v>1933</v>
      </c>
      <c r="W1366" s="1">
        <v>44799.726631944446</v>
      </c>
      <c r="X1366">
        <v>786</v>
      </c>
      <c r="Y1366">
        <v>267</v>
      </c>
      <c r="Z1366">
        <v>0</v>
      </c>
      <c r="AA1366">
        <v>267</v>
      </c>
      <c r="AB1366">
        <v>0</v>
      </c>
      <c r="AC1366">
        <v>48</v>
      </c>
      <c r="AD1366">
        <v>62</v>
      </c>
      <c r="AE1366">
        <v>0</v>
      </c>
      <c r="AF1366">
        <v>0</v>
      </c>
      <c r="AG1366">
        <v>0</v>
      </c>
      <c r="AH1366" t="s">
        <v>173</v>
      </c>
      <c r="AI1366" s="1">
        <v>44799.772986111115</v>
      </c>
      <c r="AJ1366">
        <v>1218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62</v>
      </c>
      <c r="AQ1366">
        <v>0</v>
      </c>
      <c r="AR1366">
        <v>0</v>
      </c>
      <c r="AS1366">
        <v>0</v>
      </c>
      <c r="AT1366" t="s">
        <v>90</v>
      </c>
      <c r="AU1366" t="s">
        <v>90</v>
      </c>
      <c r="AV1366" t="s">
        <v>90</v>
      </c>
      <c r="AW1366" t="s">
        <v>90</v>
      </c>
      <c r="AX1366" t="s">
        <v>90</v>
      </c>
      <c r="AY1366" t="s">
        <v>90</v>
      </c>
      <c r="AZ1366" t="s">
        <v>90</v>
      </c>
      <c r="BA1366" t="s">
        <v>90</v>
      </c>
      <c r="BB1366" t="s">
        <v>90</v>
      </c>
      <c r="BC1366" t="s">
        <v>90</v>
      </c>
      <c r="BD1366" t="s">
        <v>90</v>
      </c>
      <c r="BE1366" t="s">
        <v>90</v>
      </c>
      <c r="BF1366" t="s">
        <v>2858</v>
      </c>
      <c r="BG1366">
        <v>119</v>
      </c>
      <c r="BH1366" t="s">
        <v>93</v>
      </c>
    </row>
    <row r="1367" spans="1:60">
      <c r="A1367" t="s">
        <v>2962</v>
      </c>
      <c r="B1367" t="s">
        <v>82</v>
      </c>
      <c r="C1367" t="s">
        <v>2963</v>
      </c>
      <c r="D1367" t="s">
        <v>84</v>
      </c>
      <c r="E1367" s="2">
        <f>HYPERLINK("capsilon://?command=openfolder&amp;siteaddress=FAM.docvelocity-na8.net&amp;folderid=FXB83C2F83-67BA-3754-C145-EC27300F6BF3","FX22086854")</f>
        <v>0</v>
      </c>
      <c r="F1367" t="s">
        <v>19</v>
      </c>
      <c r="G1367" t="s">
        <v>19</v>
      </c>
      <c r="H1367" t="s">
        <v>85</v>
      </c>
      <c r="I1367" t="s">
        <v>2964</v>
      </c>
      <c r="J1367">
        <v>115</v>
      </c>
      <c r="K1367" t="s">
        <v>87</v>
      </c>
      <c r="L1367" t="s">
        <v>88</v>
      </c>
      <c r="M1367" t="s">
        <v>89</v>
      </c>
      <c r="N1367">
        <v>2</v>
      </c>
      <c r="O1367" s="1">
        <v>44799.69190972222</v>
      </c>
      <c r="P1367" s="1">
        <v>44799.784212962964</v>
      </c>
      <c r="Q1367">
        <v>7244</v>
      </c>
      <c r="R1367">
        <v>731</v>
      </c>
      <c r="S1367" t="b">
        <v>0</v>
      </c>
      <c r="T1367" t="s">
        <v>90</v>
      </c>
      <c r="U1367" t="b">
        <v>0</v>
      </c>
      <c r="V1367" t="s">
        <v>571</v>
      </c>
      <c r="W1367" s="1">
        <v>44799.762164351851</v>
      </c>
      <c r="X1367">
        <v>330</v>
      </c>
      <c r="Y1367">
        <v>94</v>
      </c>
      <c r="Z1367">
        <v>0</v>
      </c>
      <c r="AA1367">
        <v>94</v>
      </c>
      <c r="AB1367">
        <v>0</v>
      </c>
      <c r="AC1367">
        <v>8</v>
      </c>
      <c r="AD1367">
        <v>21</v>
      </c>
      <c r="AE1367">
        <v>0</v>
      </c>
      <c r="AF1367">
        <v>0</v>
      </c>
      <c r="AG1367">
        <v>0</v>
      </c>
      <c r="AH1367" t="s">
        <v>173</v>
      </c>
      <c r="AI1367" s="1">
        <v>44799.784212962964</v>
      </c>
      <c r="AJ1367">
        <v>371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21</v>
      </c>
      <c r="AQ1367">
        <v>0</v>
      </c>
      <c r="AR1367">
        <v>0</v>
      </c>
      <c r="AS1367">
        <v>0</v>
      </c>
      <c r="AT1367" t="s">
        <v>90</v>
      </c>
      <c r="AU1367" t="s">
        <v>90</v>
      </c>
      <c r="AV1367" t="s">
        <v>90</v>
      </c>
      <c r="AW1367" t="s">
        <v>90</v>
      </c>
      <c r="AX1367" t="s">
        <v>90</v>
      </c>
      <c r="AY1367" t="s">
        <v>90</v>
      </c>
      <c r="AZ1367" t="s">
        <v>90</v>
      </c>
      <c r="BA1367" t="s">
        <v>90</v>
      </c>
      <c r="BB1367" t="s">
        <v>90</v>
      </c>
      <c r="BC1367" t="s">
        <v>90</v>
      </c>
      <c r="BD1367" t="s">
        <v>90</v>
      </c>
      <c r="BE1367" t="s">
        <v>90</v>
      </c>
      <c r="BF1367" t="s">
        <v>2858</v>
      </c>
      <c r="BG1367">
        <v>132</v>
      </c>
      <c r="BH1367" t="s">
        <v>93</v>
      </c>
    </row>
    <row r="1368" spans="1:60">
      <c r="A1368" t="s">
        <v>2965</v>
      </c>
      <c r="B1368" t="s">
        <v>82</v>
      </c>
      <c r="C1368" t="s">
        <v>2963</v>
      </c>
      <c r="D1368" t="s">
        <v>84</v>
      </c>
      <c r="E1368" s="2">
        <f>HYPERLINK("capsilon://?command=openfolder&amp;siteaddress=FAM.docvelocity-na8.net&amp;folderid=FXB83C2F83-67BA-3754-C145-EC27300F6BF3","FX22086854")</f>
        <v>0</v>
      </c>
      <c r="F1368" t="s">
        <v>19</v>
      </c>
      <c r="G1368" t="s">
        <v>19</v>
      </c>
      <c r="H1368" t="s">
        <v>85</v>
      </c>
      <c r="I1368" t="s">
        <v>2966</v>
      </c>
      <c r="J1368">
        <v>115</v>
      </c>
      <c r="K1368" t="s">
        <v>87</v>
      </c>
      <c r="L1368" t="s">
        <v>88</v>
      </c>
      <c r="M1368" t="s">
        <v>89</v>
      </c>
      <c r="N1368">
        <v>2</v>
      </c>
      <c r="O1368" s="1">
        <v>44799.692071759258</v>
      </c>
      <c r="P1368" s="1">
        <v>44799.784872685188</v>
      </c>
      <c r="Q1368">
        <v>7237</v>
      </c>
      <c r="R1368">
        <v>781</v>
      </c>
      <c r="S1368" t="b">
        <v>0</v>
      </c>
      <c r="T1368" t="s">
        <v>90</v>
      </c>
      <c r="U1368" t="b">
        <v>0</v>
      </c>
      <c r="V1368" t="s">
        <v>567</v>
      </c>
      <c r="W1368" s="1">
        <v>44799.734293981484</v>
      </c>
      <c r="X1368">
        <v>347</v>
      </c>
      <c r="Y1368">
        <v>115</v>
      </c>
      <c r="Z1368">
        <v>0</v>
      </c>
      <c r="AA1368">
        <v>115</v>
      </c>
      <c r="AB1368">
        <v>0</v>
      </c>
      <c r="AC1368">
        <v>10</v>
      </c>
      <c r="AD1368">
        <v>0</v>
      </c>
      <c r="AE1368">
        <v>0</v>
      </c>
      <c r="AF1368">
        <v>0</v>
      </c>
      <c r="AG1368">
        <v>0</v>
      </c>
      <c r="AH1368" t="s">
        <v>1444</v>
      </c>
      <c r="AI1368" s="1">
        <v>44799.784872685188</v>
      </c>
      <c r="AJ1368">
        <v>427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 t="s">
        <v>90</v>
      </c>
      <c r="AU1368" t="s">
        <v>90</v>
      </c>
      <c r="AV1368" t="s">
        <v>90</v>
      </c>
      <c r="AW1368" t="s">
        <v>90</v>
      </c>
      <c r="AX1368" t="s">
        <v>90</v>
      </c>
      <c r="AY1368" t="s">
        <v>90</v>
      </c>
      <c r="AZ1368" t="s">
        <v>90</v>
      </c>
      <c r="BA1368" t="s">
        <v>90</v>
      </c>
      <c r="BB1368" t="s">
        <v>90</v>
      </c>
      <c r="BC1368" t="s">
        <v>90</v>
      </c>
      <c r="BD1368" t="s">
        <v>90</v>
      </c>
      <c r="BE1368" t="s">
        <v>90</v>
      </c>
      <c r="BF1368" t="s">
        <v>2858</v>
      </c>
      <c r="BG1368">
        <v>133</v>
      </c>
      <c r="BH1368" t="s">
        <v>93</v>
      </c>
    </row>
    <row r="1369" spans="1:60">
      <c r="A1369" t="s">
        <v>2967</v>
      </c>
      <c r="B1369" t="s">
        <v>82</v>
      </c>
      <c r="C1369" t="s">
        <v>2963</v>
      </c>
      <c r="D1369" t="s">
        <v>84</v>
      </c>
      <c r="E1369" s="2">
        <f>HYPERLINK("capsilon://?command=openfolder&amp;siteaddress=FAM.docvelocity-na8.net&amp;folderid=FXB83C2F83-67BA-3754-C145-EC27300F6BF3","FX22086854")</f>
        <v>0</v>
      </c>
      <c r="F1369" t="s">
        <v>19</v>
      </c>
      <c r="G1369" t="s">
        <v>19</v>
      </c>
      <c r="H1369" t="s">
        <v>85</v>
      </c>
      <c r="I1369" t="s">
        <v>2968</v>
      </c>
      <c r="J1369">
        <v>114</v>
      </c>
      <c r="K1369" t="s">
        <v>87</v>
      </c>
      <c r="L1369" t="s">
        <v>88</v>
      </c>
      <c r="M1369" t="s">
        <v>89</v>
      </c>
      <c r="N1369">
        <v>2</v>
      </c>
      <c r="O1369" s="1">
        <v>44799.692997685182</v>
      </c>
      <c r="P1369" s="1">
        <v>44799.785034722219</v>
      </c>
      <c r="Q1369">
        <v>7365</v>
      </c>
      <c r="R1369">
        <v>587</v>
      </c>
      <c r="S1369" t="b">
        <v>0</v>
      </c>
      <c r="T1369" t="s">
        <v>90</v>
      </c>
      <c r="U1369" t="b">
        <v>0</v>
      </c>
      <c r="V1369" t="s">
        <v>567</v>
      </c>
      <c r="W1369" s="1">
        <v>44799.737430555557</v>
      </c>
      <c r="X1369">
        <v>270</v>
      </c>
      <c r="Y1369">
        <v>114</v>
      </c>
      <c r="Z1369">
        <v>0</v>
      </c>
      <c r="AA1369">
        <v>114</v>
      </c>
      <c r="AB1369">
        <v>0</v>
      </c>
      <c r="AC1369">
        <v>6</v>
      </c>
      <c r="AD1369">
        <v>0</v>
      </c>
      <c r="AE1369">
        <v>0</v>
      </c>
      <c r="AF1369">
        <v>0</v>
      </c>
      <c r="AG1369">
        <v>0</v>
      </c>
      <c r="AH1369" t="s">
        <v>749</v>
      </c>
      <c r="AI1369" s="1">
        <v>44799.785034722219</v>
      </c>
      <c r="AJ1369">
        <v>309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 t="s">
        <v>90</v>
      </c>
      <c r="AU1369" t="s">
        <v>90</v>
      </c>
      <c r="AV1369" t="s">
        <v>90</v>
      </c>
      <c r="AW1369" t="s">
        <v>90</v>
      </c>
      <c r="AX1369" t="s">
        <v>90</v>
      </c>
      <c r="AY1369" t="s">
        <v>90</v>
      </c>
      <c r="AZ1369" t="s">
        <v>90</v>
      </c>
      <c r="BA1369" t="s">
        <v>90</v>
      </c>
      <c r="BB1369" t="s">
        <v>90</v>
      </c>
      <c r="BC1369" t="s">
        <v>90</v>
      </c>
      <c r="BD1369" t="s">
        <v>90</v>
      </c>
      <c r="BE1369" t="s">
        <v>90</v>
      </c>
      <c r="BF1369" t="s">
        <v>2858</v>
      </c>
      <c r="BG1369">
        <v>132</v>
      </c>
      <c r="BH1369" t="s">
        <v>93</v>
      </c>
    </row>
    <row r="1370" spans="1:60">
      <c r="A1370" t="s">
        <v>2969</v>
      </c>
      <c r="B1370" t="s">
        <v>82</v>
      </c>
      <c r="C1370" t="s">
        <v>2963</v>
      </c>
      <c r="D1370" t="s">
        <v>84</v>
      </c>
      <c r="E1370" s="2">
        <f>HYPERLINK("capsilon://?command=openfolder&amp;siteaddress=FAM.docvelocity-na8.net&amp;folderid=FXB83C2F83-67BA-3754-C145-EC27300F6BF3","FX22086854")</f>
        <v>0</v>
      </c>
      <c r="F1370" t="s">
        <v>19</v>
      </c>
      <c r="G1370" t="s">
        <v>19</v>
      </c>
      <c r="H1370" t="s">
        <v>85</v>
      </c>
      <c r="I1370" t="s">
        <v>2970</v>
      </c>
      <c r="J1370">
        <v>114</v>
      </c>
      <c r="K1370" t="s">
        <v>87</v>
      </c>
      <c r="L1370" t="s">
        <v>88</v>
      </c>
      <c r="M1370" t="s">
        <v>89</v>
      </c>
      <c r="N1370">
        <v>2</v>
      </c>
      <c r="O1370" s="1">
        <v>44799.693194444444</v>
      </c>
      <c r="P1370" s="1">
        <v>44799.788981481484</v>
      </c>
      <c r="Q1370">
        <v>7454</v>
      </c>
      <c r="R1370">
        <v>822</v>
      </c>
      <c r="S1370" t="b">
        <v>0</v>
      </c>
      <c r="T1370" t="s">
        <v>90</v>
      </c>
      <c r="U1370" t="b">
        <v>0</v>
      </c>
      <c r="V1370" t="s">
        <v>567</v>
      </c>
      <c r="W1370" s="1">
        <v>44799.742094907408</v>
      </c>
      <c r="X1370">
        <v>402</v>
      </c>
      <c r="Y1370">
        <v>114</v>
      </c>
      <c r="Z1370">
        <v>0</v>
      </c>
      <c r="AA1370">
        <v>114</v>
      </c>
      <c r="AB1370">
        <v>0</v>
      </c>
      <c r="AC1370">
        <v>6</v>
      </c>
      <c r="AD1370">
        <v>0</v>
      </c>
      <c r="AE1370">
        <v>0</v>
      </c>
      <c r="AF1370">
        <v>0</v>
      </c>
      <c r="AG1370">
        <v>0</v>
      </c>
      <c r="AH1370" t="s">
        <v>173</v>
      </c>
      <c r="AI1370" s="1">
        <v>44799.788981481484</v>
      </c>
      <c r="AJ1370">
        <v>411</v>
      </c>
      <c r="AK1370">
        <v>2</v>
      </c>
      <c r="AL1370">
        <v>0</v>
      </c>
      <c r="AM1370">
        <v>2</v>
      </c>
      <c r="AN1370">
        <v>0</v>
      </c>
      <c r="AO1370">
        <v>2</v>
      </c>
      <c r="AP1370">
        <v>-2</v>
      </c>
      <c r="AQ1370">
        <v>0</v>
      </c>
      <c r="AR1370">
        <v>0</v>
      </c>
      <c r="AS1370">
        <v>0</v>
      </c>
      <c r="AT1370" t="s">
        <v>90</v>
      </c>
      <c r="AU1370" t="s">
        <v>90</v>
      </c>
      <c r="AV1370" t="s">
        <v>90</v>
      </c>
      <c r="AW1370" t="s">
        <v>90</v>
      </c>
      <c r="AX1370" t="s">
        <v>90</v>
      </c>
      <c r="AY1370" t="s">
        <v>90</v>
      </c>
      <c r="AZ1370" t="s">
        <v>90</v>
      </c>
      <c r="BA1370" t="s">
        <v>90</v>
      </c>
      <c r="BB1370" t="s">
        <v>90</v>
      </c>
      <c r="BC1370" t="s">
        <v>90</v>
      </c>
      <c r="BD1370" t="s">
        <v>90</v>
      </c>
      <c r="BE1370" t="s">
        <v>90</v>
      </c>
      <c r="BF1370" t="s">
        <v>2858</v>
      </c>
      <c r="BG1370">
        <v>137</v>
      </c>
      <c r="BH1370" t="s">
        <v>93</v>
      </c>
    </row>
    <row r="1371" spans="1:60">
      <c r="A1371" t="s">
        <v>2971</v>
      </c>
      <c r="B1371" t="s">
        <v>82</v>
      </c>
      <c r="C1371" t="s">
        <v>2963</v>
      </c>
      <c r="D1371" t="s">
        <v>84</v>
      </c>
      <c r="E1371" s="2">
        <f>HYPERLINK("capsilon://?command=openfolder&amp;siteaddress=FAM.docvelocity-na8.net&amp;folderid=FXB83C2F83-67BA-3754-C145-EC27300F6BF3","FX22086854")</f>
        <v>0</v>
      </c>
      <c r="F1371" t="s">
        <v>19</v>
      </c>
      <c r="G1371" t="s">
        <v>19</v>
      </c>
      <c r="H1371" t="s">
        <v>85</v>
      </c>
      <c r="I1371" t="s">
        <v>2972</v>
      </c>
      <c r="J1371">
        <v>56</v>
      </c>
      <c r="K1371" t="s">
        <v>87</v>
      </c>
      <c r="L1371" t="s">
        <v>88</v>
      </c>
      <c r="M1371" t="s">
        <v>89</v>
      </c>
      <c r="N1371">
        <v>1</v>
      </c>
      <c r="O1371" s="1">
        <v>44799.69327546296</v>
      </c>
      <c r="P1371" s="1">
        <v>44799.704861111109</v>
      </c>
      <c r="Q1371">
        <v>813</v>
      </c>
      <c r="R1371">
        <v>188</v>
      </c>
      <c r="S1371" t="b">
        <v>0</v>
      </c>
      <c r="T1371" t="s">
        <v>90</v>
      </c>
      <c r="U1371" t="b">
        <v>0</v>
      </c>
      <c r="V1371" t="s">
        <v>131</v>
      </c>
      <c r="W1371" s="1">
        <v>44799.704861111109</v>
      </c>
      <c r="X1371">
        <v>188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56</v>
      </c>
      <c r="AE1371">
        <v>42</v>
      </c>
      <c r="AF1371">
        <v>0</v>
      </c>
      <c r="AG1371">
        <v>4</v>
      </c>
      <c r="AH1371" t="s">
        <v>90</v>
      </c>
      <c r="AI1371" t="s">
        <v>90</v>
      </c>
      <c r="AJ1371" t="s">
        <v>90</v>
      </c>
      <c r="AK1371" t="s">
        <v>90</v>
      </c>
      <c r="AL1371" t="s">
        <v>90</v>
      </c>
      <c r="AM1371" t="s">
        <v>90</v>
      </c>
      <c r="AN1371" t="s">
        <v>90</v>
      </c>
      <c r="AO1371" t="s">
        <v>90</v>
      </c>
      <c r="AP1371" t="s">
        <v>90</v>
      </c>
      <c r="AQ1371" t="s">
        <v>90</v>
      </c>
      <c r="AR1371" t="s">
        <v>90</v>
      </c>
      <c r="AS1371" t="s">
        <v>90</v>
      </c>
      <c r="AT1371" t="s">
        <v>90</v>
      </c>
      <c r="AU1371" t="s">
        <v>90</v>
      </c>
      <c r="AV1371" t="s">
        <v>90</v>
      </c>
      <c r="AW1371" t="s">
        <v>90</v>
      </c>
      <c r="AX1371" t="s">
        <v>90</v>
      </c>
      <c r="AY1371" t="s">
        <v>90</v>
      </c>
      <c r="AZ1371" t="s">
        <v>90</v>
      </c>
      <c r="BA1371" t="s">
        <v>90</v>
      </c>
      <c r="BB1371" t="s">
        <v>90</v>
      </c>
      <c r="BC1371" t="s">
        <v>90</v>
      </c>
      <c r="BD1371" t="s">
        <v>90</v>
      </c>
      <c r="BE1371" t="s">
        <v>90</v>
      </c>
      <c r="BF1371" t="s">
        <v>2858</v>
      </c>
      <c r="BG1371">
        <v>16</v>
      </c>
      <c r="BH1371" t="s">
        <v>93</v>
      </c>
    </row>
    <row r="1372" spans="1:60">
      <c r="A1372" t="s">
        <v>2973</v>
      </c>
      <c r="B1372" t="s">
        <v>82</v>
      </c>
      <c r="C1372" t="s">
        <v>2974</v>
      </c>
      <c r="D1372" t="s">
        <v>84</v>
      </c>
      <c r="E1372" s="2">
        <f>HYPERLINK("capsilon://?command=openfolder&amp;siteaddress=FAM.docvelocity-na8.net&amp;folderid=FX6439B284-18D0-3A3F-2F9A-63D9B52C4B8F","FX22072870")</f>
        <v>0</v>
      </c>
      <c r="F1372" t="s">
        <v>19</v>
      </c>
      <c r="G1372" t="s">
        <v>19</v>
      </c>
      <c r="H1372" t="s">
        <v>85</v>
      </c>
      <c r="I1372" t="s">
        <v>2975</v>
      </c>
      <c r="J1372">
        <v>44</v>
      </c>
      <c r="K1372" t="s">
        <v>87</v>
      </c>
      <c r="L1372" t="s">
        <v>88</v>
      </c>
      <c r="M1372" t="s">
        <v>89</v>
      </c>
      <c r="N1372">
        <v>2</v>
      </c>
      <c r="O1372" s="1">
        <v>44799.703229166669</v>
      </c>
      <c r="P1372" s="1">
        <v>44799.785162037035</v>
      </c>
      <c r="Q1372">
        <v>7015</v>
      </c>
      <c r="R1372">
        <v>64</v>
      </c>
      <c r="S1372" t="b">
        <v>0</v>
      </c>
      <c r="T1372" t="s">
        <v>90</v>
      </c>
      <c r="U1372" t="b">
        <v>0</v>
      </c>
      <c r="V1372" t="s">
        <v>567</v>
      </c>
      <c r="W1372" s="1">
        <v>44799.742349537039</v>
      </c>
      <c r="X1372">
        <v>21</v>
      </c>
      <c r="Y1372">
        <v>0</v>
      </c>
      <c r="Z1372">
        <v>0</v>
      </c>
      <c r="AA1372">
        <v>0</v>
      </c>
      <c r="AB1372">
        <v>37</v>
      </c>
      <c r="AC1372">
        <v>0</v>
      </c>
      <c r="AD1372">
        <v>44</v>
      </c>
      <c r="AE1372">
        <v>0</v>
      </c>
      <c r="AF1372">
        <v>0</v>
      </c>
      <c r="AG1372">
        <v>0</v>
      </c>
      <c r="AH1372" t="s">
        <v>1444</v>
      </c>
      <c r="AI1372" s="1">
        <v>44799.785162037035</v>
      </c>
      <c r="AJ1372">
        <v>24</v>
      </c>
      <c r="AK1372">
        <v>0</v>
      </c>
      <c r="AL1372">
        <v>0</v>
      </c>
      <c r="AM1372">
        <v>0</v>
      </c>
      <c r="AN1372">
        <v>37</v>
      </c>
      <c r="AO1372">
        <v>0</v>
      </c>
      <c r="AP1372">
        <v>44</v>
      </c>
      <c r="AQ1372">
        <v>0</v>
      </c>
      <c r="AR1372">
        <v>0</v>
      </c>
      <c r="AS1372">
        <v>0</v>
      </c>
      <c r="AT1372" t="s">
        <v>90</v>
      </c>
      <c r="AU1372" t="s">
        <v>90</v>
      </c>
      <c r="AV1372" t="s">
        <v>90</v>
      </c>
      <c r="AW1372" t="s">
        <v>90</v>
      </c>
      <c r="AX1372" t="s">
        <v>90</v>
      </c>
      <c r="AY1372" t="s">
        <v>90</v>
      </c>
      <c r="AZ1372" t="s">
        <v>90</v>
      </c>
      <c r="BA1372" t="s">
        <v>90</v>
      </c>
      <c r="BB1372" t="s">
        <v>90</v>
      </c>
      <c r="BC1372" t="s">
        <v>90</v>
      </c>
      <c r="BD1372" t="s">
        <v>90</v>
      </c>
      <c r="BE1372" t="s">
        <v>90</v>
      </c>
      <c r="BF1372" t="s">
        <v>2858</v>
      </c>
      <c r="BG1372">
        <v>117</v>
      </c>
      <c r="BH1372" t="s">
        <v>93</v>
      </c>
    </row>
    <row r="1373" spans="1:60">
      <c r="A1373" t="s">
        <v>2976</v>
      </c>
      <c r="B1373" t="s">
        <v>82</v>
      </c>
      <c r="C1373" t="s">
        <v>2942</v>
      </c>
      <c r="D1373" t="s">
        <v>84</v>
      </c>
      <c r="E1373" s="2">
        <f>HYPERLINK("capsilon://?command=openfolder&amp;siteaddress=FAM.docvelocity-na8.net&amp;folderid=FX2897B04E-BA0E-0019-4A86-2848F4DD48D3","FX22087424")</f>
        <v>0</v>
      </c>
      <c r="F1373" t="s">
        <v>19</v>
      </c>
      <c r="G1373" t="s">
        <v>19</v>
      </c>
      <c r="H1373" t="s">
        <v>85</v>
      </c>
      <c r="I1373" t="s">
        <v>2943</v>
      </c>
      <c r="J1373">
        <v>2496</v>
      </c>
      <c r="K1373" t="s">
        <v>87</v>
      </c>
      <c r="L1373" t="s">
        <v>88</v>
      </c>
      <c r="M1373" t="s">
        <v>89</v>
      </c>
      <c r="N1373">
        <v>2</v>
      </c>
      <c r="O1373" s="1">
        <v>44799.70449074074</v>
      </c>
      <c r="P1373" s="1">
        <v>44799.883090277777</v>
      </c>
      <c r="Q1373">
        <v>5478</v>
      </c>
      <c r="R1373">
        <v>9953</v>
      </c>
      <c r="S1373" t="b">
        <v>0</v>
      </c>
      <c r="T1373" t="s">
        <v>90</v>
      </c>
      <c r="U1373" t="b">
        <v>1</v>
      </c>
      <c r="V1373" t="s">
        <v>95</v>
      </c>
      <c r="W1373" s="1">
        <v>44799.814895833333</v>
      </c>
      <c r="X1373">
        <v>6040</v>
      </c>
      <c r="Y1373">
        <v>1096</v>
      </c>
      <c r="Z1373">
        <v>0</v>
      </c>
      <c r="AA1373">
        <v>1096</v>
      </c>
      <c r="AB1373">
        <v>1014</v>
      </c>
      <c r="AC1373">
        <v>304</v>
      </c>
      <c r="AD1373">
        <v>1400</v>
      </c>
      <c r="AE1373">
        <v>0</v>
      </c>
      <c r="AF1373">
        <v>0</v>
      </c>
      <c r="AG1373">
        <v>0</v>
      </c>
      <c r="AH1373" t="s">
        <v>449</v>
      </c>
      <c r="AI1373" s="1">
        <v>44799.883090277777</v>
      </c>
      <c r="AJ1373">
        <v>68</v>
      </c>
      <c r="AK1373">
        <v>0</v>
      </c>
      <c r="AL1373">
        <v>0</v>
      </c>
      <c r="AM1373">
        <v>0</v>
      </c>
      <c r="AN1373">
        <v>1014</v>
      </c>
      <c r="AO1373">
        <v>0</v>
      </c>
      <c r="AP1373">
        <v>1400</v>
      </c>
      <c r="AQ1373">
        <v>0</v>
      </c>
      <c r="AR1373">
        <v>0</v>
      </c>
      <c r="AS1373">
        <v>0</v>
      </c>
      <c r="AT1373" t="s">
        <v>90</v>
      </c>
      <c r="AU1373" t="s">
        <v>90</v>
      </c>
      <c r="AV1373" t="s">
        <v>90</v>
      </c>
      <c r="AW1373" t="s">
        <v>90</v>
      </c>
      <c r="AX1373" t="s">
        <v>90</v>
      </c>
      <c r="AY1373" t="s">
        <v>90</v>
      </c>
      <c r="AZ1373" t="s">
        <v>90</v>
      </c>
      <c r="BA1373" t="s">
        <v>90</v>
      </c>
      <c r="BB1373" t="s">
        <v>90</v>
      </c>
      <c r="BC1373" t="s">
        <v>90</v>
      </c>
      <c r="BD1373" t="s">
        <v>90</v>
      </c>
      <c r="BE1373" t="s">
        <v>90</v>
      </c>
      <c r="BF1373" t="s">
        <v>2858</v>
      </c>
      <c r="BG1373">
        <v>257</v>
      </c>
      <c r="BH1373" t="s">
        <v>93</v>
      </c>
    </row>
    <row r="1374" spans="1:60">
      <c r="A1374" t="s">
        <v>2977</v>
      </c>
      <c r="B1374" t="s">
        <v>82</v>
      </c>
      <c r="C1374" t="s">
        <v>2963</v>
      </c>
      <c r="D1374" t="s">
        <v>84</v>
      </c>
      <c r="E1374" s="2">
        <f>HYPERLINK("capsilon://?command=openfolder&amp;siteaddress=FAM.docvelocity-na8.net&amp;folderid=FXB83C2F83-67BA-3754-C145-EC27300F6BF3","FX22086854")</f>
        <v>0</v>
      </c>
      <c r="F1374" t="s">
        <v>19</v>
      </c>
      <c r="G1374" t="s">
        <v>19</v>
      </c>
      <c r="H1374" t="s">
        <v>85</v>
      </c>
      <c r="I1374" t="s">
        <v>2972</v>
      </c>
      <c r="J1374">
        <v>112</v>
      </c>
      <c r="K1374" t="s">
        <v>87</v>
      </c>
      <c r="L1374" t="s">
        <v>88</v>
      </c>
      <c r="M1374" t="s">
        <v>89</v>
      </c>
      <c r="N1374">
        <v>2</v>
      </c>
      <c r="O1374" s="1">
        <v>44799.706203703703</v>
      </c>
      <c r="P1374" s="1">
        <v>44799.778912037036</v>
      </c>
      <c r="Q1374">
        <v>4270</v>
      </c>
      <c r="R1374">
        <v>2012</v>
      </c>
      <c r="S1374" t="b">
        <v>0</v>
      </c>
      <c r="T1374" t="s">
        <v>90</v>
      </c>
      <c r="U1374" t="b">
        <v>1</v>
      </c>
      <c r="V1374" t="s">
        <v>102</v>
      </c>
      <c r="W1374" s="1">
        <v>44799.764837962961</v>
      </c>
      <c r="X1374">
        <v>1483</v>
      </c>
      <c r="Y1374">
        <v>84</v>
      </c>
      <c r="Z1374">
        <v>0</v>
      </c>
      <c r="AA1374">
        <v>84</v>
      </c>
      <c r="AB1374">
        <v>0</v>
      </c>
      <c r="AC1374">
        <v>41</v>
      </c>
      <c r="AD1374">
        <v>28</v>
      </c>
      <c r="AE1374">
        <v>0</v>
      </c>
      <c r="AF1374">
        <v>0</v>
      </c>
      <c r="AG1374">
        <v>0</v>
      </c>
      <c r="AH1374" t="s">
        <v>173</v>
      </c>
      <c r="AI1374" s="1">
        <v>44799.778912037036</v>
      </c>
      <c r="AJ1374">
        <v>511</v>
      </c>
      <c r="AK1374">
        <v>1</v>
      </c>
      <c r="AL1374">
        <v>0</v>
      </c>
      <c r="AM1374">
        <v>1</v>
      </c>
      <c r="AN1374">
        <v>0</v>
      </c>
      <c r="AO1374">
        <v>1</v>
      </c>
      <c r="AP1374">
        <v>27</v>
      </c>
      <c r="AQ1374">
        <v>0</v>
      </c>
      <c r="AR1374">
        <v>0</v>
      </c>
      <c r="AS1374">
        <v>0</v>
      </c>
      <c r="AT1374" t="s">
        <v>90</v>
      </c>
      <c r="AU1374" t="s">
        <v>90</v>
      </c>
      <c r="AV1374" t="s">
        <v>90</v>
      </c>
      <c r="AW1374" t="s">
        <v>90</v>
      </c>
      <c r="AX1374" t="s">
        <v>90</v>
      </c>
      <c r="AY1374" t="s">
        <v>90</v>
      </c>
      <c r="AZ1374" t="s">
        <v>90</v>
      </c>
      <c r="BA1374" t="s">
        <v>90</v>
      </c>
      <c r="BB1374" t="s">
        <v>90</v>
      </c>
      <c r="BC1374" t="s">
        <v>90</v>
      </c>
      <c r="BD1374" t="s">
        <v>90</v>
      </c>
      <c r="BE1374" t="s">
        <v>90</v>
      </c>
      <c r="BF1374" t="s">
        <v>2858</v>
      </c>
      <c r="BG1374">
        <v>104</v>
      </c>
      <c r="BH1374" t="s">
        <v>93</v>
      </c>
    </row>
    <row r="1375" spans="1:60">
      <c r="A1375" t="s">
        <v>2978</v>
      </c>
      <c r="B1375" t="s">
        <v>82</v>
      </c>
      <c r="C1375" t="s">
        <v>2838</v>
      </c>
      <c r="D1375" t="s">
        <v>84</v>
      </c>
      <c r="E1375" s="2">
        <f>HYPERLINK("capsilon://?command=openfolder&amp;siteaddress=FAM.docvelocity-na8.net&amp;folderid=FX3749F067-8B82-2884-213D-66D3CA768D06","FX22087210")</f>
        <v>0</v>
      </c>
      <c r="F1375" t="s">
        <v>19</v>
      </c>
      <c r="G1375" t="s">
        <v>19</v>
      </c>
      <c r="H1375" t="s">
        <v>85</v>
      </c>
      <c r="I1375" t="s">
        <v>2979</v>
      </c>
      <c r="J1375">
        <v>21</v>
      </c>
      <c r="K1375" t="s">
        <v>87</v>
      </c>
      <c r="L1375" t="s">
        <v>88</v>
      </c>
      <c r="M1375" t="s">
        <v>89</v>
      </c>
      <c r="N1375">
        <v>2</v>
      </c>
      <c r="O1375" s="1">
        <v>44799.711481481485</v>
      </c>
      <c r="P1375" s="1">
        <v>44799.785891203705</v>
      </c>
      <c r="Q1375">
        <v>6332</v>
      </c>
      <c r="R1375">
        <v>97</v>
      </c>
      <c r="S1375" t="b">
        <v>0</v>
      </c>
      <c r="T1375" t="s">
        <v>90</v>
      </c>
      <c r="U1375" t="b">
        <v>0</v>
      </c>
      <c r="V1375" t="s">
        <v>567</v>
      </c>
      <c r="W1375" s="1">
        <v>44799.742546296293</v>
      </c>
      <c r="X1375">
        <v>17</v>
      </c>
      <c r="Y1375">
        <v>0</v>
      </c>
      <c r="Z1375">
        <v>0</v>
      </c>
      <c r="AA1375">
        <v>0</v>
      </c>
      <c r="AB1375">
        <v>10</v>
      </c>
      <c r="AC1375">
        <v>0</v>
      </c>
      <c r="AD1375">
        <v>21</v>
      </c>
      <c r="AE1375">
        <v>0</v>
      </c>
      <c r="AF1375">
        <v>0</v>
      </c>
      <c r="AG1375">
        <v>0</v>
      </c>
      <c r="AH1375" t="s">
        <v>749</v>
      </c>
      <c r="AI1375" s="1">
        <v>44799.785891203705</v>
      </c>
      <c r="AJ1375">
        <v>73</v>
      </c>
      <c r="AK1375">
        <v>0</v>
      </c>
      <c r="AL1375">
        <v>0</v>
      </c>
      <c r="AM1375">
        <v>0</v>
      </c>
      <c r="AN1375">
        <v>10</v>
      </c>
      <c r="AO1375">
        <v>0</v>
      </c>
      <c r="AP1375">
        <v>21</v>
      </c>
      <c r="AQ1375">
        <v>0</v>
      </c>
      <c r="AR1375">
        <v>0</v>
      </c>
      <c r="AS1375">
        <v>0</v>
      </c>
      <c r="AT1375" t="s">
        <v>90</v>
      </c>
      <c r="AU1375" t="s">
        <v>90</v>
      </c>
      <c r="AV1375" t="s">
        <v>90</v>
      </c>
      <c r="AW1375" t="s">
        <v>90</v>
      </c>
      <c r="AX1375" t="s">
        <v>90</v>
      </c>
      <c r="AY1375" t="s">
        <v>90</v>
      </c>
      <c r="AZ1375" t="s">
        <v>90</v>
      </c>
      <c r="BA1375" t="s">
        <v>90</v>
      </c>
      <c r="BB1375" t="s">
        <v>90</v>
      </c>
      <c r="BC1375" t="s">
        <v>90</v>
      </c>
      <c r="BD1375" t="s">
        <v>90</v>
      </c>
      <c r="BE1375" t="s">
        <v>90</v>
      </c>
      <c r="BF1375" t="s">
        <v>2858</v>
      </c>
      <c r="BG1375">
        <v>107</v>
      </c>
      <c r="BH1375" t="s">
        <v>93</v>
      </c>
    </row>
    <row r="1376" spans="1:60">
      <c r="A1376" t="s">
        <v>2980</v>
      </c>
      <c r="B1376" t="s">
        <v>82</v>
      </c>
      <c r="C1376" t="s">
        <v>2531</v>
      </c>
      <c r="D1376" t="s">
        <v>84</v>
      </c>
      <c r="E1376" s="2">
        <f>HYPERLINK("capsilon://?command=openfolder&amp;siteaddress=FAM.docvelocity-na8.net&amp;folderid=FXF62248A3-AF86-88E2-5F6E-778672ADDF13","FX22085342")</f>
        <v>0</v>
      </c>
      <c r="F1376" t="s">
        <v>19</v>
      </c>
      <c r="G1376" t="s">
        <v>19</v>
      </c>
      <c r="H1376" t="s">
        <v>85</v>
      </c>
      <c r="I1376" t="s">
        <v>2981</v>
      </c>
      <c r="J1376">
        <v>281</v>
      </c>
      <c r="K1376" t="s">
        <v>87</v>
      </c>
      <c r="L1376" t="s">
        <v>88</v>
      </c>
      <c r="M1376" t="s">
        <v>89</v>
      </c>
      <c r="N1376">
        <v>1</v>
      </c>
      <c r="O1376" s="1">
        <v>44799.717256944445</v>
      </c>
      <c r="P1376" s="1">
        <v>44799.783692129633</v>
      </c>
      <c r="Q1376">
        <v>4529</v>
      </c>
      <c r="R1376">
        <v>1211</v>
      </c>
      <c r="S1376" t="b">
        <v>0</v>
      </c>
      <c r="T1376" t="s">
        <v>90</v>
      </c>
      <c r="U1376" t="b">
        <v>0</v>
      </c>
      <c r="V1376" t="s">
        <v>567</v>
      </c>
      <c r="W1376" s="1">
        <v>44799.783692129633</v>
      </c>
      <c r="X1376">
        <v>637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281</v>
      </c>
      <c r="AE1376">
        <v>260</v>
      </c>
      <c r="AF1376">
        <v>0</v>
      </c>
      <c r="AG1376">
        <v>10</v>
      </c>
      <c r="AH1376" t="s">
        <v>90</v>
      </c>
      <c r="AI1376" t="s">
        <v>90</v>
      </c>
      <c r="AJ1376" t="s">
        <v>90</v>
      </c>
      <c r="AK1376" t="s">
        <v>90</v>
      </c>
      <c r="AL1376" t="s">
        <v>90</v>
      </c>
      <c r="AM1376" t="s">
        <v>90</v>
      </c>
      <c r="AN1376" t="s">
        <v>90</v>
      </c>
      <c r="AO1376" t="s">
        <v>90</v>
      </c>
      <c r="AP1376" t="s">
        <v>90</v>
      </c>
      <c r="AQ1376" t="s">
        <v>90</v>
      </c>
      <c r="AR1376" t="s">
        <v>90</v>
      </c>
      <c r="AS1376" t="s">
        <v>90</v>
      </c>
      <c r="AT1376" t="s">
        <v>90</v>
      </c>
      <c r="AU1376" t="s">
        <v>90</v>
      </c>
      <c r="AV1376" t="s">
        <v>90</v>
      </c>
      <c r="AW1376" t="s">
        <v>90</v>
      </c>
      <c r="AX1376" t="s">
        <v>90</v>
      </c>
      <c r="AY1376" t="s">
        <v>90</v>
      </c>
      <c r="AZ1376" t="s">
        <v>90</v>
      </c>
      <c r="BA1376" t="s">
        <v>90</v>
      </c>
      <c r="BB1376" t="s">
        <v>90</v>
      </c>
      <c r="BC1376" t="s">
        <v>90</v>
      </c>
      <c r="BD1376" t="s">
        <v>90</v>
      </c>
      <c r="BE1376" t="s">
        <v>90</v>
      </c>
      <c r="BF1376" t="s">
        <v>2858</v>
      </c>
      <c r="BG1376">
        <v>95</v>
      </c>
      <c r="BH1376" t="s">
        <v>93</v>
      </c>
    </row>
    <row r="1377" spans="1:60">
      <c r="A1377" t="s">
        <v>2982</v>
      </c>
      <c r="B1377" t="s">
        <v>82</v>
      </c>
      <c r="C1377" t="s">
        <v>2983</v>
      </c>
      <c r="D1377" t="s">
        <v>84</v>
      </c>
      <c r="E1377" s="2">
        <f>HYPERLINK("capsilon://?command=openfolder&amp;siteaddress=FAM.docvelocity-na8.net&amp;folderid=FX9751EBB1-E585-1E5E-1650-9B40C16E6431","FX22087366")</f>
        <v>0</v>
      </c>
      <c r="F1377" t="s">
        <v>19</v>
      </c>
      <c r="G1377" t="s">
        <v>19</v>
      </c>
      <c r="H1377" t="s">
        <v>85</v>
      </c>
      <c r="I1377" t="s">
        <v>2984</v>
      </c>
      <c r="J1377">
        <v>381</v>
      </c>
      <c r="K1377" t="s">
        <v>87</v>
      </c>
      <c r="L1377" t="s">
        <v>88</v>
      </c>
      <c r="M1377" t="s">
        <v>89</v>
      </c>
      <c r="N1377">
        <v>1</v>
      </c>
      <c r="O1377" s="1">
        <v>44799.719409722224</v>
      </c>
      <c r="P1377" s="1">
        <v>44799.786180555559</v>
      </c>
      <c r="Q1377">
        <v>5276</v>
      </c>
      <c r="R1377">
        <v>493</v>
      </c>
      <c r="S1377" t="b">
        <v>0</v>
      </c>
      <c r="T1377" t="s">
        <v>90</v>
      </c>
      <c r="U1377" t="b">
        <v>0</v>
      </c>
      <c r="V1377" t="s">
        <v>567</v>
      </c>
      <c r="W1377" s="1">
        <v>44799.786180555559</v>
      </c>
      <c r="X1377">
        <v>214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381</v>
      </c>
      <c r="AE1377">
        <v>373</v>
      </c>
      <c r="AF1377">
        <v>0</v>
      </c>
      <c r="AG1377">
        <v>4</v>
      </c>
      <c r="AH1377" t="s">
        <v>90</v>
      </c>
      <c r="AI1377" t="s">
        <v>90</v>
      </c>
      <c r="AJ1377" t="s">
        <v>90</v>
      </c>
      <c r="AK1377" t="s">
        <v>90</v>
      </c>
      <c r="AL1377" t="s">
        <v>90</v>
      </c>
      <c r="AM1377" t="s">
        <v>90</v>
      </c>
      <c r="AN1377" t="s">
        <v>90</v>
      </c>
      <c r="AO1377" t="s">
        <v>90</v>
      </c>
      <c r="AP1377" t="s">
        <v>90</v>
      </c>
      <c r="AQ1377" t="s">
        <v>90</v>
      </c>
      <c r="AR1377" t="s">
        <v>90</v>
      </c>
      <c r="AS1377" t="s">
        <v>90</v>
      </c>
      <c r="AT1377" t="s">
        <v>90</v>
      </c>
      <c r="AU1377" t="s">
        <v>90</v>
      </c>
      <c r="AV1377" t="s">
        <v>90</v>
      </c>
      <c r="AW1377" t="s">
        <v>90</v>
      </c>
      <c r="AX1377" t="s">
        <v>90</v>
      </c>
      <c r="AY1377" t="s">
        <v>90</v>
      </c>
      <c r="AZ1377" t="s">
        <v>90</v>
      </c>
      <c r="BA1377" t="s">
        <v>90</v>
      </c>
      <c r="BB1377" t="s">
        <v>90</v>
      </c>
      <c r="BC1377" t="s">
        <v>90</v>
      </c>
      <c r="BD1377" t="s">
        <v>90</v>
      </c>
      <c r="BE1377" t="s">
        <v>90</v>
      </c>
      <c r="BF1377" t="s">
        <v>2858</v>
      </c>
      <c r="BG1377">
        <v>96</v>
      </c>
      <c r="BH1377" t="s">
        <v>93</v>
      </c>
    </row>
    <row r="1378" spans="1:60">
      <c r="A1378" t="s">
        <v>2985</v>
      </c>
      <c r="B1378" t="s">
        <v>82</v>
      </c>
      <c r="C1378" t="s">
        <v>2986</v>
      </c>
      <c r="D1378" t="s">
        <v>84</v>
      </c>
      <c r="E1378" s="2">
        <f>HYPERLINK("capsilon://?command=openfolder&amp;siteaddress=FAM.docvelocity-na8.net&amp;folderid=FX76DD02F1-4403-BF81-2A8C-5C06C6374C17","FX22086608")</f>
        <v>0</v>
      </c>
      <c r="F1378" t="s">
        <v>19</v>
      </c>
      <c r="G1378" t="s">
        <v>19</v>
      </c>
      <c r="H1378" t="s">
        <v>85</v>
      </c>
      <c r="I1378" t="s">
        <v>2987</v>
      </c>
      <c r="J1378">
        <v>278</v>
      </c>
      <c r="K1378" t="s">
        <v>87</v>
      </c>
      <c r="L1378" t="s">
        <v>88</v>
      </c>
      <c r="M1378" t="s">
        <v>89</v>
      </c>
      <c r="N1378">
        <v>1</v>
      </c>
      <c r="O1378" s="1">
        <v>44799.742858796293</v>
      </c>
      <c r="P1378" s="1">
        <v>44799.788831018515</v>
      </c>
      <c r="Q1378">
        <v>3259</v>
      </c>
      <c r="R1378">
        <v>713</v>
      </c>
      <c r="S1378" t="b">
        <v>0</v>
      </c>
      <c r="T1378" t="s">
        <v>90</v>
      </c>
      <c r="U1378" t="b">
        <v>0</v>
      </c>
      <c r="V1378" t="s">
        <v>567</v>
      </c>
      <c r="W1378" s="1">
        <v>44799.788831018515</v>
      </c>
      <c r="X1378">
        <v>220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278</v>
      </c>
      <c r="AE1378">
        <v>227</v>
      </c>
      <c r="AF1378">
        <v>0</v>
      </c>
      <c r="AG1378">
        <v>7</v>
      </c>
      <c r="AH1378" t="s">
        <v>90</v>
      </c>
      <c r="AI1378" t="s">
        <v>90</v>
      </c>
      <c r="AJ1378" t="s">
        <v>90</v>
      </c>
      <c r="AK1378" t="s">
        <v>90</v>
      </c>
      <c r="AL1378" t="s">
        <v>90</v>
      </c>
      <c r="AM1378" t="s">
        <v>90</v>
      </c>
      <c r="AN1378" t="s">
        <v>90</v>
      </c>
      <c r="AO1378" t="s">
        <v>90</v>
      </c>
      <c r="AP1378" t="s">
        <v>90</v>
      </c>
      <c r="AQ1378" t="s">
        <v>90</v>
      </c>
      <c r="AR1378" t="s">
        <v>90</v>
      </c>
      <c r="AS1378" t="s">
        <v>90</v>
      </c>
      <c r="AT1378" t="s">
        <v>90</v>
      </c>
      <c r="AU1378" t="s">
        <v>90</v>
      </c>
      <c r="AV1378" t="s">
        <v>90</v>
      </c>
      <c r="AW1378" t="s">
        <v>90</v>
      </c>
      <c r="AX1378" t="s">
        <v>90</v>
      </c>
      <c r="AY1378" t="s">
        <v>90</v>
      </c>
      <c r="AZ1378" t="s">
        <v>90</v>
      </c>
      <c r="BA1378" t="s">
        <v>90</v>
      </c>
      <c r="BB1378" t="s">
        <v>90</v>
      </c>
      <c r="BC1378" t="s">
        <v>90</v>
      </c>
      <c r="BD1378" t="s">
        <v>90</v>
      </c>
      <c r="BE1378" t="s">
        <v>90</v>
      </c>
      <c r="BF1378" t="s">
        <v>2858</v>
      </c>
      <c r="BG1378">
        <v>66</v>
      </c>
      <c r="BH1378" t="s">
        <v>93</v>
      </c>
    </row>
    <row r="1379" spans="1:60">
      <c r="A1379" t="s">
        <v>2988</v>
      </c>
      <c r="B1379" t="s">
        <v>82</v>
      </c>
      <c r="C1379" t="s">
        <v>2911</v>
      </c>
      <c r="D1379" t="s">
        <v>84</v>
      </c>
      <c r="E1379" s="2">
        <f>HYPERLINK("capsilon://?command=openfolder&amp;siteaddress=FAM.docvelocity-na8.net&amp;folderid=FX06F36B3C-3D1E-A265-E22A-C460AD913776","FX22086832")</f>
        <v>0</v>
      </c>
      <c r="F1379" t="s">
        <v>19</v>
      </c>
      <c r="G1379" t="s">
        <v>19</v>
      </c>
      <c r="H1379" t="s">
        <v>85</v>
      </c>
      <c r="I1379" t="s">
        <v>2927</v>
      </c>
      <c r="J1379">
        <v>44</v>
      </c>
      <c r="K1379" t="s">
        <v>87</v>
      </c>
      <c r="L1379" t="s">
        <v>88</v>
      </c>
      <c r="M1379" t="s">
        <v>89</v>
      </c>
      <c r="N1379">
        <v>2</v>
      </c>
      <c r="O1379" s="1">
        <v>44799.758611111109</v>
      </c>
      <c r="P1379" s="1">
        <v>44799.781446759262</v>
      </c>
      <c r="Q1379">
        <v>1273</v>
      </c>
      <c r="R1379">
        <v>700</v>
      </c>
      <c r="S1379" t="b">
        <v>0</v>
      </c>
      <c r="T1379" t="s">
        <v>90</v>
      </c>
      <c r="U1379" t="b">
        <v>1</v>
      </c>
      <c r="V1379" t="s">
        <v>571</v>
      </c>
      <c r="W1379" s="1">
        <v>44799.764675925922</v>
      </c>
      <c r="X1379">
        <v>216</v>
      </c>
      <c r="Y1379">
        <v>37</v>
      </c>
      <c r="Z1379">
        <v>0</v>
      </c>
      <c r="AA1379">
        <v>37</v>
      </c>
      <c r="AB1379">
        <v>0</v>
      </c>
      <c r="AC1379">
        <v>17</v>
      </c>
      <c r="AD1379">
        <v>7</v>
      </c>
      <c r="AE1379">
        <v>0</v>
      </c>
      <c r="AF1379">
        <v>0</v>
      </c>
      <c r="AG1379">
        <v>0</v>
      </c>
      <c r="AH1379" t="s">
        <v>749</v>
      </c>
      <c r="AI1379" s="1">
        <v>44799.781446759262</v>
      </c>
      <c r="AJ1379">
        <v>363</v>
      </c>
      <c r="AK1379">
        <v>2</v>
      </c>
      <c r="AL1379">
        <v>0</v>
      </c>
      <c r="AM1379">
        <v>2</v>
      </c>
      <c r="AN1379">
        <v>0</v>
      </c>
      <c r="AO1379">
        <v>2</v>
      </c>
      <c r="AP1379">
        <v>5</v>
      </c>
      <c r="AQ1379">
        <v>0</v>
      </c>
      <c r="AR1379">
        <v>0</v>
      </c>
      <c r="AS1379">
        <v>0</v>
      </c>
      <c r="AT1379" t="s">
        <v>90</v>
      </c>
      <c r="AU1379" t="s">
        <v>90</v>
      </c>
      <c r="AV1379" t="s">
        <v>90</v>
      </c>
      <c r="AW1379" t="s">
        <v>90</v>
      </c>
      <c r="AX1379" t="s">
        <v>90</v>
      </c>
      <c r="AY1379" t="s">
        <v>90</v>
      </c>
      <c r="AZ1379" t="s">
        <v>90</v>
      </c>
      <c r="BA1379" t="s">
        <v>90</v>
      </c>
      <c r="BB1379" t="s">
        <v>90</v>
      </c>
      <c r="BC1379" t="s">
        <v>90</v>
      </c>
      <c r="BD1379" t="s">
        <v>90</v>
      </c>
      <c r="BE1379" t="s">
        <v>90</v>
      </c>
      <c r="BF1379" t="s">
        <v>2858</v>
      </c>
      <c r="BG1379">
        <v>32</v>
      </c>
      <c r="BH1379" t="s">
        <v>93</v>
      </c>
    </row>
    <row r="1380" spans="1:60">
      <c r="A1380" t="s">
        <v>2989</v>
      </c>
      <c r="B1380" t="s">
        <v>82</v>
      </c>
      <c r="C1380" t="s">
        <v>2911</v>
      </c>
      <c r="D1380" t="s">
        <v>84</v>
      </c>
      <c r="E1380" s="2">
        <f>HYPERLINK("capsilon://?command=openfolder&amp;siteaddress=FAM.docvelocity-na8.net&amp;folderid=FX06F36B3C-3D1E-A265-E22A-C460AD913776","FX22086832")</f>
        <v>0</v>
      </c>
      <c r="F1380" t="s">
        <v>19</v>
      </c>
      <c r="G1380" t="s">
        <v>19</v>
      </c>
      <c r="H1380" t="s">
        <v>85</v>
      </c>
      <c r="I1380" t="s">
        <v>2912</v>
      </c>
      <c r="J1380">
        <v>44</v>
      </c>
      <c r="K1380" t="s">
        <v>87</v>
      </c>
      <c r="L1380" t="s">
        <v>88</v>
      </c>
      <c r="M1380" t="s">
        <v>89</v>
      </c>
      <c r="N1380">
        <v>2</v>
      </c>
      <c r="O1380" s="1">
        <v>44799.772291666668</v>
      </c>
      <c r="P1380" s="1">
        <v>44799.779918981483</v>
      </c>
      <c r="Q1380">
        <v>240</v>
      </c>
      <c r="R1380">
        <v>419</v>
      </c>
      <c r="S1380" t="b">
        <v>0</v>
      </c>
      <c r="T1380" t="s">
        <v>90</v>
      </c>
      <c r="U1380" t="b">
        <v>1</v>
      </c>
      <c r="V1380" t="s">
        <v>1933</v>
      </c>
      <c r="W1380" s="1">
        <v>44799.77511574074</v>
      </c>
      <c r="X1380">
        <v>234</v>
      </c>
      <c r="Y1380">
        <v>37</v>
      </c>
      <c r="Z1380">
        <v>0</v>
      </c>
      <c r="AA1380">
        <v>37</v>
      </c>
      <c r="AB1380">
        <v>0</v>
      </c>
      <c r="AC1380">
        <v>20</v>
      </c>
      <c r="AD1380">
        <v>7</v>
      </c>
      <c r="AE1380">
        <v>0</v>
      </c>
      <c r="AF1380">
        <v>0</v>
      </c>
      <c r="AG1380">
        <v>0</v>
      </c>
      <c r="AH1380" t="s">
        <v>1444</v>
      </c>
      <c r="AI1380" s="1">
        <v>44799.779918981483</v>
      </c>
      <c r="AJ1380">
        <v>185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7</v>
      </c>
      <c r="AQ1380">
        <v>0</v>
      </c>
      <c r="AR1380">
        <v>0</v>
      </c>
      <c r="AS1380">
        <v>0</v>
      </c>
      <c r="AT1380" t="s">
        <v>90</v>
      </c>
      <c r="AU1380" t="s">
        <v>90</v>
      </c>
      <c r="AV1380" t="s">
        <v>90</v>
      </c>
      <c r="AW1380" t="s">
        <v>90</v>
      </c>
      <c r="AX1380" t="s">
        <v>90</v>
      </c>
      <c r="AY1380" t="s">
        <v>90</v>
      </c>
      <c r="AZ1380" t="s">
        <v>90</v>
      </c>
      <c r="BA1380" t="s">
        <v>90</v>
      </c>
      <c r="BB1380" t="s">
        <v>90</v>
      </c>
      <c r="BC1380" t="s">
        <v>90</v>
      </c>
      <c r="BD1380" t="s">
        <v>90</v>
      </c>
      <c r="BE1380" t="s">
        <v>90</v>
      </c>
      <c r="BF1380" t="s">
        <v>2858</v>
      </c>
      <c r="BG1380">
        <v>10</v>
      </c>
      <c r="BH1380" t="s">
        <v>93</v>
      </c>
    </row>
    <row r="1381" spans="1:60">
      <c r="A1381" t="s">
        <v>2990</v>
      </c>
      <c r="B1381" t="s">
        <v>82</v>
      </c>
      <c r="C1381" t="s">
        <v>2991</v>
      </c>
      <c r="D1381" t="s">
        <v>84</v>
      </c>
      <c r="E1381" s="2">
        <f>HYPERLINK("capsilon://?command=openfolder&amp;siteaddress=FAM.docvelocity-na8.net&amp;folderid=FXB10EFC67-CD3C-E1D8-A707-97BFCD21110E","FX22083248")</f>
        <v>0</v>
      </c>
      <c r="F1381" t="s">
        <v>19</v>
      </c>
      <c r="G1381" t="s">
        <v>19</v>
      </c>
      <c r="H1381" t="s">
        <v>85</v>
      </c>
      <c r="I1381" t="s">
        <v>2992</v>
      </c>
      <c r="J1381">
        <v>323</v>
      </c>
      <c r="K1381" t="s">
        <v>87</v>
      </c>
      <c r="L1381" t="s">
        <v>88</v>
      </c>
      <c r="M1381" t="s">
        <v>89</v>
      </c>
      <c r="N1381">
        <v>1</v>
      </c>
      <c r="O1381" s="1">
        <v>44799.777013888888</v>
      </c>
      <c r="P1381" s="1">
        <v>44799.790300925924</v>
      </c>
      <c r="Q1381">
        <v>714</v>
      </c>
      <c r="R1381">
        <v>434</v>
      </c>
      <c r="S1381" t="b">
        <v>0</v>
      </c>
      <c r="T1381" t="s">
        <v>90</v>
      </c>
      <c r="U1381" t="b">
        <v>0</v>
      </c>
      <c r="V1381" t="s">
        <v>131</v>
      </c>
      <c r="W1381" s="1">
        <v>44799.790300925924</v>
      </c>
      <c r="X1381">
        <v>205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323</v>
      </c>
      <c r="AE1381">
        <v>308</v>
      </c>
      <c r="AF1381">
        <v>0</v>
      </c>
      <c r="AG1381">
        <v>8</v>
      </c>
      <c r="AH1381" t="s">
        <v>90</v>
      </c>
      <c r="AI1381" t="s">
        <v>90</v>
      </c>
      <c r="AJ1381" t="s">
        <v>90</v>
      </c>
      <c r="AK1381" t="s">
        <v>90</v>
      </c>
      <c r="AL1381" t="s">
        <v>90</v>
      </c>
      <c r="AM1381" t="s">
        <v>90</v>
      </c>
      <c r="AN1381" t="s">
        <v>90</v>
      </c>
      <c r="AO1381" t="s">
        <v>90</v>
      </c>
      <c r="AP1381" t="s">
        <v>90</v>
      </c>
      <c r="AQ1381" t="s">
        <v>90</v>
      </c>
      <c r="AR1381" t="s">
        <v>90</v>
      </c>
      <c r="AS1381" t="s">
        <v>90</v>
      </c>
      <c r="AT1381" t="s">
        <v>90</v>
      </c>
      <c r="AU1381" t="s">
        <v>90</v>
      </c>
      <c r="AV1381" t="s">
        <v>90</v>
      </c>
      <c r="AW1381" t="s">
        <v>90</v>
      </c>
      <c r="AX1381" t="s">
        <v>90</v>
      </c>
      <c r="AY1381" t="s">
        <v>90</v>
      </c>
      <c r="AZ1381" t="s">
        <v>90</v>
      </c>
      <c r="BA1381" t="s">
        <v>90</v>
      </c>
      <c r="BB1381" t="s">
        <v>90</v>
      </c>
      <c r="BC1381" t="s">
        <v>90</v>
      </c>
      <c r="BD1381" t="s">
        <v>90</v>
      </c>
      <c r="BE1381" t="s">
        <v>90</v>
      </c>
      <c r="BF1381" t="s">
        <v>2858</v>
      </c>
      <c r="BG1381">
        <v>19</v>
      </c>
      <c r="BH1381" t="s">
        <v>93</v>
      </c>
    </row>
    <row r="1382" spans="1:60">
      <c r="A1382" t="s">
        <v>2993</v>
      </c>
      <c r="B1382" t="s">
        <v>82</v>
      </c>
      <c r="C1382" t="s">
        <v>2531</v>
      </c>
      <c r="D1382" t="s">
        <v>84</v>
      </c>
      <c r="E1382" s="2">
        <f>HYPERLINK("capsilon://?command=openfolder&amp;siteaddress=FAM.docvelocity-na8.net&amp;folderid=FXF62248A3-AF86-88E2-5F6E-778672ADDF13","FX22085342")</f>
        <v>0</v>
      </c>
      <c r="F1382" t="s">
        <v>19</v>
      </c>
      <c r="G1382" t="s">
        <v>19</v>
      </c>
      <c r="H1382" t="s">
        <v>85</v>
      </c>
      <c r="I1382" t="s">
        <v>2981</v>
      </c>
      <c r="J1382">
        <v>445</v>
      </c>
      <c r="K1382" t="s">
        <v>87</v>
      </c>
      <c r="L1382" t="s">
        <v>88</v>
      </c>
      <c r="M1382" t="s">
        <v>89</v>
      </c>
      <c r="N1382">
        <v>2</v>
      </c>
      <c r="O1382" s="1">
        <v>44799.785613425927</v>
      </c>
      <c r="P1382" s="1">
        <v>44799.857118055559</v>
      </c>
      <c r="Q1382">
        <v>4545</v>
      </c>
      <c r="R1382">
        <v>1633</v>
      </c>
      <c r="S1382" t="b">
        <v>0</v>
      </c>
      <c r="T1382" t="s">
        <v>90</v>
      </c>
      <c r="U1382" t="b">
        <v>1</v>
      </c>
      <c r="V1382" t="s">
        <v>1933</v>
      </c>
      <c r="W1382" s="1">
        <v>44799.798773148148</v>
      </c>
      <c r="X1382">
        <v>1070</v>
      </c>
      <c r="Y1382">
        <v>347</v>
      </c>
      <c r="Z1382">
        <v>0</v>
      </c>
      <c r="AA1382">
        <v>347</v>
      </c>
      <c r="AB1382">
        <v>42</v>
      </c>
      <c r="AC1382">
        <v>23</v>
      </c>
      <c r="AD1382">
        <v>98</v>
      </c>
      <c r="AE1382">
        <v>0</v>
      </c>
      <c r="AF1382">
        <v>0</v>
      </c>
      <c r="AG1382">
        <v>0</v>
      </c>
      <c r="AH1382" t="s">
        <v>173</v>
      </c>
      <c r="AI1382" s="1">
        <v>44799.857118055559</v>
      </c>
      <c r="AJ1382">
        <v>207</v>
      </c>
      <c r="AK1382">
        <v>3</v>
      </c>
      <c r="AL1382">
        <v>0</v>
      </c>
      <c r="AM1382">
        <v>3</v>
      </c>
      <c r="AN1382">
        <v>42</v>
      </c>
      <c r="AO1382">
        <v>2</v>
      </c>
      <c r="AP1382">
        <v>95</v>
      </c>
      <c r="AQ1382">
        <v>0</v>
      </c>
      <c r="AR1382">
        <v>0</v>
      </c>
      <c r="AS1382">
        <v>0</v>
      </c>
      <c r="AT1382" t="s">
        <v>90</v>
      </c>
      <c r="AU1382" t="s">
        <v>90</v>
      </c>
      <c r="AV1382" t="s">
        <v>90</v>
      </c>
      <c r="AW1382" t="s">
        <v>90</v>
      </c>
      <c r="AX1382" t="s">
        <v>90</v>
      </c>
      <c r="AY1382" t="s">
        <v>90</v>
      </c>
      <c r="AZ1382" t="s">
        <v>90</v>
      </c>
      <c r="BA1382" t="s">
        <v>90</v>
      </c>
      <c r="BB1382" t="s">
        <v>90</v>
      </c>
      <c r="BC1382" t="s">
        <v>90</v>
      </c>
      <c r="BD1382" t="s">
        <v>90</v>
      </c>
      <c r="BE1382" t="s">
        <v>90</v>
      </c>
      <c r="BF1382" t="s">
        <v>2858</v>
      </c>
      <c r="BG1382">
        <v>102</v>
      </c>
      <c r="BH1382" t="s">
        <v>93</v>
      </c>
    </row>
    <row r="1383" spans="1:60">
      <c r="A1383" t="s">
        <v>2994</v>
      </c>
      <c r="B1383" t="s">
        <v>82</v>
      </c>
      <c r="C1383" t="s">
        <v>2983</v>
      </c>
      <c r="D1383" t="s">
        <v>84</v>
      </c>
      <c r="E1383" s="2">
        <f>HYPERLINK("capsilon://?command=openfolder&amp;siteaddress=FAM.docvelocity-na8.net&amp;folderid=FX9751EBB1-E585-1E5E-1650-9B40C16E6431","FX22087366")</f>
        <v>0</v>
      </c>
      <c r="F1383" t="s">
        <v>19</v>
      </c>
      <c r="G1383" t="s">
        <v>19</v>
      </c>
      <c r="H1383" t="s">
        <v>85</v>
      </c>
      <c r="I1383" t="s">
        <v>2984</v>
      </c>
      <c r="J1383">
        <v>432</v>
      </c>
      <c r="K1383" t="s">
        <v>87</v>
      </c>
      <c r="L1383" t="s">
        <v>88</v>
      </c>
      <c r="M1383" t="s">
        <v>89</v>
      </c>
      <c r="N1383">
        <v>2</v>
      </c>
      <c r="O1383" s="1">
        <v>44799.788252314815</v>
      </c>
      <c r="P1383" s="1">
        <v>44799.861747685187</v>
      </c>
      <c r="Q1383">
        <v>4717</v>
      </c>
      <c r="R1383">
        <v>1633</v>
      </c>
      <c r="S1383" t="b">
        <v>0</v>
      </c>
      <c r="T1383" t="s">
        <v>90</v>
      </c>
      <c r="U1383" t="b">
        <v>1</v>
      </c>
      <c r="V1383" t="s">
        <v>154</v>
      </c>
      <c r="W1383" s="1">
        <v>44799.83494212963</v>
      </c>
      <c r="X1383">
        <v>1076</v>
      </c>
      <c r="Y1383">
        <v>220</v>
      </c>
      <c r="Z1383">
        <v>0</v>
      </c>
      <c r="AA1383">
        <v>220</v>
      </c>
      <c r="AB1383">
        <v>15</v>
      </c>
      <c r="AC1383">
        <v>46</v>
      </c>
      <c r="AD1383">
        <v>212</v>
      </c>
      <c r="AE1383">
        <v>0</v>
      </c>
      <c r="AF1383">
        <v>0</v>
      </c>
      <c r="AG1383">
        <v>0</v>
      </c>
      <c r="AH1383" t="s">
        <v>173</v>
      </c>
      <c r="AI1383" s="1">
        <v>44799.861747685187</v>
      </c>
      <c r="AJ1383">
        <v>399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212</v>
      </c>
      <c r="AQ1383">
        <v>0</v>
      </c>
      <c r="AR1383">
        <v>0</v>
      </c>
      <c r="AS1383">
        <v>0</v>
      </c>
      <c r="AT1383" t="s">
        <v>90</v>
      </c>
      <c r="AU1383" t="s">
        <v>90</v>
      </c>
      <c r="AV1383" t="s">
        <v>90</v>
      </c>
      <c r="AW1383" t="s">
        <v>90</v>
      </c>
      <c r="AX1383" t="s">
        <v>90</v>
      </c>
      <c r="AY1383" t="s">
        <v>90</v>
      </c>
      <c r="AZ1383" t="s">
        <v>90</v>
      </c>
      <c r="BA1383" t="s">
        <v>90</v>
      </c>
      <c r="BB1383" t="s">
        <v>90</v>
      </c>
      <c r="BC1383" t="s">
        <v>90</v>
      </c>
      <c r="BD1383" t="s">
        <v>90</v>
      </c>
      <c r="BE1383" t="s">
        <v>90</v>
      </c>
      <c r="BF1383" t="s">
        <v>2858</v>
      </c>
      <c r="BG1383">
        <v>105</v>
      </c>
      <c r="BH1383" t="s">
        <v>93</v>
      </c>
    </row>
    <row r="1384" spans="1:60">
      <c r="A1384" t="s">
        <v>2995</v>
      </c>
      <c r="B1384" t="s">
        <v>82</v>
      </c>
      <c r="C1384" t="s">
        <v>2996</v>
      </c>
      <c r="D1384" t="s">
        <v>84</v>
      </c>
      <c r="E1384" s="2">
        <f>HYPERLINK("capsilon://?command=openfolder&amp;siteaddress=FAM.docvelocity-na8.net&amp;folderid=FX12BE338A-3241-0B9B-6D03-6CBD2A13599C","FX22086975")</f>
        <v>0</v>
      </c>
      <c r="F1384" t="s">
        <v>19</v>
      </c>
      <c r="G1384" t="s">
        <v>19</v>
      </c>
      <c r="H1384" t="s">
        <v>85</v>
      </c>
      <c r="I1384" t="s">
        <v>2997</v>
      </c>
      <c r="J1384">
        <v>199</v>
      </c>
      <c r="K1384" t="s">
        <v>87</v>
      </c>
      <c r="L1384" t="s">
        <v>88</v>
      </c>
      <c r="M1384" t="s">
        <v>89</v>
      </c>
      <c r="N1384">
        <v>1</v>
      </c>
      <c r="O1384" s="1">
        <v>44799.788900462961</v>
      </c>
      <c r="P1384" s="1">
        <v>44799.792037037034</v>
      </c>
      <c r="Q1384">
        <v>8</v>
      </c>
      <c r="R1384">
        <v>263</v>
      </c>
      <c r="S1384" t="b">
        <v>0</v>
      </c>
      <c r="T1384" t="s">
        <v>90</v>
      </c>
      <c r="U1384" t="b">
        <v>0</v>
      </c>
      <c r="V1384" t="s">
        <v>567</v>
      </c>
      <c r="W1384" s="1">
        <v>44799.792037037034</v>
      </c>
      <c r="X1384">
        <v>263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199</v>
      </c>
      <c r="AE1384">
        <v>191</v>
      </c>
      <c r="AF1384">
        <v>0</v>
      </c>
      <c r="AG1384">
        <v>4</v>
      </c>
      <c r="AH1384" t="s">
        <v>90</v>
      </c>
      <c r="AI1384" t="s">
        <v>90</v>
      </c>
      <c r="AJ1384" t="s">
        <v>90</v>
      </c>
      <c r="AK1384" t="s">
        <v>90</v>
      </c>
      <c r="AL1384" t="s">
        <v>90</v>
      </c>
      <c r="AM1384" t="s">
        <v>90</v>
      </c>
      <c r="AN1384" t="s">
        <v>90</v>
      </c>
      <c r="AO1384" t="s">
        <v>90</v>
      </c>
      <c r="AP1384" t="s">
        <v>90</v>
      </c>
      <c r="AQ1384" t="s">
        <v>90</v>
      </c>
      <c r="AR1384" t="s">
        <v>90</v>
      </c>
      <c r="AS1384" t="s">
        <v>90</v>
      </c>
      <c r="AT1384" t="s">
        <v>90</v>
      </c>
      <c r="AU1384" t="s">
        <v>90</v>
      </c>
      <c r="AV1384" t="s">
        <v>90</v>
      </c>
      <c r="AW1384" t="s">
        <v>90</v>
      </c>
      <c r="AX1384" t="s">
        <v>90</v>
      </c>
      <c r="AY1384" t="s">
        <v>90</v>
      </c>
      <c r="AZ1384" t="s">
        <v>90</v>
      </c>
      <c r="BA1384" t="s">
        <v>90</v>
      </c>
      <c r="BB1384" t="s">
        <v>90</v>
      </c>
      <c r="BC1384" t="s">
        <v>90</v>
      </c>
      <c r="BD1384" t="s">
        <v>90</v>
      </c>
      <c r="BE1384" t="s">
        <v>90</v>
      </c>
      <c r="BF1384" t="s">
        <v>2858</v>
      </c>
      <c r="BG1384">
        <v>4</v>
      </c>
      <c r="BH1384" t="s">
        <v>93</v>
      </c>
    </row>
    <row r="1385" spans="1:60">
      <c r="A1385" t="s">
        <v>2998</v>
      </c>
      <c r="B1385" t="s">
        <v>82</v>
      </c>
      <c r="C1385" t="s">
        <v>2986</v>
      </c>
      <c r="D1385" t="s">
        <v>84</v>
      </c>
      <c r="E1385" s="2">
        <f>HYPERLINK("capsilon://?command=openfolder&amp;siteaddress=FAM.docvelocity-na8.net&amp;folderid=FX76DD02F1-4403-BF81-2A8C-5C06C6374C17","FX22086608")</f>
        <v>0</v>
      </c>
      <c r="F1385" t="s">
        <v>19</v>
      </c>
      <c r="G1385" t="s">
        <v>19</v>
      </c>
      <c r="H1385" t="s">
        <v>85</v>
      </c>
      <c r="I1385" t="s">
        <v>2987</v>
      </c>
      <c r="J1385">
        <v>305</v>
      </c>
      <c r="K1385" t="s">
        <v>87</v>
      </c>
      <c r="L1385" t="s">
        <v>88</v>
      </c>
      <c r="M1385" t="s">
        <v>89</v>
      </c>
      <c r="N1385">
        <v>2</v>
      </c>
      <c r="O1385" s="1">
        <v>44799.790370370371</v>
      </c>
      <c r="P1385" s="1">
        <v>44799.87158564815</v>
      </c>
      <c r="Q1385">
        <v>5142</v>
      </c>
      <c r="R1385">
        <v>1875</v>
      </c>
      <c r="S1385" t="b">
        <v>0</v>
      </c>
      <c r="T1385" t="s">
        <v>90</v>
      </c>
      <c r="U1385" t="b">
        <v>1</v>
      </c>
      <c r="V1385" t="s">
        <v>2462</v>
      </c>
      <c r="W1385" s="1">
        <v>44799.843113425923</v>
      </c>
      <c r="X1385">
        <v>1496</v>
      </c>
      <c r="Y1385">
        <v>111</v>
      </c>
      <c r="Z1385">
        <v>0</v>
      </c>
      <c r="AA1385">
        <v>111</v>
      </c>
      <c r="AB1385">
        <v>138</v>
      </c>
      <c r="AC1385">
        <v>9</v>
      </c>
      <c r="AD1385">
        <v>194</v>
      </c>
      <c r="AE1385">
        <v>0</v>
      </c>
      <c r="AF1385">
        <v>0</v>
      </c>
      <c r="AG1385">
        <v>0</v>
      </c>
      <c r="AH1385" t="s">
        <v>173</v>
      </c>
      <c r="AI1385" s="1">
        <v>44799.87158564815</v>
      </c>
      <c r="AJ1385">
        <v>304</v>
      </c>
      <c r="AK1385">
        <v>2</v>
      </c>
      <c r="AL1385">
        <v>0</v>
      </c>
      <c r="AM1385">
        <v>2</v>
      </c>
      <c r="AN1385">
        <v>138</v>
      </c>
      <c r="AO1385">
        <v>1</v>
      </c>
      <c r="AP1385">
        <v>192</v>
      </c>
      <c r="AQ1385">
        <v>0</v>
      </c>
      <c r="AR1385">
        <v>0</v>
      </c>
      <c r="AS1385">
        <v>0</v>
      </c>
      <c r="AT1385" t="s">
        <v>90</v>
      </c>
      <c r="AU1385" t="s">
        <v>90</v>
      </c>
      <c r="AV1385" t="s">
        <v>90</v>
      </c>
      <c r="AW1385" t="s">
        <v>90</v>
      </c>
      <c r="AX1385" t="s">
        <v>90</v>
      </c>
      <c r="AY1385" t="s">
        <v>90</v>
      </c>
      <c r="AZ1385" t="s">
        <v>90</v>
      </c>
      <c r="BA1385" t="s">
        <v>90</v>
      </c>
      <c r="BB1385" t="s">
        <v>90</v>
      </c>
      <c r="BC1385" t="s">
        <v>90</v>
      </c>
      <c r="BD1385" t="s">
        <v>90</v>
      </c>
      <c r="BE1385" t="s">
        <v>90</v>
      </c>
      <c r="BF1385" t="s">
        <v>2858</v>
      </c>
      <c r="BG1385">
        <v>116</v>
      </c>
      <c r="BH1385" t="s">
        <v>93</v>
      </c>
    </row>
    <row r="1386" spans="1:60">
      <c r="A1386" t="s">
        <v>2999</v>
      </c>
      <c r="B1386" t="s">
        <v>82</v>
      </c>
      <c r="C1386" t="s">
        <v>2991</v>
      </c>
      <c r="D1386" t="s">
        <v>84</v>
      </c>
      <c r="E1386" s="2">
        <f>HYPERLINK("capsilon://?command=openfolder&amp;siteaddress=FAM.docvelocity-na8.net&amp;folderid=FXB10EFC67-CD3C-E1D8-A707-97BFCD21110E","FX22083248")</f>
        <v>0</v>
      </c>
      <c r="F1386" t="s">
        <v>19</v>
      </c>
      <c r="G1386" t="s">
        <v>19</v>
      </c>
      <c r="H1386" t="s">
        <v>85</v>
      </c>
      <c r="I1386" t="s">
        <v>2992</v>
      </c>
      <c r="J1386">
        <v>426</v>
      </c>
      <c r="K1386" t="s">
        <v>87</v>
      </c>
      <c r="L1386" t="s">
        <v>88</v>
      </c>
      <c r="M1386" t="s">
        <v>89</v>
      </c>
      <c r="N1386">
        <v>2</v>
      </c>
      <c r="O1386" s="1">
        <v>44799.791817129626</v>
      </c>
      <c r="P1386" s="1">
        <v>44799.876388888886</v>
      </c>
      <c r="Q1386">
        <v>6010</v>
      </c>
      <c r="R1386">
        <v>1297</v>
      </c>
      <c r="S1386" t="b">
        <v>0</v>
      </c>
      <c r="T1386" t="s">
        <v>90</v>
      </c>
      <c r="U1386" t="b">
        <v>1</v>
      </c>
      <c r="V1386" t="s">
        <v>154</v>
      </c>
      <c r="W1386" s="1">
        <v>44799.845104166663</v>
      </c>
      <c r="X1386">
        <v>878</v>
      </c>
      <c r="Y1386">
        <v>326</v>
      </c>
      <c r="Z1386">
        <v>0</v>
      </c>
      <c r="AA1386">
        <v>326</v>
      </c>
      <c r="AB1386">
        <v>0</v>
      </c>
      <c r="AC1386">
        <v>27</v>
      </c>
      <c r="AD1386">
        <v>100</v>
      </c>
      <c r="AE1386">
        <v>0</v>
      </c>
      <c r="AF1386">
        <v>0</v>
      </c>
      <c r="AG1386">
        <v>0</v>
      </c>
      <c r="AH1386" t="s">
        <v>173</v>
      </c>
      <c r="AI1386" s="1">
        <v>44799.876388888886</v>
      </c>
      <c r="AJ1386">
        <v>414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100</v>
      </c>
      <c r="AQ1386">
        <v>0</v>
      </c>
      <c r="AR1386">
        <v>0</v>
      </c>
      <c r="AS1386">
        <v>0</v>
      </c>
      <c r="AT1386" t="s">
        <v>90</v>
      </c>
      <c r="AU1386" t="s">
        <v>90</v>
      </c>
      <c r="AV1386" t="s">
        <v>90</v>
      </c>
      <c r="AW1386" t="s">
        <v>90</v>
      </c>
      <c r="AX1386" t="s">
        <v>90</v>
      </c>
      <c r="AY1386" t="s">
        <v>90</v>
      </c>
      <c r="AZ1386" t="s">
        <v>90</v>
      </c>
      <c r="BA1386" t="s">
        <v>90</v>
      </c>
      <c r="BB1386" t="s">
        <v>90</v>
      </c>
      <c r="BC1386" t="s">
        <v>90</v>
      </c>
      <c r="BD1386" t="s">
        <v>90</v>
      </c>
      <c r="BE1386" t="s">
        <v>90</v>
      </c>
      <c r="BF1386" t="s">
        <v>2858</v>
      </c>
      <c r="BG1386">
        <v>121</v>
      </c>
      <c r="BH1386" t="s">
        <v>93</v>
      </c>
    </row>
    <row r="1387" spans="1:60">
      <c r="A1387" t="s">
        <v>3000</v>
      </c>
      <c r="B1387" t="s">
        <v>82</v>
      </c>
      <c r="C1387" t="s">
        <v>3001</v>
      </c>
      <c r="D1387" t="s">
        <v>84</v>
      </c>
      <c r="E1387" s="2">
        <f>HYPERLINK("capsilon://?command=openfolder&amp;siteaddress=FAM.docvelocity-na8.net&amp;folderid=FXF2FD3D67-D293-798F-61CB-814C98B119D2","FX22081696")</f>
        <v>0</v>
      </c>
      <c r="F1387" t="s">
        <v>19</v>
      </c>
      <c r="G1387" t="s">
        <v>19</v>
      </c>
      <c r="H1387" t="s">
        <v>85</v>
      </c>
      <c r="I1387" t="s">
        <v>3002</v>
      </c>
      <c r="J1387">
        <v>153</v>
      </c>
      <c r="K1387" t="s">
        <v>87</v>
      </c>
      <c r="L1387" t="s">
        <v>88</v>
      </c>
      <c r="M1387" t="s">
        <v>89</v>
      </c>
      <c r="N1387">
        <v>1</v>
      </c>
      <c r="O1387" s="1">
        <v>44799.79415509259</v>
      </c>
      <c r="P1387" s="1">
        <v>44799.851006944446</v>
      </c>
      <c r="Q1387">
        <v>4447</v>
      </c>
      <c r="R1387">
        <v>465</v>
      </c>
      <c r="S1387" t="b">
        <v>0</v>
      </c>
      <c r="T1387" t="s">
        <v>90</v>
      </c>
      <c r="U1387" t="b">
        <v>0</v>
      </c>
      <c r="V1387" t="s">
        <v>154</v>
      </c>
      <c r="W1387" s="1">
        <v>44799.851006944446</v>
      </c>
      <c r="X1387">
        <v>444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153</v>
      </c>
      <c r="AE1387">
        <v>145</v>
      </c>
      <c r="AF1387">
        <v>0</v>
      </c>
      <c r="AG1387">
        <v>6</v>
      </c>
      <c r="AH1387" t="s">
        <v>90</v>
      </c>
      <c r="AI1387" t="s">
        <v>90</v>
      </c>
      <c r="AJ1387" t="s">
        <v>90</v>
      </c>
      <c r="AK1387" t="s">
        <v>90</v>
      </c>
      <c r="AL1387" t="s">
        <v>90</v>
      </c>
      <c r="AM1387" t="s">
        <v>90</v>
      </c>
      <c r="AN1387" t="s">
        <v>90</v>
      </c>
      <c r="AO1387" t="s">
        <v>90</v>
      </c>
      <c r="AP1387" t="s">
        <v>90</v>
      </c>
      <c r="AQ1387" t="s">
        <v>90</v>
      </c>
      <c r="AR1387" t="s">
        <v>90</v>
      </c>
      <c r="AS1387" t="s">
        <v>90</v>
      </c>
      <c r="AT1387" t="s">
        <v>90</v>
      </c>
      <c r="AU1387" t="s">
        <v>90</v>
      </c>
      <c r="AV1387" t="s">
        <v>90</v>
      </c>
      <c r="AW1387" t="s">
        <v>90</v>
      </c>
      <c r="AX1387" t="s">
        <v>90</v>
      </c>
      <c r="AY1387" t="s">
        <v>90</v>
      </c>
      <c r="AZ1387" t="s">
        <v>90</v>
      </c>
      <c r="BA1387" t="s">
        <v>90</v>
      </c>
      <c r="BB1387" t="s">
        <v>90</v>
      </c>
      <c r="BC1387" t="s">
        <v>90</v>
      </c>
      <c r="BD1387" t="s">
        <v>90</v>
      </c>
      <c r="BE1387" t="s">
        <v>90</v>
      </c>
      <c r="BF1387" t="s">
        <v>2858</v>
      </c>
      <c r="BG1387">
        <v>81</v>
      </c>
      <c r="BH1387" t="s">
        <v>93</v>
      </c>
    </row>
    <row r="1388" spans="1:60">
      <c r="A1388" t="s">
        <v>3003</v>
      </c>
      <c r="B1388" t="s">
        <v>82</v>
      </c>
      <c r="C1388" t="s">
        <v>2996</v>
      </c>
      <c r="D1388" t="s">
        <v>84</v>
      </c>
      <c r="E1388" s="2">
        <f>HYPERLINK("capsilon://?command=openfolder&amp;siteaddress=FAM.docvelocity-na8.net&amp;folderid=FX12BE338A-3241-0B9B-6D03-6CBD2A13599C","FX22086975")</f>
        <v>0</v>
      </c>
      <c r="F1388" t="s">
        <v>19</v>
      </c>
      <c r="G1388" t="s">
        <v>19</v>
      </c>
      <c r="H1388" t="s">
        <v>85</v>
      </c>
      <c r="I1388" t="s">
        <v>2997</v>
      </c>
      <c r="J1388">
        <v>250</v>
      </c>
      <c r="K1388" t="s">
        <v>87</v>
      </c>
      <c r="L1388" t="s">
        <v>88</v>
      </c>
      <c r="M1388" t="s">
        <v>89</v>
      </c>
      <c r="N1388">
        <v>2</v>
      </c>
      <c r="O1388" s="1">
        <v>44799.794456018521</v>
      </c>
      <c r="P1388" s="1">
        <v>44799.879594907405</v>
      </c>
      <c r="Q1388">
        <v>6149</v>
      </c>
      <c r="R1388">
        <v>1207</v>
      </c>
      <c r="S1388" t="b">
        <v>0</v>
      </c>
      <c r="T1388" t="s">
        <v>90</v>
      </c>
      <c r="U1388" t="b">
        <v>1</v>
      </c>
      <c r="V1388" t="s">
        <v>2462</v>
      </c>
      <c r="W1388" s="1">
        <v>44799.853900462964</v>
      </c>
      <c r="X1388">
        <v>931</v>
      </c>
      <c r="Y1388">
        <v>205</v>
      </c>
      <c r="Z1388">
        <v>0</v>
      </c>
      <c r="AA1388">
        <v>205</v>
      </c>
      <c r="AB1388">
        <v>21</v>
      </c>
      <c r="AC1388">
        <v>13</v>
      </c>
      <c r="AD1388">
        <v>45</v>
      </c>
      <c r="AE1388">
        <v>0</v>
      </c>
      <c r="AF1388">
        <v>0</v>
      </c>
      <c r="AG1388">
        <v>0</v>
      </c>
      <c r="AH1388" t="s">
        <v>173</v>
      </c>
      <c r="AI1388" s="1">
        <v>44799.879594907405</v>
      </c>
      <c r="AJ1388">
        <v>276</v>
      </c>
      <c r="AK1388">
        <v>0</v>
      </c>
      <c r="AL1388">
        <v>0</v>
      </c>
      <c r="AM1388">
        <v>0</v>
      </c>
      <c r="AN1388">
        <v>21</v>
      </c>
      <c r="AO1388">
        <v>0</v>
      </c>
      <c r="AP1388">
        <v>45</v>
      </c>
      <c r="AQ1388">
        <v>0</v>
      </c>
      <c r="AR1388">
        <v>0</v>
      </c>
      <c r="AS1388">
        <v>0</v>
      </c>
      <c r="AT1388" t="s">
        <v>90</v>
      </c>
      <c r="AU1388" t="s">
        <v>90</v>
      </c>
      <c r="AV1388" t="s">
        <v>90</v>
      </c>
      <c r="AW1388" t="s">
        <v>90</v>
      </c>
      <c r="AX1388" t="s">
        <v>90</v>
      </c>
      <c r="AY1388" t="s">
        <v>90</v>
      </c>
      <c r="AZ1388" t="s">
        <v>90</v>
      </c>
      <c r="BA1388" t="s">
        <v>90</v>
      </c>
      <c r="BB1388" t="s">
        <v>90</v>
      </c>
      <c r="BC1388" t="s">
        <v>90</v>
      </c>
      <c r="BD1388" t="s">
        <v>90</v>
      </c>
      <c r="BE1388" t="s">
        <v>90</v>
      </c>
      <c r="BF1388" t="s">
        <v>2858</v>
      </c>
      <c r="BG1388">
        <v>122</v>
      </c>
      <c r="BH1388" t="s">
        <v>93</v>
      </c>
    </row>
    <row r="1389" spans="1:60">
      <c r="A1389" t="s">
        <v>3004</v>
      </c>
      <c r="B1389" t="s">
        <v>82</v>
      </c>
      <c r="C1389" t="s">
        <v>1472</v>
      </c>
      <c r="D1389" t="s">
        <v>84</v>
      </c>
      <c r="E1389" s="2">
        <f>HYPERLINK("capsilon://?command=openfolder&amp;siteaddress=FAM.docvelocity-na8.net&amp;folderid=FXA61A2BA9-E51B-54C8-E0EB-E7F6F8BA88C6","FX22077599")</f>
        <v>0</v>
      </c>
      <c r="F1389" t="s">
        <v>19</v>
      </c>
      <c r="G1389" t="s">
        <v>19</v>
      </c>
      <c r="H1389" t="s">
        <v>85</v>
      </c>
      <c r="I1389" t="s">
        <v>2869</v>
      </c>
      <c r="J1389">
        <v>378</v>
      </c>
      <c r="K1389" t="s">
        <v>87</v>
      </c>
      <c r="L1389" t="s">
        <v>88</v>
      </c>
      <c r="M1389" t="s">
        <v>89</v>
      </c>
      <c r="N1389">
        <v>2</v>
      </c>
      <c r="O1389" s="1">
        <v>44775.714965277781</v>
      </c>
      <c r="P1389" s="1">
        <v>44775.74490740741</v>
      </c>
      <c r="Q1389">
        <v>1187</v>
      </c>
      <c r="R1389">
        <v>1400</v>
      </c>
      <c r="S1389" t="b">
        <v>0</v>
      </c>
      <c r="T1389" t="s">
        <v>90</v>
      </c>
      <c r="U1389" t="b">
        <v>1</v>
      </c>
      <c r="V1389" t="s">
        <v>91</v>
      </c>
      <c r="W1389" s="1">
        <v>44775.724664351852</v>
      </c>
      <c r="X1389">
        <v>751</v>
      </c>
      <c r="Y1389">
        <v>306</v>
      </c>
      <c r="Z1389">
        <v>0</v>
      </c>
      <c r="AA1389">
        <v>306</v>
      </c>
      <c r="AB1389">
        <v>0</v>
      </c>
      <c r="AC1389">
        <v>36</v>
      </c>
      <c r="AD1389">
        <v>72</v>
      </c>
      <c r="AE1389">
        <v>0</v>
      </c>
      <c r="AF1389">
        <v>0</v>
      </c>
      <c r="AG1389">
        <v>0</v>
      </c>
      <c r="AH1389" t="s">
        <v>96</v>
      </c>
      <c r="AI1389" s="1">
        <v>44775.74490740741</v>
      </c>
      <c r="AJ1389">
        <v>649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72</v>
      </c>
      <c r="AQ1389">
        <v>0</v>
      </c>
      <c r="AR1389">
        <v>0</v>
      </c>
      <c r="AS1389">
        <v>0</v>
      </c>
      <c r="AT1389" t="s">
        <v>90</v>
      </c>
      <c r="AU1389" t="s">
        <v>90</v>
      </c>
      <c r="AV1389" t="s">
        <v>90</v>
      </c>
      <c r="AW1389" t="s">
        <v>90</v>
      </c>
      <c r="AX1389" t="s">
        <v>90</v>
      </c>
      <c r="AY1389" t="s">
        <v>90</v>
      </c>
      <c r="AZ1389" t="s">
        <v>90</v>
      </c>
      <c r="BA1389" t="s">
        <v>90</v>
      </c>
      <c r="BB1389" t="s">
        <v>90</v>
      </c>
      <c r="BC1389" t="s">
        <v>90</v>
      </c>
      <c r="BD1389" t="s">
        <v>90</v>
      </c>
      <c r="BE1389" t="s">
        <v>90</v>
      </c>
      <c r="BF1389" t="s">
        <v>1506</v>
      </c>
      <c r="BG1389">
        <v>43</v>
      </c>
      <c r="BH1389" t="s">
        <v>93</v>
      </c>
    </row>
    <row r="1390" spans="1:60">
      <c r="A1390" t="s">
        <v>3005</v>
      </c>
      <c r="B1390" t="s">
        <v>82</v>
      </c>
      <c r="C1390" t="s">
        <v>3001</v>
      </c>
      <c r="D1390" t="s">
        <v>84</v>
      </c>
      <c r="E1390" s="2">
        <f>HYPERLINK("capsilon://?command=openfolder&amp;siteaddress=FAM.docvelocity-na8.net&amp;folderid=FXF2FD3D67-D293-798F-61CB-814C98B119D2","FX22081696")</f>
        <v>0</v>
      </c>
      <c r="F1390" t="s">
        <v>19</v>
      </c>
      <c r="G1390" t="s">
        <v>19</v>
      </c>
      <c r="H1390" t="s">
        <v>85</v>
      </c>
      <c r="I1390" t="s">
        <v>3002</v>
      </c>
      <c r="J1390">
        <v>252</v>
      </c>
      <c r="K1390" t="s">
        <v>87</v>
      </c>
      <c r="L1390" t="s">
        <v>88</v>
      </c>
      <c r="M1390" t="s">
        <v>89</v>
      </c>
      <c r="N1390">
        <v>2</v>
      </c>
      <c r="O1390" s="1">
        <v>44799.852465277778</v>
      </c>
      <c r="P1390" s="1">
        <v>44799.885162037041</v>
      </c>
      <c r="Q1390">
        <v>1938</v>
      </c>
      <c r="R1390">
        <v>887</v>
      </c>
      <c r="S1390" t="b">
        <v>0</v>
      </c>
      <c r="T1390" t="s">
        <v>90</v>
      </c>
      <c r="U1390" t="b">
        <v>1</v>
      </c>
      <c r="V1390" t="s">
        <v>154</v>
      </c>
      <c r="W1390" s="1">
        <v>44799.858506944445</v>
      </c>
      <c r="X1390">
        <v>407</v>
      </c>
      <c r="Y1390">
        <v>238</v>
      </c>
      <c r="Z1390">
        <v>0</v>
      </c>
      <c r="AA1390">
        <v>238</v>
      </c>
      <c r="AB1390">
        <v>0</v>
      </c>
      <c r="AC1390">
        <v>28</v>
      </c>
      <c r="AD1390">
        <v>14</v>
      </c>
      <c r="AE1390">
        <v>0</v>
      </c>
      <c r="AF1390">
        <v>0</v>
      </c>
      <c r="AG1390">
        <v>0</v>
      </c>
      <c r="AH1390" t="s">
        <v>173</v>
      </c>
      <c r="AI1390" s="1">
        <v>44799.885162037041</v>
      </c>
      <c r="AJ1390">
        <v>480</v>
      </c>
      <c r="AK1390">
        <v>3</v>
      </c>
      <c r="AL1390">
        <v>0</v>
      </c>
      <c r="AM1390">
        <v>3</v>
      </c>
      <c r="AN1390">
        <v>0</v>
      </c>
      <c r="AO1390">
        <v>2</v>
      </c>
      <c r="AP1390">
        <v>11</v>
      </c>
      <c r="AQ1390">
        <v>0</v>
      </c>
      <c r="AR1390">
        <v>0</v>
      </c>
      <c r="AS1390">
        <v>0</v>
      </c>
      <c r="AT1390" t="s">
        <v>90</v>
      </c>
      <c r="AU1390" t="s">
        <v>90</v>
      </c>
      <c r="AV1390" t="s">
        <v>90</v>
      </c>
      <c r="AW1390" t="s">
        <v>90</v>
      </c>
      <c r="AX1390" t="s">
        <v>90</v>
      </c>
      <c r="AY1390" t="s">
        <v>90</v>
      </c>
      <c r="AZ1390" t="s">
        <v>90</v>
      </c>
      <c r="BA1390" t="s">
        <v>90</v>
      </c>
      <c r="BB1390" t="s">
        <v>90</v>
      </c>
      <c r="BC1390" t="s">
        <v>90</v>
      </c>
      <c r="BD1390" t="s">
        <v>90</v>
      </c>
      <c r="BE1390" t="s">
        <v>90</v>
      </c>
      <c r="BF1390" t="s">
        <v>2858</v>
      </c>
      <c r="BG1390">
        <v>47</v>
      </c>
      <c r="BH1390" t="s">
        <v>93</v>
      </c>
    </row>
    <row r="1391" spans="1:60">
      <c r="A1391" t="s">
        <v>3006</v>
      </c>
      <c r="B1391" t="s">
        <v>82</v>
      </c>
      <c r="C1391" t="s">
        <v>3007</v>
      </c>
      <c r="D1391" t="s">
        <v>84</v>
      </c>
      <c r="E1391" s="2">
        <f>HYPERLINK("capsilon://?command=openfolder&amp;siteaddress=FAM.docvelocity-na8.net&amp;folderid=FX64EDE7F1-ACDD-2A30-5F7B-20AD14C93303","FX22087391")</f>
        <v>0</v>
      </c>
      <c r="F1391" t="s">
        <v>19</v>
      </c>
      <c r="G1391" t="s">
        <v>19</v>
      </c>
      <c r="H1391" t="s">
        <v>85</v>
      </c>
      <c r="I1391" t="s">
        <v>3008</v>
      </c>
      <c r="J1391">
        <v>270</v>
      </c>
      <c r="K1391" t="s">
        <v>87</v>
      </c>
      <c r="L1391" t="s">
        <v>88</v>
      </c>
      <c r="M1391" t="s">
        <v>89</v>
      </c>
      <c r="N1391">
        <v>1</v>
      </c>
      <c r="O1391" s="1">
        <v>44799.85533564815</v>
      </c>
      <c r="P1391" s="1">
        <v>44799.891122685185</v>
      </c>
      <c r="Q1391">
        <v>2456</v>
      </c>
      <c r="R1391">
        <v>636</v>
      </c>
      <c r="S1391" t="b">
        <v>0</v>
      </c>
      <c r="T1391" t="s">
        <v>90</v>
      </c>
      <c r="U1391" t="b">
        <v>0</v>
      </c>
      <c r="V1391" t="s">
        <v>2462</v>
      </c>
      <c r="W1391" s="1">
        <v>44799.891122685185</v>
      </c>
      <c r="X1391">
        <v>618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270</v>
      </c>
      <c r="AE1391">
        <v>261</v>
      </c>
      <c r="AF1391">
        <v>0</v>
      </c>
      <c r="AG1391">
        <v>6</v>
      </c>
      <c r="AH1391" t="s">
        <v>90</v>
      </c>
      <c r="AI1391" t="s">
        <v>90</v>
      </c>
      <c r="AJ1391" t="s">
        <v>90</v>
      </c>
      <c r="AK1391" t="s">
        <v>90</v>
      </c>
      <c r="AL1391" t="s">
        <v>90</v>
      </c>
      <c r="AM1391" t="s">
        <v>90</v>
      </c>
      <c r="AN1391" t="s">
        <v>90</v>
      </c>
      <c r="AO1391" t="s">
        <v>90</v>
      </c>
      <c r="AP1391" t="s">
        <v>90</v>
      </c>
      <c r="AQ1391" t="s">
        <v>90</v>
      </c>
      <c r="AR1391" t="s">
        <v>90</v>
      </c>
      <c r="AS1391" t="s">
        <v>90</v>
      </c>
      <c r="AT1391" t="s">
        <v>90</v>
      </c>
      <c r="AU1391" t="s">
        <v>90</v>
      </c>
      <c r="AV1391" t="s">
        <v>90</v>
      </c>
      <c r="AW1391" t="s">
        <v>90</v>
      </c>
      <c r="AX1391" t="s">
        <v>90</v>
      </c>
      <c r="AY1391" t="s">
        <v>90</v>
      </c>
      <c r="AZ1391" t="s">
        <v>90</v>
      </c>
      <c r="BA1391" t="s">
        <v>90</v>
      </c>
      <c r="BB1391" t="s">
        <v>90</v>
      </c>
      <c r="BC1391" t="s">
        <v>90</v>
      </c>
      <c r="BD1391" t="s">
        <v>90</v>
      </c>
      <c r="BE1391" t="s">
        <v>90</v>
      </c>
      <c r="BF1391" t="s">
        <v>2858</v>
      </c>
      <c r="BG1391">
        <v>51</v>
      </c>
      <c r="BH1391" t="s">
        <v>93</v>
      </c>
    </row>
    <row r="1392" spans="1:60">
      <c r="A1392" t="s">
        <v>3009</v>
      </c>
      <c r="B1392" t="s">
        <v>82</v>
      </c>
      <c r="C1392" t="s">
        <v>3007</v>
      </c>
      <c r="D1392" t="s">
        <v>84</v>
      </c>
      <c r="E1392" s="2">
        <f>HYPERLINK("capsilon://?command=openfolder&amp;siteaddress=FAM.docvelocity-na8.net&amp;folderid=FX64EDE7F1-ACDD-2A30-5F7B-20AD14C93303","FX22087391")</f>
        <v>0</v>
      </c>
      <c r="F1392" t="s">
        <v>19</v>
      </c>
      <c r="G1392" t="s">
        <v>19</v>
      </c>
      <c r="H1392" t="s">
        <v>85</v>
      </c>
      <c r="I1392" t="s">
        <v>3008</v>
      </c>
      <c r="J1392">
        <v>372</v>
      </c>
      <c r="K1392" t="s">
        <v>87</v>
      </c>
      <c r="L1392" t="s">
        <v>88</v>
      </c>
      <c r="M1392" t="s">
        <v>89</v>
      </c>
      <c r="N1392">
        <v>2</v>
      </c>
      <c r="O1392" s="1">
        <v>44799.893090277779</v>
      </c>
      <c r="P1392" s="1">
        <v>44799.931701388887</v>
      </c>
      <c r="Q1392">
        <v>619</v>
      </c>
      <c r="R1392">
        <v>2717</v>
      </c>
      <c r="S1392" t="b">
        <v>0</v>
      </c>
      <c r="T1392" t="s">
        <v>90</v>
      </c>
      <c r="U1392" t="b">
        <v>1</v>
      </c>
      <c r="V1392" t="s">
        <v>2462</v>
      </c>
      <c r="W1392" s="1">
        <v>44799.911620370367</v>
      </c>
      <c r="X1392">
        <v>1596</v>
      </c>
      <c r="Y1392">
        <v>272</v>
      </c>
      <c r="Z1392">
        <v>0</v>
      </c>
      <c r="AA1392">
        <v>272</v>
      </c>
      <c r="AB1392">
        <v>18</v>
      </c>
      <c r="AC1392">
        <v>39</v>
      </c>
      <c r="AD1392">
        <v>100</v>
      </c>
      <c r="AE1392">
        <v>0</v>
      </c>
      <c r="AF1392">
        <v>0</v>
      </c>
      <c r="AG1392">
        <v>0</v>
      </c>
      <c r="AH1392" t="s">
        <v>449</v>
      </c>
      <c r="AI1392" s="1">
        <v>44799.931701388887</v>
      </c>
      <c r="AJ1392">
        <v>1121</v>
      </c>
      <c r="AK1392">
        <v>3</v>
      </c>
      <c r="AL1392">
        <v>0</v>
      </c>
      <c r="AM1392">
        <v>3</v>
      </c>
      <c r="AN1392">
        <v>0</v>
      </c>
      <c r="AO1392">
        <v>2</v>
      </c>
      <c r="AP1392">
        <v>97</v>
      </c>
      <c r="AQ1392">
        <v>0</v>
      </c>
      <c r="AR1392">
        <v>0</v>
      </c>
      <c r="AS1392">
        <v>0</v>
      </c>
      <c r="AT1392" t="s">
        <v>90</v>
      </c>
      <c r="AU1392" t="s">
        <v>90</v>
      </c>
      <c r="AV1392" t="s">
        <v>90</v>
      </c>
      <c r="AW1392" t="s">
        <v>90</v>
      </c>
      <c r="AX1392" t="s">
        <v>90</v>
      </c>
      <c r="AY1392" t="s">
        <v>90</v>
      </c>
      <c r="AZ1392" t="s">
        <v>90</v>
      </c>
      <c r="BA1392" t="s">
        <v>90</v>
      </c>
      <c r="BB1392" t="s">
        <v>90</v>
      </c>
      <c r="BC1392" t="s">
        <v>90</v>
      </c>
      <c r="BD1392" t="s">
        <v>90</v>
      </c>
      <c r="BE1392" t="s">
        <v>90</v>
      </c>
      <c r="BF1392" t="s">
        <v>2858</v>
      </c>
      <c r="BG1392">
        <v>55</v>
      </c>
      <c r="BH1392" t="s">
        <v>93</v>
      </c>
    </row>
    <row r="1393" spans="1:60">
      <c r="A1393" t="s">
        <v>3010</v>
      </c>
      <c r="B1393" t="s">
        <v>82</v>
      </c>
      <c r="C1393" t="s">
        <v>734</v>
      </c>
      <c r="D1393" t="s">
        <v>84</v>
      </c>
      <c r="E1393" s="2">
        <f>HYPERLINK("capsilon://?command=openfolder&amp;siteaddress=FAM.docvelocity-na8.net&amp;folderid=FX3A325DA4-97FA-F1B3-EAF4-D84DC380A3BA","FX22076069")</f>
        <v>0</v>
      </c>
      <c r="F1393" t="s">
        <v>19</v>
      </c>
      <c r="G1393" t="s">
        <v>19</v>
      </c>
      <c r="H1393" t="s">
        <v>85</v>
      </c>
      <c r="I1393" t="s">
        <v>2883</v>
      </c>
      <c r="J1393">
        <v>398</v>
      </c>
      <c r="K1393" t="s">
        <v>87</v>
      </c>
      <c r="L1393" t="s">
        <v>88</v>
      </c>
      <c r="M1393" t="s">
        <v>89</v>
      </c>
      <c r="N1393">
        <v>2</v>
      </c>
      <c r="O1393" s="1">
        <v>44775.718692129631</v>
      </c>
      <c r="P1393" s="1">
        <v>44775.800682870373</v>
      </c>
      <c r="Q1393">
        <v>3294</v>
      </c>
      <c r="R1393">
        <v>3790</v>
      </c>
      <c r="S1393" t="b">
        <v>0</v>
      </c>
      <c r="T1393" t="s">
        <v>90</v>
      </c>
      <c r="U1393" t="b">
        <v>1</v>
      </c>
      <c r="V1393" t="s">
        <v>131</v>
      </c>
      <c r="W1393" s="1">
        <v>44775.758599537039</v>
      </c>
      <c r="X1393">
        <v>2969</v>
      </c>
      <c r="Y1393">
        <v>283</v>
      </c>
      <c r="Z1393">
        <v>0</v>
      </c>
      <c r="AA1393">
        <v>283</v>
      </c>
      <c r="AB1393">
        <v>43</v>
      </c>
      <c r="AC1393">
        <v>60</v>
      </c>
      <c r="AD1393">
        <v>115</v>
      </c>
      <c r="AE1393">
        <v>0</v>
      </c>
      <c r="AF1393">
        <v>0</v>
      </c>
      <c r="AG1393">
        <v>0</v>
      </c>
      <c r="AH1393" t="s">
        <v>108</v>
      </c>
      <c r="AI1393" s="1">
        <v>44775.800682870373</v>
      </c>
      <c r="AJ1393">
        <v>821</v>
      </c>
      <c r="AK1393">
        <v>0</v>
      </c>
      <c r="AL1393">
        <v>0</v>
      </c>
      <c r="AM1393">
        <v>0</v>
      </c>
      <c r="AN1393">
        <v>43</v>
      </c>
      <c r="AO1393">
        <v>0</v>
      </c>
      <c r="AP1393">
        <v>115</v>
      </c>
      <c r="AQ1393">
        <v>0</v>
      </c>
      <c r="AR1393">
        <v>0</v>
      </c>
      <c r="AS1393">
        <v>0</v>
      </c>
      <c r="AT1393" t="s">
        <v>90</v>
      </c>
      <c r="AU1393" t="s">
        <v>90</v>
      </c>
      <c r="AV1393" t="s">
        <v>90</v>
      </c>
      <c r="AW1393" t="s">
        <v>90</v>
      </c>
      <c r="AX1393" t="s">
        <v>90</v>
      </c>
      <c r="AY1393" t="s">
        <v>90</v>
      </c>
      <c r="AZ1393" t="s">
        <v>90</v>
      </c>
      <c r="BA1393" t="s">
        <v>90</v>
      </c>
      <c r="BB1393" t="s">
        <v>90</v>
      </c>
      <c r="BC1393" t="s">
        <v>90</v>
      </c>
      <c r="BD1393" t="s">
        <v>90</v>
      </c>
      <c r="BE1393" t="s">
        <v>90</v>
      </c>
      <c r="BF1393" t="s">
        <v>1506</v>
      </c>
      <c r="BG1393">
        <v>118</v>
      </c>
      <c r="BH1393" t="s">
        <v>93</v>
      </c>
    </row>
    <row r="1394" spans="1:60">
      <c r="A1394" t="s">
        <v>3011</v>
      </c>
      <c r="B1394" t="s">
        <v>82</v>
      </c>
      <c r="C1394" t="s">
        <v>2838</v>
      </c>
      <c r="D1394" t="s">
        <v>84</v>
      </c>
      <c r="E1394" s="2">
        <f>HYPERLINK("capsilon://?command=openfolder&amp;siteaddress=FAM.docvelocity-na8.net&amp;folderid=FX3749F067-8B82-2884-213D-66D3CA768D06","FX22087210")</f>
        <v>0</v>
      </c>
      <c r="F1394" t="s">
        <v>19</v>
      </c>
      <c r="G1394" t="s">
        <v>19</v>
      </c>
      <c r="H1394" t="s">
        <v>85</v>
      </c>
      <c r="I1394" t="s">
        <v>3012</v>
      </c>
      <c r="J1394">
        <v>354</v>
      </c>
      <c r="K1394" t="s">
        <v>87</v>
      </c>
      <c r="L1394" t="s">
        <v>88</v>
      </c>
      <c r="M1394" t="s">
        <v>89</v>
      </c>
      <c r="N1394">
        <v>1</v>
      </c>
      <c r="O1394" s="1">
        <v>44801.932800925926</v>
      </c>
      <c r="P1394" s="1">
        <v>44802.093240740738</v>
      </c>
      <c r="Q1394">
        <v>12387</v>
      </c>
      <c r="R1394">
        <v>1475</v>
      </c>
      <c r="S1394" t="b">
        <v>0</v>
      </c>
      <c r="T1394" t="s">
        <v>90</v>
      </c>
      <c r="U1394" t="b">
        <v>0</v>
      </c>
      <c r="V1394" t="s">
        <v>135</v>
      </c>
      <c r="W1394" s="1">
        <v>44802.093240740738</v>
      </c>
      <c r="X1394">
        <v>551</v>
      </c>
      <c r="Y1394">
        <v>204</v>
      </c>
      <c r="Z1394">
        <v>0</v>
      </c>
      <c r="AA1394">
        <v>204</v>
      </c>
      <c r="AB1394">
        <v>0</v>
      </c>
      <c r="AC1394">
        <v>0</v>
      </c>
      <c r="AD1394">
        <v>150</v>
      </c>
      <c r="AE1394">
        <v>104</v>
      </c>
      <c r="AF1394">
        <v>0</v>
      </c>
      <c r="AG1394">
        <v>3</v>
      </c>
      <c r="AH1394" t="s">
        <v>90</v>
      </c>
      <c r="AI1394" t="s">
        <v>90</v>
      </c>
      <c r="AJ1394" t="s">
        <v>90</v>
      </c>
      <c r="AK1394" t="s">
        <v>90</v>
      </c>
      <c r="AL1394" t="s">
        <v>90</v>
      </c>
      <c r="AM1394" t="s">
        <v>90</v>
      </c>
      <c r="AN1394" t="s">
        <v>90</v>
      </c>
      <c r="AO1394" t="s">
        <v>90</v>
      </c>
      <c r="AP1394" t="s">
        <v>90</v>
      </c>
      <c r="AQ1394" t="s">
        <v>90</v>
      </c>
      <c r="AR1394" t="s">
        <v>90</v>
      </c>
      <c r="AS1394" t="s">
        <v>90</v>
      </c>
      <c r="AT1394" t="s">
        <v>90</v>
      </c>
      <c r="AU1394" t="s">
        <v>90</v>
      </c>
      <c r="AV1394" t="s">
        <v>90</v>
      </c>
      <c r="AW1394" t="s">
        <v>90</v>
      </c>
      <c r="AX1394" t="s">
        <v>90</v>
      </c>
      <c r="AY1394" t="s">
        <v>90</v>
      </c>
      <c r="AZ1394" t="s">
        <v>90</v>
      </c>
      <c r="BA1394" t="s">
        <v>90</v>
      </c>
      <c r="BB1394" t="s">
        <v>90</v>
      </c>
      <c r="BC1394" t="s">
        <v>90</v>
      </c>
      <c r="BD1394" t="s">
        <v>90</v>
      </c>
      <c r="BE1394" t="s">
        <v>90</v>
      </c>
      <c r="BF1394" t="s">
        <v>3013</v>
      </c>
      <c r="BG1394">
        <v>231</v>
      </c>
      <c r="BH1394" t="s">
        <v>93</v>
      </c>
    </row>
    <row r="1395" spans="1:60">
      <c r="A1395" t="s">
        <v>3014</v>
      </c>
      <c r="B1395" t="s">
        <v>82</v>
      </c>
      <c r="C1395" t="s">
        <v>2057</v>
      </c>
      <c r="D1395" t="s">
        <v>84</v>
      </c>
      <c r="E1395" s="2">
        <f>HYPERLINK("capsilon://?command=openfolder&amp;siteaddress=FAM.docvelocity-na8.net&amp;folderid=FX38655972-EB9D-2096-1AC8-57B13EF3A7E9","FX22077503")</f>
        <v>0</v>
      </c>
      <c r="F1395" t="s">
        <v>19</v>
      </c>
      <c r="G1395" t="s">
        <v>19</v>
      </c>
      <c r="H1395" t="s">
        <v>85</v>
      </c>
      <c r="I1395" t="s">
        <v>3015</v>
      </c>
      <c r="J1395">
        <v>72</v>
      </c>
      <c r="K1395" t="s">
        <v>87</v>
      </c>
      <c r="L1395" t="s">
        <v>88</v>
      </c>
      <c r="M1395" t="s">
        <v>89</v>
      </c>
      <c r="N1395">
        <v>2</v>
      </c>
      <c r="O1395" s="1">
        <v>44775.723032407404</v>
      </c>
      <c r="P1395" s="1">
        <v>44775.752465277779</v>
      </c>
      <c r="Q1395">
        <v>1833</v>
      </c>
      <c r="R1395">
        <v>710</v>
      </c>
      <c r="S1395" t="b">
        <v>0</v>
      </c>
      <c r="T1395" t="s">
        <v>90</v>
      </c>
      <c r="U1395" t="b">
        <v>0</v>
      </c>
      <c r="V1395" t="s">
        <v>91</v>
      </c>
      <c r="W1395" s="1">
        <v>44775.730439814812</v>
      </c>
      <c r="X1395">
        <v>498</v>
      </c>
      <c r="Y1395">
        <v>58</v>
      </c>
      <c r="Z1395">
        <v>0</v>
      </c>
      <c r="AA1395">
        <v>58</v>
      </c>
      <c r="AB1395">
        <v>0</v>
      </c>
      <c r="AC1395">
        <v>36</v>
      </c>
      <c r="AD1395">
        <v>14</v>
      </c>
      <c r="AE1395">
        <v>0</v>
      </c>
      <c r="AF1395">
        <v>0</v>
      </c>
      <c r="AG1395">
        <v>0</v>
      </c>
      <c r="AH1395" t="s">
        <v>96</v>
      </c>
      <c r="AI1395" s="1">
        <v>44775.752465277779</v>
      </c>
      <c r="AJ1395">
        <v>193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14</v>
      </c>
      <c r="AQ1395">
        <v>0</v>
      </c>
      <c r="AR1395">
        <v>0</v>
      </c>
      <c r="AS1395">
        <v>0</v>
      </c>
      <c r="AT1395" t="s">
        <v>90</v>
      </c>
      <c r="AU1395" t="s">
        <v>90</v>
      </c>
      <c r="AV1395" t="s">
        <v>90</v>
      </c>
      <c r="AW1395" t="s">
        <v>90</v>
      </c>
      <c r="AX1395" t="s">
        <v>90</v>
      </c>
      <c r="AY1395" t="s">
        <v>90</v>
      </c>
      <c r="AZ1395" t="s">
        <v>90</v>
      </c>
      <c r="BA1395" t="s">
        <v>90</v>
      </c>
      <c r="BB1395" t="s">
        <v>90</v>
      </c>
      <c r="BC1395" t="s">
        <v>90</v>
      </c>
      <c r="BD1395" t="s">
        <v>90</v>
      </c>
      <c r="BE1395" t="s">
        <v>90</v>
      </c>
      <c r="BF1395" t="s">
        <v>1506</v>
      </c>
      <c r="BG1395">
        <v>42</v>
      </c>
      <c r="BH1395" t="s">
        <v>93</v>
      </c>
    </row>
    <row r="1396" spans="1:60">
      <c r="A1396" t="s">
        <v>3016</v>
      </c>
      <c r="B1396" t="s">
        <v>82</v>
      </c>
      <c r="C1396" t="s">
        <v>2838</v>
      </c>
      <c r="D1396" t="s">
        <v>84</v>
      </c>
      <c r="E1396" s="2">
        <f>HYPERLINK("capsilon://?command=openfolder&amp;siteaddress=FAM.docvelocity-na8.net&amp;folderid=FX3749F067-8B82-2884-213D-66D3CA768D06","FX22087210")</f>
        <v>0</v>
      </c>
      <c r="F1396" t="s">
        <v>19</v>
      </c>
      <c r="G1396" t="s">
        <v>19</v>
      </c>
      <c r="H1396" t="s">
        <v>85</v>
      </c>
      <c r="I1396" t="s">
        <v>3012</v>
      </c>
      <c r="J1396">
        <v>201</v>
      </c>
      <c r="K1396" t="s">
        <v>87</v>
      </c>
      <c r="L1396" t="s">
        <v>88</v>
      </c>
      <c r="M1396" t="s">
        <v>89</v>
      </c>
      <c r="N1396">
        <v>2</v>
      </c>
      <c r="O1396" s="1">
        <v>44802.095034722224</v>
      </c>
      <c r="P1396" s="1">
        <v>44802.198541666665</v>
      </c>
      <c r="Q1396">
        <v>1981</v>
      </c>
      <c r="R1396">
        <v>6962</v>
      </c>
      <c r="S1396" t="b">
        <v>0</v>
      </c>
      <c r="T1396" t="s">
        <v>90</v>
      </c>
      <c r="U1396" t="b">
        <v>1</v>
      </c>
      <c r="V1396" t="s">
        <v>135</v>
      </c>
      <c r="W1396" s="1">
        <v>44802.163043981483</v>
      </c>
      <c r="X1396">
        <v>5237</v>
      </c>
      <c r="Y1396">
        <v>213</v>
      </c>
      <c r="Z1396">
        <v>0</v>
      </c>
      <c r="AA1396">
        <v>213</v>
      </c>
      <c r="AB1396">
        <v>44</v>
      </c>
      <c r="AC1396">
        <v>113</v>
      </c>
      <c r="AD1396">
        <v>-12</v>
      </c>
      <c r="AE1396">
        <v>0</v>
      </c>
      <c r="AF1396">
        <v>0</v>
      </c>
      <c r="AG1396">
        <v>0</v>
      </c>
      <c r="AH1396" t="s">
        <v>289</v>
      </c>
      <c r="AI1396" s="1">
        <v>44802.198541666665</v>
      </c>
      <c r="AJ1396">
        <v>1472</v>
      </c>
      <c r="AK1396">
        <v>5</v>
      </c>
      <c r="AL1396">
        <v>0</v>
      </c>
      <c r="AM1396">
        <v>5</v>
      </c>
      <c r="AN1396">
        <v>0</v>
      </c>
      <c r="AO1396">
        <v>6</v>
      </c>
      <c r="AP1396">
        <v>-17</v>
      </c>
      <c r="AQ1396">
        <v>0</v>
      </c>
      <c r="AR1396">
        <v>0</v>
      </c>
      <c r="AS1396">
        <v>0</v>
      </c>
      <c r="AT1396" t="s">
        <v>90</v>
      </c>
      <c r="AU1396" t="s">
        <v>90</v>
      </c>
      <c r="AV1396" t="s">
        <v>90</v>
      </c>
      <c r="AW1396" t="s">
        <v>90</v>
      </c>
      <c r="AX1396" t="s">
        <v>90</v>
      </c>
      <c r="AY1396" t="s">
        <v>90</v>
      </c>
      <c r="AZ1396" t="s">
        <v>90</v>
      </c>
      <c r="BA1396" t="s">
        <v>90</v>
      </c>
      <c r="BB1396" t="s">
        <v>90</v>
      </c>
      <c r="BC1396" t="s">
        <v>90</v>
      </c>
      <c r="BD1396" t="s">
        <v>90</v>
      </c>
      <c r="BE1396" t="s">
        <v>90</v>
      </c>
      <c r="BF1396" t="s">
        <v>3017</v>
      </c>
      <c r="BG1396">
        <v>149</v>
      </c>
      <c r="BH1396" t="s">
        <v>93</v>
      </c>
    </row>
    <row r="1397" spans="1:60">
      <c r="A1397" t="s">
        <v>3018</v>
      </c>
      <c r="B1397" t="s">
        <v>82</v>
      </c>
      <c r="C1397" t="s">
        <v>3019</v>
      </c>
      <c r="D1397" t="s">
        <v>84</v>
      </c>
      <c r="E1397" s="2">
        <f>HYPERLINK("capsilon://?command=openfolder&amp;siteaddress=FAM.docvelocity-na8.net&amp;folderid=FX20D496BC-C00A-48F3-FC6A-BACDA3B9FE91","FX22077656")</f>
        <v>0</v>
      </c>
      <c r="F1397" t="s">
        <v>19</v>
      </c>
      <c r="G1397" t="s">
        <v>19</v>
      </c>
      <c r="H1397" t="s">
        <v>85</v>
      </c>
      <c r="I1397" t="s">
        <v>3020</v>
      </c>
      <c r="J1397">
        <v>222</v>
      </c>
      <c r="K1397" t="s">
        <v>87</v>
      </c>
      <c r="L1397" t="s">
        <v>88</v>
      </c>
      <c r="M1397" t="s">
        <v>89</v>
      </c>
      <c r="N1397">
        <v>1</v>
      </c>
      <c r="O1397" s="1">
        <v>44775.723136574074</v>
      </c>
      <c r="P1397" s="1">
        <v>44775.730462962965</v>
      </c>
      <c r="Q1397">
        <v>456</v>
      </c>
      <c r="R1397">
        <v>177</v>
      </c>
      <c r="S1397" t="b">
        <v>0</v>
      </c>
      <c r="T1397" t="s">
        <v>90</v>
      </c>
      <c r="U1397" t="b">
        <v>0</v>
      </c>
      <c r="V1397" t="s">
        <v>102</v>
      </c>
      <c r="W1397" s="1">
        <v>44775.730462962965</v>
      </c>
      <c r="X1397">
        <v>177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222</v>
      </c>
      <c r="AE1397">
        <v>215</v>
      </c>
      <c r="AF1397">
        <v>0</v>
      </c>
      <c r="AG1397">
        <v>7</v>
      </c>
      <c r="AH1397" t="s">
        <v>90</v>
      </c>
      <c r="AI1397" t="s">
        <v>90</v>
      </c>
      <c r="AJ1397" t="s">
        <v>90</v>
      </c>
      <c r="AK1397" t="s">
        <v>90</v>
      </c>
      <c r="AL1397" t="s">
        <v>90</v>
      </c>
      <c r="AM1397" t="s">
        <v>90</v>
      </c>
      <c r="AN1397" t="s">
        <v>90</v>
      </c>
      <c r="AO1397" t="s">
        <v>90</v>
      </c>
      <c r="AP1397" t="s">
        <v>90</v>
      </c>
      <c r="AQ1397" t="s">
        <v>90</v>
      </c>
      <c r="AR1397" t="s">
        <v>90</v>
      </c>
      <c r="AS1397" t="s">
        <v>90</v>
      </c>
      <c r="AT1397" t="s">
        <v>90</v>
      </c>
      <c r="AU1397" t="s">
        <v>90</v>
      </c>
      <c r="AV1397" t="s">
        <v>90</v>
      </c>
      <c r="AW1397" t="s">
        <v>90</v>
      </c>
      <c r="AX1397" t="s">
        <v>90</v>
      </c>
      <c r="AY1397" t="s">
        <v>90</v>
      </c>
      <c r="AZ1397" t="s">
        <v>90</v>
      </c>
      <c r="BA1397" t="s">
        <v>90</v>
      </c>
      <c r="BB1397" t="s">
        <v>90</v>
      </c>
      <c r="BC1397" t="s">
        <v>90</v>
      </c>
      <c r="BD1397" t="s">
        <v>90</v>
      </c>
      <c r="BE1397" t="s">
        <v>90</v>
      </c>
      <c r="BF1397" t="s">
        <v>1506</v>
      </c>
      <c r="BG1397">
        <v>10</v>
      </c>
      <c r="BH1397" t="s">
        <v>93</v>
      </c>
    </row>
    <row r="1398" spans="1:60">
      <c r="A1398" t="s">
        <v>3021</v>
      </c>
      <c r="B1398" t="s">
        <v>82</v>
      </c>
      <c r="C1398" t="s">
        <v>2942</v>
      </c>
      <c r="D1398" t="s">
        <v>84</v>
      </c>
      <c r="E1398" s="2">
        <f>HYPERLINK("capsilon://?command=openfolder&amp;siteaddress=FAM.docvelocity-na8.net&amp;folderid=FX2897B04E-BA0E-0019-4A86-2848F4DD48D3","FX22087424")</f>
        <v>0</v>
      </c>
      <c r="F1398" t="s">
        <v>19</v>
      </c>
      <c r="G1398" t="s">
        <v>19</v>
      </c>
      <c r="H1398" t="s">
        <v>85</v>
      </c>
      <c r="I1398" t="s">
        <v>3022</v>
      </c>
      <c r="J1398">
        <v>30</v>
      </c>
      <c r="K1398" t="s">
        <v>87</v>
      </c>
      <c r="L1398" t="s">
        <v>88</v>
      </c>
      <c r="M1398" t="s">
        <v>89</v>
      </c>
      <c r="N1398">
        <v>2</v>
      </c>
      <c r="O1398" s="1">
        <v>44802.296782407408</v>
      </c>
      <c r="P1398" s="1">
        <v>44802.365671296298</v>
      </c>
      <c r="Q1398">
        <v>5741</v>
      </c>
      <c r="R1398">
        <v>211</v>
      </c>
      <c r="S1398" t="b">
        <v>0</v>
      </c>
      <c r="T1398" t="s">
        <v>90</v>
      </c>
      <c r="U1398" t="b">
        <v>0</v>
      </c>
      <c r="V1398" t="s">
        <v>187</v>
      </c>
      <c r="W1398" s="1">
        <v>44802.314687500002</v>
      </c>
      <c r="X1398">
        <v>79</v>
      </c>
      <c r="Y1398">
        <v>12</v>
      </c>
      <c r="Z1398">
        <v>0</v>
      </c>
      <c r="AA1398">
        <v>12</v>
      </c>
      <c r="AB1398">
        <v>0</v>
      </c>
      <c r="AC1398">
        <v>0</v>
      </c>
      <c r="AD1398">
        <v>18</v>
      </c>
      <c r="AE1398">
        <v>0</v>
      </c>
      <c r="AF1398">
        <v>0</v>
      </c>
      <c r="AG1398">
        <v>0</v>
      </c>
      <c r="AH1398" t="s">
        <v>183</v>
      </c>
      <c r="AI1398" s="1">
        <v>44802.365671296298</v>
      </c>
      <c r="AJ1398">
        <v>80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18</v>
      </c>
      <c r="AQ1398">
        <v>0</v>
      </c>
      <c r="AR1398">
        <v>0</v>
      </c>
      <c r="AS1398">
        <v>0</v>
      </c>
      <c r="AT1398" t="s">
        <v>90</v>
      </c>
      <c r="AU1398" t="s">
        <v>90</v>
      </c>
      <c r="AV1398" t="s">
        <v>90</v>
      </c>
      <c r="AW1398" t="s">
        <v>90</v>
      </c>
      <c r="AX1398" t="s">
        <v>90</v>
      </c>
      <c r="AY1398" t="s">
        <v>90</v>
      </c>
      <c r="AZ1398" t="s">
        <v>90</v>
      </c>
      <c r="BA1398" t="s">
        <v>90</v>
      </c>
      <c r="BB1398" t="s">
        <v>90</v>
      </c>
      <c r="BC1398" t="s">
        <v>90</v>
      </c>
      <c r="BD1398" t="s">
        <v>90</v>
      </c>
      <c r="BE1398" t="s">
        <v>90</v>
      </c>
      <c r="BF1398" t="s">
        <v>3017</v>
      </c>
      <c r="BG1398">
        <v>99</v>
      </c>
      <c r="BH1398" t="s">
        <v>93</v>
      </c>
    </row>
    <row r="1399" spans="1:60">
      <c r="A1399" t="s">
        <v>3023</v>
      </c>
      <c r="B1399" t="s">
        <v>82</v>
      </c>
      <c r="C1399" t="s">
        <v>2740</v>
      </c>
      <c r="D1399" t="s">
        <v>84</v>
      </c>
      <c r="E1399" s="2">
        <f>HYPERLINK("capsilon://?command=openfolder&amp;siteaddress=FAM.docvelocity-na8.net&amp;folderid=FXC8BF5371-5A1E-87DE-2EBF-728A4F227F03","FX2208364")</f>
        <v>0</v>
      </c>
      <c r="F1399" t="s">
        <v>19</v>
      </c>
      <c r="G1399" t="s">
        <v>19</v>
      </c>
      <c r="H1399" t="s">
        <v>85</v>
      </c>
      <c r="I1399" t="s">
        <v>3024</v>
      </c>
      <c r="J1399">
        <v>67</v>
      </c>
      <c r="K1399" t="s">
        <v>87</v>
      </c>
      <c r="L1399" t="s">
        <v>88</v>
      </c>
      <c r="M1399" t="s">
        <v>89</v>
      </c>
      <c r="N1399">
        <v>2</v>
      </c>
      <c r="O1399" s="1">
        <v>44802.379027777781</v>
      </c>
      <c r="P1399" s="1">
        <v>44802.400821759256</v>
      </c>
      <c r="Q1399">
        <v>1020</v>
      </c>
      <c r="R1399">
        <v>863</v>
      </c>
      <c r="S1399" t="b">
        <v>0</v>
      </c>
      <c r="T1399" t="s">
        <v>90</v>
      </c>
      <c r="U1399" t="b">
        <v>0</v>
      </c>
      <c r="V1399" t="s">
        <v>288</v>
      </c>
      <c r="W1399" s="1">
        <v>44802.38853009259</v>
      </c>
      <c r="X1399">
        <v>560</v>
      </c>
      <c r="Y1399">
        <v>52</v>
      </c>
      <c r="Z1399">
        <v>0</v>
      </c>
      <c r="AA1399">
        <v>52</v>
      </c>
      <c r="AB1399">
        <v>0</v>
      </c>
      <c r="AC1399">
        <v>9</v>
      </c>
      <c r="AD1399">
        <v>15</v>
      </c>
      <c r="AE1399">
        <v>0</v>
      </c>
      <c r="AF1399">
        <v>0</v>
      </c>
      <c r="AG1399">
        <v>0</v>
      </c>
      <c r="AH1399" t="s">
        <v>183</v>
      </c>
      <c r="AI1399" s="1">
        <v>44802.400821759256</v>
      </c>
      <c r="AJ1399">
        <v>284</v>
      </c>
      <c r="AK1399">
        <v>2</v>
      </c>
      <c r="AL1399">
        <v>0</v>
      </c>
      <c r="AM1399">
        <v>2</v>
      </c>
      <c r="AN1399">
        <v>0</v>
      </c>
      <c r="AO1399">
        <v>2</v>
      </c>
      <c r="AP1399">
        <v>13</v>
      </c>
      <c r="AQ1399">
        <v>0</v>
      </c>
      <c r="AR1399">
        <v>0</v>
      </c>
      <c r="AS1399">
        <v>0</v>
      </c>
      <c r="AT1399" t="s">
        <v>90</v>
      </c>
      <c r="AU1399" t="s">
        <v>90</v>
      </c>
      <c r="AV1399" t="s">
        <v>90</v>
      </c>
      <c r="AW1399" t="s">
        <v>90</v>
      </c>
      <c r="AX1399" t="s">
        <v>90</v>
      </c>
      <c r="AY1399" t="s">
        <v>90</v>
      </c>
      <c r="AZ1399" t="s">
        <v>90</v>
      </c>
      <c r="BA1399" t="s">
        <v>90</v>
      </c>
      <c r="BB1399" t="s">
        <v>90</v>
      </c>
      <c r="BC1399" t="s">
        <v>90</v>
      </c>
      <c r="BD1399" t="s">
        <v>90</v>
      </c>
      <c r="BE1399" t="s">
        <v>90</v>
      </c>
      <c r="BF1399" t="s">
        <v>3017</v>
      </c>
      <c r="BG1399">
        <v>31</v>
      </c>
      <c r="BH1399" t="s">
        <v>93</v>
      </c>
    </row>
    <row r="1400" spans="1:60">
      <c r="A1400" t="s">
        <v>3025</v>
      </c>
      <c r="B1400" t="s">
        <v>82</v>
      </c>
      <c r="C1400" t="s">
        <v>3019</v>
      </c>
      <c r="D1400" t="s">
        <v>84</v>
      </c>
      <c r="E1400" s="2">
        <f>HYPERLINK("capsilon://?command=openfolder&amp;siteaddress=FAM.docvelocity-na8.net&amp;folderid=FX20D496BC-C00A-48F3-FC6A-BACDA3B9FE91","FX22077656")</f>
        <v>0</v>
      </c>
      <c r="F1400" t="s">
        <v>19</v>
      </c>
      <c r="G1400" t="s">
        <v>19</v>
      </c>
      <c r="H1400" t="s">
        <v>85</v>
      </c>
      <c r="I1400" t="s">
        <v>3020</v>
      </c>
      <c r="J1400">
        <v>318</v>
      </c>
      <c r="K1400" t="s">
        <v>87</v>
      </c>
      <c r="L1400" t="s">
        <v>88</v>
      </c>
      <c r="M1400" t="s">
        <v>89</v>
      </c>
      <c r="N1400">
        <v>2</v>
      </c>
      <c r="O1400" s="1">
        <v>44775.731724537036</v>
      </c>
      <c r="P1400" s="1">
        <v>44775.747847222221</v>
      </c>
      <c r="Q1400">
        <v>275</v>
      </c>
      <c r="R1400">
        <v>1118</v>
      </c>
      <c r="S1400" t="b">
        <v>0</v>
      </c>
      <c r="T1400" t="s">
        <v>90</v>
      </c>
      <c r="U1400" t="b">
        <v>1</v>
      </c>
      <c r="V1400" t="s">
        <v>91</v>
      </c>
      <c r="W1400" s="1">
        <v>44775.737430555557</v>
      </c>
      <c r="X1400">
        <v>442</v>
      </c>
      <c r="Y1400">
        <v>271</v>
      </c>
      <c r="Z1400">
        <v>0</v>
      </c>
      <c r="AA1400">
        <v>271</v>
      </c>
      <c r="AB1400">
        <v>0</v>
      </c>
      <c r="AC1400">
        <v>15</v>
      </c>
      <c r="AD1400">
        <v>47</v>
      </c>
      <c r="AE1400">
        <v>0</v>
      </c>
      <c r="AF1400">
        <v>0</v>
      </c>
      <c r="AG1400">
        <v>0</v>
      </c>
      <c r="AH1400" t="s">
        <v>108</v>
      </c>
      <c r="AI1400" s="1">
        <v>44775.747847222221</v>
      </c>
      <c r="AJ1400">
        <v>676</v>
      </c>
      <c r="AK1400">
        <v>2</v>
      </c>
      <c r="AL1400">
        <v>0</v>
      </c>
      <c r="AM1400">
        <v>2</v>
      </c>
      <c r="AN1400">
        <v>0</v>
      </c>
      <c r="AO1400">
        <v>2</v>
      </c>
      <c r="AP1400">
        <v>45</v>
      </c>
      <c r="AQ1400">
        <v>0</v>
      </c>
      <c r="AR1400">
        <v>0</v>
      </c>
      <c r="AS1400">
        <v>0</v>
      </c>
      <c r="AT1400" t="s">
        <v>90</v>
      </c>
      <c r="AU1400" t="s">
        <v>90</v>
      </c>
      <c r="AV1400" t="s">
        <v>90</v>
      </c>
      <c r="AW1400" t="s">
        <v>90</v>
      </c>
      <c r="AX1400" t="s">
        <v>90</v>
      </c>
      <c r="AY1400" t="s">
        <v>90</v>
      </c>
      <c r="AZ1400" t="s">
        <v>90</v>
      </c>
      <c r="BA1400" t="s">
        <v>90</v>
      </c>
      <c r="BB1400" t="s">
        <v>90</v>
      </c>
      <c r="BC1400" t="s">
        <v>90</v>
      </c>
      <c r="BD1400" t="s">
        <v>90</v>
      </c>
      <c r="BE1400" t="s">
        <v>90</v>
      </c>
      <c r="BF1400" t="s">
        <v>1506</v>
      </c>
      <c r="BG1400">
        <v>23</v>
      </c>
      <c r="BH1400" t="s">
        <v>93</v>
      </c>
    </row>
    <row r="1401" spans="1:60">
      <c r="A1401" t="s">
        <v>3026</v>
      </c>
      <c r="B1401" t="s">
        <v>82</v>
      </c>
      <c r="C1401" t="s">
        <v>3027</v>
      </c>
      <c r="D1401" t="s">
        <v>84</v>
      </c>
      <c r="E1401" s="2">
        <f>HYPERLINK("capsilon://?command=openfolder&amp;siteaddress=FAM.docvelocity-na8.net&amp;folderid=FXB5252707-629D-0356-7886-566629564FB0","FX22077989")</f>
        <v>0</v>
      </c>
      <c r="F1401" t="s">
        <v>19</v>
      </c>
      <c r="G1401" t="s">
        <v>19</v>
      </c>
      <c r="H1401" t="s">
        <v>85</v>
      </c>
      <c r="I1401" t="s">
        <v>3028</v>
      </c>
      <c r="J1401">
        <v>69</v>
      </c>
      <c r="K1401" t="s">
        <v>87</v>
      </c>
      <c r="L1401" t="s">
        <v>88</v>
      </c>
      <c r="M1401" t="s">
        <v>89</v>
      </c>
      <c r="N1401">
        <v>2</v>
      </c>
      <c r="O1401" s="1">
        <v>44775.736678240741</v>
      </c>
      <c r="P1401" s="1">
        <v>44775.75445601852</v>
      </c>
      <c r="Q1401">
        <v>1104</v>
      </c>
      <c r="R1401">
        <v>432</v>
      </c>
      <c r="S1401" t="b">
        <v>0</v>
      </c>
      <c r="T1401" t="s">
        <v>90</v>
      </c>
      <c r="U1401" t="b">
        <v>0</v>
      </c>
      <c r="V1401" t="s">
        <v>91</v>
      </c>
      <c r="W1401" s="1">
        <v>44775.74046296296</v>
      </c>
      <c r="X1401">
        <v>261</v>
      </c>
      <c r="Y1401">
        <v>62</v>
      </c>
      <c r="Z1401">
        <v>0</v>
      </c>
      <c r="AA1401">
        <v>62</v>
      </c>
      <c r="AB1401">
        <v>0</v>
      </c>
      <c r="AC1401">
        <v>16</v>
      </c>
      <c r="AD1401">
        <v>7</v>
      </c>
      <c r="AE1401">
        <v>0</v>
      </c>
      <c r="AF1401">
        <v>0</v>
      </c>
      <c r="AG1401">
        <v>0</v>
      </c>
      <c r="AH1401" t="s">
        <v>96</v>
      </c>
      <c r="AI1401" s="1">
        <v>44775.75445601852</v>
      </c>
      <c r="AJ1401">
        <v>171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7</v>
      </c>
      <c r="AQ1401">
        <v>0</v>
      </c>
      <c r="AR1401">
        <v>0</v>
      </c>
      <c r="AS1401">
        <v>0</v>
      </c>
      <c r="AT1401" t="s">
        <v>90</v>
      </c>
      <c r="AU1401" t="s">
        <v>90</v>
      </c>
      <c r="AV1401" t="s">
        <v>90</v>
      </c>
      <c r="AW1401" t="s">
        <v>90</v>
      </c>
      <c r="AX1401" t="s">
        <v>90</v>
      </c>
      <c r="AY1401" t="s">
        <v>90</v>
      </c>
      <c r="AZ1401" t="s">
        <v>90</v>
      </c>
      <c r="BA1401" t="s">
        <v>90</v>
      </c>
      <c r="BB1401" t="s">
        <v>90</v>
      </c>
      <c r="BC1401" t="s">
        <v>90</v>
      </c>
      <c r="BD1401" t="s">
        <v>90</v>
      </c>
      <c r="BE1401" t="s">
        <v>90</v>
      </c>
      <c r="BF1401" t="s">
        <v>1506</v>
      </c>
      <c r="BG1401">
        <v>25</v>
      </c>
      <c r="BH1401" t="s">
        <v>93</v>
      </c>
    </row>
    <row r="1402" spans="1:60">
      <c r="A1402" t="s">
        <v>3029</v>
      </c>
      <c r="B1402" t="s">
        <v>82</v>
      </c>
      <c r="C1402" t="s">
        <v>3030</v>
      </c>
      <c r="D1402" t="s">
        <v>84</v>
      </c>
      <c r="E1402" s="2">
        <f>HYPERLINK("capsilon://?command=openfolder&amp;siteaddress=FAM.docvelocity-na8.net&amp;folderid=FXAA5F2CBD-70FE-BFDB-FF67-33904D3963D8","FX22087401")</f>
        <v>0</v>
      </c>
      <c r="F1402" t="s">
        <v>19</v>
      </c>
      <c r="G1402" t="s">
        <v>19</v>
      </c>
      <c r="H1402" t="s">
        <v>85</v>
      </c>
      <c r="I1402" t="s">
        <v>3031</v>
      </c>
      <c r="J1402">
        <v>28</v>
      </c>
      <c r="K1402" t="s">
        <v>87</v>
      </c>
      <c r="L1402" t="s">
        <v>88</v>
      </c>
      <c r="M1402" t="s">
        <v>89</v>
      </c>
      <c r="N1402">
        <v>2</v>
      </c>
      <c r="O1402" s="1">
        <v>44802.415219907409</v>
      </c>
      <c r="P1402" s="1">
        <v>44802.42633101852</v>
      </c>
      <c r="Q1402">
        <v>574</v>
      </c>
      <c r="R1402">
        <v>386</v>
      </c>
      <c r="S1402" t="b">
        <v>0</v>
      </c>
      <c r="T1402" t="s">
        <v>90</v>
      </c>
      <c r="U1402" t="b">
        <v>0</v>
      </c>
      <c r="V1402" t="s">
        <v>288</v>
      </c>
      <c r="W1402" s="1">
        <v>44802.421886574077</v>
      </c>
      <c r="X1402">
        <v>94</v>
      </c>
      <c r="Y1402">
        <v>21</v>
      </c>
      <c r="Z1402">
        <v>0</v>
      </c>
      <c r="AA1402">
        <v>21</v>
      </c>
      <c r="AB1402">
        <v>0</v>
      </c>
      <c r="AC1402">
        <v>2</v>
      </c>
      <c r="AD1402">
        <v>7</v>
      </c>
      <c r="AE1402">
        <v>0</v>
      </c>
      <c r="AF1402">
        <v>0</v>
      </c>
      <c r="AG1402">
        <v>0</v>
      </c>
      <c r="AH1402" t="s">
        <v>3032</v>
      </c>
      <c r="AI1402" s="1">
        <v>44802.42633101852</v>
      </c>
      <c r="AJ1402">
        <v>195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7</v>
      </c>
      <c r="AQ1402">
        <v>0</v>
      </c>
      <c r="AR1402">
        <v>0</v>
      </c>
      <c r="AS1402">
        <v>0</v>
      </c>
      <c r="AT1402" t="s">
        <v>90</v>
      </c>
      <c r="AU1402" t="s">
        <v>90</v>
      </c>
      <c r="AV1402" t="s">
        <v>90</v>
      </c>
      <c r="AW1402" t="s">
        <v>90</v>
      </c>
      <c r="AX1402" t="s">
        <v>90</v>
      </c>
      <c r="AY1402" t="s">
        <v>90</v>
      </c>
      <c r="AZ1402" t="s">
        <v>90</v>
      </c>
      <c r="BA1402" t="s">
        <v>90</v>
      </c>
      <c r="BB1402" t="s">
        <v>90</v>
      </c>
      <c r="BC1402" t="s">
        <v>90</v>
      </c>
      <c r="BD1402" t="s">
        <v>90</v>
      </c>
      <c r="BE1402" t="s">
        <v>90</v>
      </c>
      <c r="BF1402" t="s">
        <v>3017</v>
      </c>
      <c r="BG1402">
        <v>16</v>
      </c>
      <c r="BH1402" t="s">
        <v>93</v>
      </c>
    </row>
    <row r="1403" spans="1:60">
      <c r="A1403" t="s">
        <v>3033</v>
      </c>
      <c r="B1403" t="s">
        <v>82</v>
      </c>
      <c r="C1403" t="s">
        <v>3030</v>
      </c>
      <c r="D1403" t="s">
        <v>84</v>
      </c>
      <c r="E1403" s="2">
        <f>HYPERLINK("capsilon://?command=openfolder&amp;siteaddress=FAM.docvelocity-na8.net&amp;folderid=FXAA5F2CBD-70FE-BFDB-FF67-33904D3963D8","FX22087401")</f>
        <v>0</v>
      </c>
      <c r="F1403" t="s">
        <v>19</v>
      </c>
      <c r="G1403" t="s">
        <v>19</v>
      </c>
      <c r="H1403" t="s">
        <v>85</v>
      </c>
      <c r="I1403" t="s">
        <v>3034</v>
      </c>
      <c r="J1403">
        <v>28</v>
      </c>
      <c r="K1403" t="s">
        <v>87</v>
      </c>
      <c r="L1403" t="s">
        <v>88</v>
      </c>
      <c r="M1403" t="s">
        <v>89</v>
      </c>
      <c r="N1403">
        <v>1</v>
      </c>
      <c r="O1403" s="1">
        <v>44802.415567129632</v>
      </c>
      <c r="P1403" s="1">
        <v>44802.424062500002</v>
      </c>
      <c r="Q1403">
        <v>493</v>
      </c>
      <c r="R1403">
        <v>241</v>
      </c>
      <c r="S1403" t="b">
        <v>0</v>
      </c>
      <c r="T1403" t="s">
        <v>90</v>
      </c>
      <c r="U1403" t="b">
        <v>0</v>
      </c>
      <c r="V1403" t="s">
        <v>3032</v>
      </c>
      <c r="W1403" s="1">
        <v>44802.424062500002</v>
      </c>
      <c r="X1403">
        <v>241</v>
      </c>
      <c r="Y1403">
        <v>21</v>
      </c>
      <c r="Z1403">
        <v>0</v>
      </c>
      <c r="AA1403">
        <v>21</v>
      </c>
      <c r="AB1403">
        <v>0</v>
      </c>
      <c r="AC1403">
        <v>1</v>
      </c>
      <c r="AD1403">
        <v>7</v>
      </c>
      <c r="AE1403">
        <v>0</v>
      </c>
      <c r="AF1403">
        <v>0</v>
      </c>
      <c r="AG1403">
        <v>0</v>
      </c>
      <c r="AH1403" t="s">
        <v>90</v>
      </c>
      <c r="AI1403" t="s">
        <v>90</v>
      </c>
      <c r="AJ1403" t="s">
        <v>90</v>
      </c>
      <c r="AK1403" t="s">
        <v>90</v>
      </c>
      <c r="AL1403" t="s">
        <v>90</v>
      </c>
      <c r="AM1403" t="s">
        <v>90</v>
      </c>
      <c r="AN1403" t="s">
        <v>90</v>
      </c>
      <c r="AO1403" t="s">
        <v>90</v>
      </c>
      <c r="AP1403" t="s">
        <v>90</v>
      </c>
      <c r="AQ1403" t="s">
        <v>90</v>
      </c>
      <c r="AR1403" t="s">
        <v>90</v>
      </c>
      <c r="AS1403" t="s">
        <v>90</v>
      </c>
      <c r="AT1403" t="s">
        <v>90</v>
      </c>
      <c r="AU1403" t="s">
        <v>90</v>
      </c>
      <c r="AV1403" t="s">
        <v>90</v>
      </c>
      <c r="AW1403" t="s">
        <v>90</v>
      </c>
      <c r="AX1403" t="s">
        <v>90</v>
      </c>
      <c r="AY1403" t="s">
        <v>90</v>
      </c>
      <c r="AZ1403" t="s">
        <v>90</v>
      </c>
      <c r="BA1403" t="s">
        <v>90</v>
      </c>
      <c r="BB1403" t="s">
        <v>90</v>
      </c>
      <c r="BC1403" t="s">
        <v>90</v>
      </c>
      <c r="BD1403" t="s">
        <v>90</v>
      </c>
      <c r="BE1403" t="s">
        <v>90</v>
      </c>
      <c r="BF1403" t="s">
        <v>3017</v>
      </c>
      <c r="BG1403">
        <v>12</v>
      </c>
      <c r="BH1403" t="s">
        <v>93</v>
      </c>
    </row>
    <row r="1404" spans="1:60">
      <c r="A1404" t="s">
        <v>3035</v>
      </c>
      <c r="B1404" t="s">
        <v>82</v>
      </c>
      <c r="C1404" t="s">
        <v>3030</v>
      </c>
      <c r="D1404" t="s">
        <v>84</v>
      </c>
      <c r="E1404" s="2">
        <f>HYPERLINK("capsilon://?command=openfolder&amp;siteaddress=FAM.docvelocity-na8.net&amp;folderid=FXAA5F2CBD-70FE-BFDB-FF67-33904D3963D8","FX22087401")</f>
        <v>0</v>
      </c>
      <c r="F1404" t="s">
        <v>19</v>
      </c>
      <c r="G1404" t="s">
        <v>19</v>
      </c>
      <c r="H1404" t="s">
        <v>85</v>
      </c>
      <c r="I1404" t="s">
        <v>3036</v>
      </c>
      <c r="J1404">
        <v>28</v>
      </c>
      <c r="K1404" t="s">
        <v>87</v>
      </c>
      <c r="L1404" t="s">
        <v>88</v>
      </c>
      <c r="M1404" t="s">
        <v>89</v>
      </c>
      <c r="N1404">
        <v>2</v>
      </c>
      <c r="O1404" s="1">
        <v>44802.415706018517</v>
      </c>
      <c r="P1404" s="1">
        <v>44802.429108796299</v>
      </c>
      <c r="Q1404">
        <v>876</v>
      </c>
      <c r="R1404">
        <v>282</v>
      </c>
      <c r="S1404" t="b">
        <v>0</v>
      </c>
      <c r="T1404" t="s">
        <v>90</v>
      </c>
      <c r="U1404" t="b">
        <v>0</v>
      </c>
      <c r="V1404" t="s">
        <v>288</v>
      </c>
      <c r="W1404" s="1">
        <v>44802.422395833331</v>
      </c>
      <c r="X1404">
        <v>43</v>
      </c>
      <c r="Y1404">
        <v>21</v>
      </c>
      <c r="Z1404">
        <v>0</v>
      </c>
      <c r="AA1404">
        <v>21</v>
      </c>
      <c r="AB1404">
        <v>0</v>
      </c>
      <c r="AC1404">
        <v>0</v>
      </c>
      <c r="AD1404">
        <v>7</v>
      </c>
      <c r="AE1404">
        <v>0</v>
      </c>
      <c r="AF1404">
        <v>0</v>
      </c>
      <c r="AG1404">
        <v>0</v>
      </c>
      <c r="AH1404" t="s">
        <v>3032</v>
      </c>
      <c r="AI1404" s="1">
        <v>44802.429108796299</v>
      </c>
      <c r="AJ1404">
        <v>239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7</v>
      </c>
      <c r="AQ1404">
        <v>0</v>
      </c>
      <c r="AR1404">
        <v>0</v>
      </c>
      <c r="AS1404">
        <v>0</v>
      </c>
      <c r="AT1404" t="s">
        <v>90</v>
      </c>
      <c r="AU1404" t="s">
        <v>90</v>
      </c>
      <c r="AV1404" t="s">
        <v>90</v>
      </c>
      <c r="AW1404" t="s">
        <v>90</v>
      </c>
      <c r="AX1404" t="s">
        <v>90</v>
      </c>
      <c r="AY1404" t="s">
        <v>90</v>
      </c>
      <c r="AZ1404" t="s">
        <v>90</v>
      </c>
      <c r="BA1404" t="s">
        <v>90</v>
      </c>
      <c r="BB1404" t="s">
        <v>90</v>
      </c>
      <c r="BC1404" t="s">
        <v>90</v>
      </c>
      <c r="BD1404" t="s">
        <v>90</v>
      </c>
      <c r="BE1404" t="s">
        <v>90</v>
      </c>
      <c r="BF1404" t="s">
        <v>3017</v>
      </c>
      <c r="BG1404">
        <v>19</v>
      </c>
      <c r="BH1404" t="s">
        <v>93</v>
      </c>
    </row>
    <row r="1405" spans="1:60">
      <c r="A1405" t="s">
        <v>3037</v>
      </c>
      <c r="B1405" t="s">
        <v>82</v>
      </c>
      <c r="C1405" t="s">
        <v>3030</v>
      </c>
      <c r="D1405" t="s">
        <v>84</v>
      </c>
      <c r="E1405" s="2">
        <f>HYPERLINK("capsilon://?command=openfolder&amp;siteaddress=FAM.docvelocity-na8.net&amp;folderid=FXAA5F2CBD-70FE-BFDB-FF67-33904D3963D8","FX22087401")</f>
        <v>0</v>
      </c>
      <c r="F1405" t="s">
        <v>19</v>
      </c>
      <c r="G1405" t="s">
        <v>19</v>
      </c>
      <c r="H1405" t="s">
        <v>85</v>
      </c>
      <c r="I1405" t="s">
        <v>3038</v>
      </c>
      <c r="J1405">
        <v>28</v>
      </c>
      <c r="K1405" t="s">
        <v>87</v>
      </c>
      <c r="L1405" t="s">
        <v>88</v>
      </c>
      <c r="M1405" t="s">
        <v>89</v>
      </c>
      <c r="N1405">
        <v>2</v>
      </c>
      <c r="O1405" s="1">
        <v>44802.416030092594</v>
      </c>
      <c r="P1405" s="1">
        <v>44802.431851851848</v>
      </c>
      <c r="Q1405">
        <v>999</v>
      </c>
      <c r="R1405">
        <v>368</v>
      </c>
      <c r="S1405" t="b">
        <v>0</v>
      </c>
      <c r="T1405" t="s">
        <v>90</v>
      </c>
      <c r="U1405" t="b">
        <v>0</v>
      </c>
      <c r="V1405" t="s">
        <v>288</v>
      </c>
      <c r="W1405" s="1">
        <v>44802.423935185187</v>
      </c>
      <c r="X1405">
        <v>132</v>
      </c>
      <c r="Y1405">
        <v>21</v>
      </c>
      <c r="Z1405">
        <v>0</v>
      </c>
      <c r="AA1405">
        <v>21</v>
      </c>
      <c r="AB1405">
        <v>0</v>
      </c>
      <c r="AC1405">
        <v>11</v>
      </c>
      <c r="AD1405">
        <v>7</v>
      </c>
      <c r="AE1405">
        <v>0</v>
      </c>
      <c r="AF1405">
        <v>0</v>
      </c>
      <c r="AG1405">
        <v>0</v>
      </c>
      <c r="AH1405" t="s">
        <v>3032</v>
      </c>
      <c r="AI1405" s="1">
        <v>44802.431851851848</v>
      </c>
      <c r="AJ1405">
        <v>236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7</v>
      </c>
      <c r="AQ1405">
        <v>0</v>
      </c>
      <c r="AR1405">
        <v>0</v>
      </c>
      <c r="AS1405">
        <v>0</v>
      </c>
      <c r="AT1405" t="s">
        <v>90</v>
      </c>
      <c r="AU1405" t="s">
        <v>90</v>
      </c>
      <c r="AV1405" t="s">
        <v>90</v>
      </c>
      <c r="AW1405" t="s">
        <v>90</v>
      </c>
      <c r="AX1405" t="s">
        <v>90</v>
      </c>
      <c r="AY1405" t="s">
        <v>90</v>
      </c>
      <c r="AZ1405" t="s">
        <v>90</v>
      </c>
      <c r="BA1405" t="s">
        <v>90</v>
      </c>
      <c r="BB1405" t="s">
        <v>90</v>
      </c>
      <c r="BC1405" t="s">
        <v>90</v>
      </c>
      <c r="BD1405" t="s">
        <v>90</v>
      </c>
      <c r="BE1405" t="s">
        <v>90</v>
      </c>
      <c r="BF1405" t="s">
        <v>3017</v>
      </c>
      <c r="BG1405">
        <v>22</v>
      </c>
      <c r="BH1405" t="s">
        <v>93</v>
      </c>
    </row>
    <row r="1406" spans="1:60">
      <c r="A1406" t="s">
        <v>3039</v>
      </c>
      <c r="B1406" t="s">
        <v>82</v>
      </c>
      <c r="C1406" t="s">
        <v>3040</v>
      </c>
      <c r="D1406" t="s">
        <v>84</v>
      </c>
      <c r="E1406" s="2">
        <f>HYPERLINK("capsilon://?command=openfolder&amp;siteaddress=FAM.docvelocity-na8.net&amp;folderid=FXABB5040B-23A5-6AC8-8213-4085163BF8DD","FX22078156")</f>
        <v>0</v>
      </c>
      <c r="F1406" t="s">
        <v>19</v>
      </c>
      <c r="G1406" t="s">
        <v>19</v>
      </c>
      <c r="H1406" t="s">
        <v>85</v>
      </c>
      <c r="I1406" t="s">
        <v>3041</v>
      </c>
      <c r="J1406">
        <v>268</v>
      </c>
      <c r="K1406" t="s">
        <v>87</v>
      </c>
      <c r="L1406" t="s">
        <v>88</v>
      </c>
      <c r="M1406" t="s">
        <v>89</v>
      </c>
      <c r="N1406">
        <v>1</v>
      </c>
      <c r="O1406" s="1">
        <v>44775.740300925929</v>
      </c>
      <c r="P1406" s="1">
        <v>44775.78019675926</v>
      </c>
      <c r="Q1406">
        <v>3226</v>
      </c>
      <c r="R1406">
        <v>221</v>
      </c>
      <c r="S1406" t="b">
        <v>0</v>
      </c>
      <c r="T1406" t="s">
        <v>90</v>
      </c>
      <c r="U1406" t="b">
        <v>0</v>
      </c>
      <c r="V1406" t="s">
        <v>102</v>
      </c>
      <c r="W1406" s="1">
        <v>44775.78019675926</v>
      </c>
      <c r="X1406">
        <v>183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268</v>
      </c>
      <c r="AE1406">
        <v>245</v>
      </c>
      <c r="AF1406">
        <v>0</v>
      </c>
      <c r="AG1406">
        <v>7</v>
      </c>
      <c r="AH1406" t="s">
        <v>90</v>
      </c>
      <c r="AI1406" t="s">
        <v>90</v>
      </c>
      <c r="AJ1406" t="s">
        <v>90</v>
      </c>
      <c r="AK1406" t="s">
        <v>90</v>
      </c>
      <c r="AL1406" t="s">
        <v>90</v>
      </c>
      <c r="AM1406" t="s">
        <v>90</v>
      </c>
      <c r="AN1406" t="s">
        <v>90</v>
      </c>
      <c r="AO1406" t="s">
        <v>90</v>
      </c>
      <c r="AP1406" t="s">
        <v>90</v>
      </c>
      <c r="AQ1406" t="s">
        <v>90</v>
      </c>
      <c r="AR1406" t="s">
        <v>90</v>
      </c>
      <c r="AS1406" t="s">
        <v>90</v>
      </c>
      <c r="AT1406" t="s">
        <v>90</v>
      </c>
      <c r="AU1406" t="s">
        <v>90</v>
      </c>
      <c r="AV1406" t="s">
        <v>90</v>
      </c>
      <c r="AW1406" t="s">
        <v>90</v>
      </c>
      <c r="AX1406" t="s">
        <v>90</v>
      </c>
      <c r="AY1406" t="s">
        <v>90</v>
      </c>
      <c r="AZ1406" t="s">
        <v>90</v>
      </c>
      <c r="BA1406" t="s">
        <v>90</v>
      </c>
      <c r="BB1406" t="s">
        <v>90</v>
      </c>
      <c r="BC1406" t="s">
        <v>90</v>
      </c>
      <c r="BD1406" t="s">
        <v>90</v>
      </c>
      <c r="BE1406" t="s">
        <v>90</v>
      </c>
      <c r="BF1406" t="s">
        <v>1506</v>
      </c>
      <c r="BG1406">
        <v>57</v>
      </c>
      <c r="BH1406" t="s">
        <v>93</v>
      </c>
    </row>
    <row r="1407" spans="1:60">
      <c r="A1407" t="s">
        <v>3042</v>
      </c>
      <c r="B1407" t="s">
        <v>82</v>
      </c>
      <c r="C1407" t="s">
        <v>3043</v>
      </c>
      <c r="D1407" t="s">
        <v>84</v>
      </c>
      <c r="E1407" s="2">
        <f>HYPERLINK("capsilon://?command=openfolder&amp;siteaddress=FAM.docvelocity-na8.net&amp;folderid=FXDC1FD2C5-4792-8FF5-1DD2-D27DBD62A84B","FX22086315")</f>
        <v>0</v>
      </c>
      <c r="F1407" t="s">
        <v>19</v>
      </c>
      <c r="G1407" t="s">
        <v>19</v>
      </c>
      <c r="H1407" t="s">
        <v>85</v>
      </c>
      <c r="I1407" t="s">
        <v>3044</v>
      </c>
      <c r="J1407">
        <v>316</v>
      </c>
      <c r="K1407" t="s">
        <v>87</v>
      </c>
      <c r="L1407" t="s">
        <v>88</v>
      </c>
      <c r="M1407" t="s">
        <v>89</v>
      </c>
      <c r="N1407">
        <v>1</v>
      </c>
      <c r="O1407" s="1">
        <v>44802.450821759259</v>
      </c>
      <c r="P1407" s="1">
        <v>44802.454594907409</v>
      </c>
      <c r="Q1407">
        <v>143</v>
      </c>
      <c r="R1407">
        <v>183</v>
      </c>
      <c r="S1407" t="b">
        <v>0</v>
      </c>
      <c r="T1407" t="s">
        <v>90</v>
      </c>
      <c r="U1407" t="b">
        <v>0</v>
      </c>
      <c r="V1407" t="s">
        <v>288</v>
      </c>
      <c r="W1407" s="1">
        <v>44802.454594907409</v>
      </c>
      <c r="X1407">
        <v>183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316</v>
      </c>
      <c r="AE1407">
        <v>305</v>
      </c>
      <c r="AF1407">
        <v>0</v>
      </c>
      <c r="AG1407">
        <v>7</v>
      </c>
      <c r="AH1407" t="s">
        <v>90</v>
      </c>
      <c r="AI1407" t="s">
        <v>90</v>
      </c>
      <c r="AJ1407" t="s">
        <v>90</v>
      </c>
      <c r="AK1407" t="s">
        <v>90</v>
      </c>
      <c r="AL1407" t="s">
        <v>90</v>
      </c>
      <c r="AM1407" t="s">
        <v>90</v>
      </c>
      <c r="AN1407" t="s">
        <v>90</v>
      </c>
      <c r="AO1407" t="s">
        <v>90</v>
      </c>
      <c r="AP1407" t="s">
        <v>90</v>
      </c>
      <c r="AQ1407" t="s">
        <v>90</v>
      </c>
      <c r="AR1407" t="s">
        <v>90</v>
      </c>
      <c r="AS1407" t="s">
        <v>90</v>
      </c>
      <c r="AT1407" t="s">
        <v>90</v>
      </c>
      <c r="AU1407" t="s">
        <v>90</v>
      </c>
      <c r="AV1407" t="s">
        <v>90</v>
      </c>
      <c r="AW1407" t="s">
        <v>90</v>
      </c>
      <c r="AX1407" t="s">
        <v>90</v>
      </c>
      <c r="AY1407" t="s">
        <v>90</v>
      </c>
      <c r="AZ1407" t="s">
        <v>90</v>
      </c>
      <c r="BA1407" t="s">
        <v>90</v>
      </c>
      <c r="BB1407" t="s">
        <v>90</v>
      </c>
      <c r="BC1407" t="s">
        <v>90</v>
      </c>
      <c r="BD1407" t="s">
        <v>90</v>
      </c>
      <c r="BE1407" t="s">
        <v>90</v>
      </c>
      <c r="BF1407" t="s">
        <v>3017</v>
      </c>
      <c r="BG1407">
        <v>5</v>
      </c>
      <c r="BH1407" t="s">
        <v>93</v>
      </c>
    </row>
    <row r="1408" spans="1:60">
      <c r="A1408" t="s">
        <v>3045</v>
      </c>
      <c r="B1408" t="s">
        <v>82</v>
      </c>
      <c r="C1408" t="s">
        <v>3043</v>
      </c>
      <c r="D1408" t="s">
        <v>84</v>
      </c>
      <c r="E1408" s="2">
        <f>HYPERLINK("capsilon://?command=openfolder&amp;siteaddress=FAM.docvelocity-na8.net&amp;folderid=FXDC1FD2C5-4792-8FF5-1DD2-D27DBD62A84B","FX22086315")</f>
        <v>0</v>
      </c>
      <c r="F1408" t="s">
        <v>19</v>
      </c>
      <c r="G1408" t="s">
        <v>19</v>
      </c>
      <c r="H1408" t="s">
        <v>85</v>
      </c>
      <c r="I1408" t="s">
        <v>3044</v>
      </c>
      <c r="J1408">
        <v>442</v>
      </c>
      <c r="K1408" t="s">
        <v>87</v>
      </c>
      <c r="L1408" t="s">
        <v>88</v>
      </c>
      <c r="M1408" t="s">
        <v>89</v>
      </c>
      <c r="N1408">
        <v>2</v>
      </c>
      <c r="O1408" s="1">
        <v>44802.456504629627</v>
      </c>
      <c r="P1408" s="1">
        <v>44802.502766203703</v>
      </c>
      <c r="Q1408">
        <v>2605</v>
      </c>
      <c r="R1408">
        <v>1392</v>
      </c>
      <c r="S1408" t="b">
        <v>0</v>
      </c>
      <c r="T1408" t="s">
        <v>90</v>
      </c>
      <c r="U1408" t="b">
        <v>1</v>
      </c>
      <c r="V1408" t="s">
        <v>288</v>
      </c>
      <c r="W1408" s="1">
        <v>44802.461712962962</v>
      </c>
      <c r="X1408">
        <v>337</v>
      </c>
      <c r="Y1408">
        <v>419</v>
      </c>
      <c r="Z1408">
        <v>0</v>
      </c>
      <c r="AA1408">
        <v>419</v>
      </c>
      <c r="AB1408">
        <v>0</v>
      </c>
      <c r="AC1408">
        <v>25</v>
      </c>
      <c r="AD1408">
        <v>23</v>
      </c>
      <c r="AE1408">
        <v>0</v>
      </c>
      <c r="AF1408">
        <v>0</v>
      </c>
      <c r="AG1408">
        <v>0</v>
      </c>
      <c r="AH1408" t="s">
        <v>108</v>
      </c>
      <c r="AI1408" s="1">
        <v>44802.502766203703</v>
      </c>
      <c r="AJ1408">
        <v>1055</v>
      </c>
      <c r="AK1408">
        <v>2</v>
      </c>
      <c r="AL1408">
        <v>0</v>
      </c>
      <c r="AM1408">
        <v>2</v>
      </c>
      <c r="AN1408">
        <v>0</v>
      </c>
      <c r="AO1408">
        <v>2</v>
      </c>
      <c r="AP1408">
        <v>21</v>
      </c>
      <c r="AQ1408">
        <v>0</v>
      </c>
      <c r="AR1408">
        <v>0</v>
      </c>
      <c r="AS1408">
        <v>0</v>
      </c>
      <c r="AT1408" t="s">
        <v>90</v>
      </c>
      <c r="AU1408" t="s">
        <v>90</v>
      </c>
      <c r="AV1408" t="s">
        <v>90</v>
      </c>
      <c r="AW1408" t="s">
        <v>90</v>
      </c>
      <c r="AX1408" t="s">
        <v>90</v>
      </c>
      <c r="AY1408" t="s">
        <v>90</v>
      </c>
      <c r="AZ1408" t="s">
        <v>90</v>
      </c>
      <c r="BA1408" t="s">
        <v>90</v>
      </c>
      <c r="BB1408" t="s">
        <v>90</v>
      </c>
      <c r="BC1408" t="s">
        <v>90</v>
      </c>
      <c r="BD1408" t="s">
        <v>90</v>
      </c>
      <c r="BE1408" t="s">
        <v>90</v>
      </c>
      <c r="BF1408" t="s">
        <v>3017</v>
      </c>
      <c r="BG1408">
        <v>66</v>
      </c>
      <c r="BH1408" t="s">
        <v>93</v>
      </c>
    </row>
    <row r="1409" spans="1:60">
      <c r="A1409" t="s">
        <v>3046</v>
      </c>
      <c r="B1409" t="s">
        <v>82</v>
      </c>
      <c r="C1409" t="s">
        <v>3047</v>
      </c>
      <c r="D1409" t="s">
        <v>84</v>
      </c>
      <c r="E1409" s="2">
        <f>HYPERLINK("capsilon://?command=openfolder&amp;siteaddress=FAM.docvelocity-na8.net&amp;folderid=FX0DF1068E-A911-8A61-0653-D9EFF266604C","FX22087435")</f>
        <v>0</v>
      </c>
      <c r="F1409" t="s">
        <v>19</v>
      </c>
      <c r="G1409" t="s">
        <v>19</v>
      </c>
      <c r="H1409" t="s">
        <v>85</v>
      </c>
      <c r="I1409" t="s">
        <v>3048</v>
      </c>
      <c r="J1409">
        <v>69</v>
      </c>
      <c r="K1409" t="s">
        <v>87</v>
      </c>
      <c r="L1409" t="s">
        <v>88</v>
      </c>
      <c r="M1409" t="s">
        <v>89</v>
      </c>
      <c r="N1409">
        <v>2</v>
      </c>
      <c r="O1409" s="1">
        <v>44802.472893518519</v>
      </c>
      <c r="P1409" s="1">
        <v>44802.511620370373</v>
      </c>
      <c r="Q1409">
        <v>1791</v>
      </c>
      <c r="R1409">
        <v>1555</v>
      </c>
      <c r="S1409" t="b">
        <v>0</v>
      </c>
      <c r="T1409" t="s">
        <v>90</v>
      </c>
      <c r="U1409" t="b">
        <v>0</v>
      </c>
      <c r="V1409" t="s">
        <v>1933</v>
      </c>
      <c r="W1409" s="1">
        <v>44802.487986111111</v>
      </c>
      <c r="X1409">
        <v>791</v>
      </c>
      <c r="Y1409">
        <v>62</v>
      </c>
      <c r="Z1409">
        <v>0</v>
      </c>
      <c r="AA1409">
        <v>62</v>
      </c>
      <c r="AB1409">
        <v>0</v>
      </c>
      <c r="AC1409">
        <v>14</v>
      </c>
      <c r="AD1409">
        <v>7</v>
      </c>
      <c r="AE1409">
        <v>0</v>
      </c>
      <c r="AF1409">
        <v>0</v>
      </c>
      <c r="AG1409">
        <v>0</v>
      </c>
      <c r="AH1409" t="s">
        <v>108</v>
      </c>
      <c r="AI1409" s="1">
        <v>44802.511620370373</v>
      </c>
      <c r="AJ1409">
        <v>764</v>
      </c>
      <c r="AK1409">
        <v>3</v>
      </c>
      <c r="AL1409">
        <v>0</v>
      </c>
      <c r="AM1409">
        <v>3</v>
      </c>
      <c r="AN1409">
        <v>0</v>
      </c>
      <c r="AO1409">
        <v>3</v>
      </c>
      <c r="AP1409">
        <v>4</v>
      </c>
      <c r="AQ1409">
        <v>0</v>
      </c>
      <c r="AR1409">
        <v>0</v>
      </c>
      <c r="AS1409">
        <v>0</v>
      </c>
      <c r="AT1409" t="s">
        <v>90</v>
      </c>
      <c r="AU1409" t="s">
        <v>90</v>
      </c>
      <c r="AV1409" t="s">
        <v>90</v>
      </c>
      <c r="AW1409" t="s">
        <v>90</v>
      </c>
      <c r="AX1409" t="s">
        <v>90</v>
      </c>
      <c r="AY1409" t="s">
        <v>90</v>
      </c>
      <c r="AZ1409" t="s">
        <v>90</v>
      </c>
      <c r="BA1409" t="s">
        <v>90</v>
      </c>
      <c r="BB1409" t="s">
        <v>90</v>
      </c>
      <c r="BC1409" t="s">
        <v>90</v>
      </c>
      <c r="BD1409" t="s">
        <v>90</v>
      </c>
      <c r="BE1409" t="s">
        <v>90</v>
      </c>
      <c r="BF1409" t="s">
        <v>3017</v>
      </c>
      <c r="BG1409">
        <v>55</v>
      </c>
      <c r="BH1409" t="s">
        <v>93</v>
      </c>
    </row>
    <row r="1410" spans="1:60">
      <c r="A1410" t="s">
        <v>3049</v>
      </c>
      <c r="B1410" t="s">
        <v>82</v>
      </c>
      <c r="C1410" t="s">
        <v>3050</v>
      </c>
      <c r="D1410" t="s">
        <v>84</v>
      </c>
      <c r="E1410" s="2">
        <f>HYPERLINK("capsilon://?command=openfolder&amp;siteaddress=FAM.docvelocity-na8.net&amp;folderid=FX187895CD-DC0E-CA03-7140-DD4E254D28FB","FX2208356")</f>
        <v>0</v>
      </c>
      <c r="F1410" t="s">
        <v>19</v>
      </c>
      <c r="G1410" t="s">
        <v>19</v>
      </c>
      <c r="H1410" t="s">
        <v>85</v>
      </c>
      <c r="I1410" t="s">
        <v>3051</v>
      </c>
      <c r="J1410">
        <v>367</v>
      </c>
      <c r="K1410" t="s">
        <v>87</v>
      </c>
      <c r="L1410" t="s">
        <v>88</v>
      </c>
      <c r="M1410" t="s">
        <v>89</v>
      </c>
      <c r="N1410">
        <v>1</v>
      </c>
      <c r="O1410" s="1">
        <v>44802.486932870372</v>
      </c>
      <c r="P1410" s="1">
        <v>44802.495254629626</v>
      </c>
      <c r="Q1410">
        <v>147</v>
      </c>
      <c r="R1410">
        <v>572</v>
      </c>
      <c r="S1410" t="b">
        <v>0</v>
      </c>
      <c r="T1410" t="s">
        <v>90</v>
      </c>
      <c r="U1410" t="b">
        <v>0</v>
      </c>
      <c r="V1410" t="s">
        <v>91</v>
      </c>
      <c r="W1410" s="1">
        <v>44802.495254629626</v>
      </c>
      <c r="X1410">
        <v>520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367</v>
      </c>
      <c r="AE1410">
        <v>359</v>
      </c>
      <c r="AF1410">
        <v>0</v>
      </c>
      <c r="AG1410">
        <v>6</v>
      </c>
      <c r="AH1410" t="s">
        <v>90</v>
      </c>
      <c r="AI1410" t="s">
        <v>90</v>
      </c>
      <c r="AJ1410" t="s">
        <v>90</v>
      </c>
      <c r="AK1410" t="s">
        <v>90</v>
      </c>
      <c r="AL1410" t="s">
        <v>90</v>
      </c>
      <c r="AM1410" t="s">
        <v>90</v>
      </c>
      <c r="AN1410" t="s">
        <v>90</v>
      </c>
      <c r="AO1410" t="s">
        <v>90</v>
      </c>
      <c r="AP1410" t="s">
        <v>90</v>
      </c>
      <c r="AQ1410" t="s">
        <v>90</v>
      </c>
      <c r="AR1410" t="s">
        <v>90</v>
      </c>
      <c r="AS1410" t="s">
        <v>90</v>
      </c>
      <c r="AT1410" t="s">
        <v>90</v>
      </c>
      <c r="AU1410" t="s">
        <v>90</v>
      </c>
      <c r="AV1410" t="s">
        <v>90</v>
      </c>
      <c r="AW1410" t="s">
        <v>90</v>
      </c>
      <c r="AX1410" t="s">
        <v>90</v>
      </c>
      <c r="AY1410" t="s">
        <v>90</v>
      </c>
      <c r="AZ1410" t="s">
        <v>90</v>
      </c>
      <c r="BA1410" t="s">
        <v>90</v>
      </c>
      <c r="BB1410" t="s">
        <v>90</v>
      </c>
      <c r="BC1410" t="s">
        <v>90</v>
      </c>
      <c r="BD1410" t="s">
        <v>90</v>
      </c>
      <c r="BE1410" t="s">
        <v>90</v>
      </c>
      <c r="BF1410" t="s">
        <v>3017</v>
      </c>
      <c r="BG1410">
        <v>11</v>
      </c>
      <c r="BH1410" t="s">
        <v>93</v>
      </c>
    </row>
    <row r="1411" spans="1:60">
      <c r="A1411" t="s">
        <v>3052</v>
      </c>
      <c r="B1411" t="s">
        <v>82</v>
      </c>
      <c r="C1411" t="s">
        <v>3050</v>
      </c>
      <c r="D1411" t="s">
        <v>84</v>
      </c>
      <c r="E1411" s="2">
        <f>HYPERLINK("capsilon://?command=openfolder&amp;siteaddress=FAM.docvelocity-na8.net&amp;folderid=FX187895CD-DC0E-CA03-7140-DD4E254D28FB","FX2208356")</f>
        <v>0</v>
      </c>
      <c r="F1411" t="s">
        <v>19</v>
      </c>
      <c r="G1411" t="s">
        <v>19</v>
      </c>
      <c r="H1411" t="s">
        <v>85</v>
      </c>
      <c r="I1411" t="s">
        <v>3051</v>
      </c>
      <c r="J1411">
        <v>466</v>
      </c>
      <c r="K1411" t="s">
        <v>87</v>
      </c>
      <c r="L1411" t="s">
        <v>88</v>
      </c>
      <c r="M1411" t="s">
        <v>89</v>
      </c>
      <c r="N1411">
        <v>2</v>
      </c>
      <c r="O1411" s="1">
        <v>44802.496979166666</v>
      </c>
      <c r="P1411" s="1">
        <v>44802.533125000002</v>
      </c>
      <c r="Q1411">
        <v>313</v>
      </c>
      <c r="R1411">
        <v>2810</v>
      </c>
      <c r="S1411" t="b">
        <v>0</v>
      </c>
      <c r="T1411" t="s">
        <v>90</v>
      </c>
      <c r="U1411" t="b">
        <v>1</v>
      </c>
      <c r="V1411" t="s">
        <v>95</v>
      </c>
      <c r="W1411" s="1">
        <v>44802.517696759256</v>
      </c>
      <c r="X1411">
        <v>1785</v>
      </c>
      <c r="Y1411">
        <v>308</v>
      </c>
      <c r="Z1411">
        <v>0</v>
      </c>
      <c r="AA1411">
        <v>308</v>
      </c>
      <c r="AB1411">
        <v>0</v>
      </c>
      <c r="AC1411">
        <v>56</v>
      </c>
      <c r="AD1411">
        <v>158</v>
      </c>
      <c r="AE1411">
        <v>0</v>
      </c>
      <c r="AF1411">
        <v>0</v>
      </c>
      <c r="AG1411">
        <v>0</v>
      </c>
      <c r="AH1411" t="s">
        <v>108</v>
      </c>
      <c r="AI1411" s="1">
        <v>44802.533125000002</v>
      </c>
      <c r="AJ1411">
        <v>1025</v>
      </c>
      <c r="AK1411">
        <v>2</v>
      </c>
      <c r="AL1411">
        <v>0</v>
      </c>
      <c r="AM1411">
        <v>2</v>
      </c>
      <c r="AN1411">
        <v>0</v>
      </c>
      <c r="AO1411">
        <v>2</v>
      </c>
      <c r="AP1411">
        <v>156</v>
      </c>
      <c r="AQ1411">
        <v>0</v>
      </c>
      <c r="AR1411">
        <v>0</v>
      </c>
      <c r="AS1411">
        <v>0</v>
      </c>
      <c r="AT1411" t="s">
        <v>90</v>
      </c>
      <c r="AU1411" t="s">
        <v>90</v>
      </c>
      <c r="AV1411" t="s">
        <v>90</v>
      </c>
      <c r="AW1411" t="s">
        <v>90</v>
      </c>
      <c r="AX1411" t="s">
        <v>90</v>
      </c>
      <c r="AY1411" t="s">
        <v>90</v>
      </c>
      <c r="AZ1411" t="s">
        <v>90</v>
      </c>
      <c r="BA1411" t="s">
        <v>90</v>
      </c>
      <c r="BB1411" t="s">
        <v>90</v>
      </c>
      <c r="BC1411" t="s">
        <v>90</v>
      </c>
      <c r="BD1411" t="s">
        <v>90</v>
      </c>
      <c r="BE1411" t="s">
        <v>90</v>
      </c>
      <c r="BF1411" t="s">
        <v>3017</v>
      </c>
      <c r="BG1411">
        <v>52</v>
      </c>
      <c r="BH1411" t="s">
        <v>93</v>
      </c>
    </row>
    <row r="1412" spans="1:60">
      <c r="A1412" t="s">
        <v>3053</v>
      </c>
      <c r="B1412" t="s">
        <v>82</v>
      </c>
      <c r="C1412" t="s">
        <v>3054</v>
      </c>
      <c r="D1412" t="s">
        <v>84</v>
      </c>
      <c r="E1412" s="2">
        <f>HYPERLINK("capsilon://?command=openfolder&amp;siteaddress=FAM.docvelocity-na8.net&amp;folderid=FX6AA3E7D7-B048-491F-5D5A-88F348C5991C","FX22087808")</f>
        <v>0</v>
      </c>
      <c r="F1412" t="s">
        <v>19</v>
      </c>
      <c r="G1412" t="s">
        <v>19</v>
      </c>
      <c r="H1412" t="s">
        <v>85</v>
      </c>
      <c r="I1412" t="s">
        <v>3055</v>
      </c>
      <c r="J1412">
        <v>72</v>
      </c>
      <c r="K1412" t="s">
        <v>87</v>
      </c>
      <c r="L1412" t="s">
        <v>88</v>
      </c>
      <c r="M1412" t="s">
        <v>89</v>
      </c>
      <c r="N1412">
        <v>2</v>
      </c>
      <c r="O1412" s="1">
        <v>44802.50271990741</v>
      </c>
      <c r="P1412" s="1">
        <v>44802.514687499999</v>
      </c>
      <c r="Q1412">
        <v>469</v>
      </c>
      <c r="R1412">
        <v>565</v>
      </c>
      <c r="S1412" t="b">
        <v>0</v>
      </c>
      <c r="T1412" t="s">
        <v>90</v>
      </c>
      <c r="U1412" t="b">
        <v>0</v>
      </c>
      <c r="V1412" t="s">
        <v>91</v>
      </c>
      <c r="W1412" s="1">
        <v>44802.506354166668</v>
      </c>
      <c r="X1412">
        <v>301</v>
      </c>
      <c r="Y1412">
        <v>65</v>
      </c>
      <c r="Z1412">
        <v>0</v>
      </c>
      <c r="AA1412">
        <v>65</v>
      </c>
      <c r="AB1412">
        <v>0</v>
      </c>
      <c r="AC1412">
        <v>5</v>
      </c>
      <c r="AD1412">
        <v>7</v>
      </c>
      <c r="AE1412">
        <v>0</v>
      </c>
      <c r="AF1412">
        <v>0</v>
      </c>
      <c r="AG1412">
        <v>0</v>
      </c>
      <c r="AH1412" t="s">
        <v>108</v>
      </c>
      <c r="AI1412" s="1">
        <v>44802.514687499999</v>
      </c>
      <c r="AJ1412">
        <v>264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7</v>
      </c>
      <c r="AQ1412">
        <v>0</v>
      </c>
      <c r="AR1412">
        <v>0</v>
      </c>
      <c r="AS1412">
        <v>0</v>
      </c>
      <c r="AT1412" t="s">
        <v>90</v>
      </c>
      <c r="AU1412" t="s">
        <v>90</v>
      </c>
      <c r="AV1412" t="s">
        <v>90</v>
      </c>
      <c r="AW1412" t="s">
        <v>90</v>
      </c>
      <c r="AX1412" t="s">
        <v>90</v>
      </c>
      <c r="AY1412" t="s">
        <v>90</v>
      </c>
      <c r="AZ1412" t="s">
        <v>90</v>
      </c>
      <c r="BA1412" t="s">
        <v>90</v>
      </c>
      <c r="BB1412" t="s">
        <v>90</v>
      </c>
      <c r="BC1412" t="s">
        <v>90</v>
      </c>
      <c r="BD1412" t="s">
        <v>90</v>
      </c>
      <c r="BE1412" t="s">
        <v>90</v>
      </c>
      <c r="BF1412" t="s">
        <v>3017</v>
      </c>
      <c r="BG1412">
        <v>17</v>
      </c>
      <c r="BH1412" t="s">
        <v>93</v>
      </c>
    </row>
    <row r="1413" spans="1:60">
      <c r="A1413" t="s">
        <v>3056</v>
      </c>
      <c r="B1413" t="s">
        <v>82</v>
      </c>
      <c r="C1413" t="s">
        <v>909</v>
      </c>
      <c r="D1413" t="s">
        <v>84</v>
      </c>
      <c r="E1413" s="2">
        <f>HYPERLINK("capsilon://?command=openfolder&amp;siteaddress=FAM.docvelocity-na8.net&amp;folderid=FX4CF9E492-AC18-99F9-A5D5-AAADCC47E4E7","FX22077343")</f>
        <v>0</v>
      </c>
      <c r="F1413" t="s">
        <v>19</v>
      </c>
      <c r="G1413" t="s">
        <v>19</v>
      </c>
      <c r="H1413" t="s">
        <v>85</v>
      </c>
      <c r="I1413" t="s">
        <v>3057</v>
      </c>
      <c r="J1413">
        <v>231</v>
      </c>
      <c r="K1413" t="s">
        <v>87</v>
      </c>
      <c r="L1413" t="s">
        <v>88</v>
      </c>
      <c r="M1413" t="s">
        <v>89</v>
      </c>
      <c r="N1413">
        <v>1</v>
      </c>
      <c r="O1413" s="1">
        <v>44775.761284722219</v>
      </c>
      <c r="P1413" s="1">
        <v>44775.781759259262</v>
      </c>
      <c r="Q1413">
        <v>1635</v>
      </c>
      <c r="R1413">
        <v>134</v>
      </c>
      <c r="S1413" t="b">
        <v>0</v>
      </c>
      <c r="T1413" t="s">
        <v>90</v>
      </c>
      <c r="U1413" t="b">
        <v>0</v>
      </c>
      <c r="V1413" t="s">
        <v>102</v>
      </c>
      <c r="W1413" s="1">
        <v>44775.781759259262</v>
      </c>
      <c r="X1413">
        <v>134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231</v>
      </c>
      <c r="AE1413">
        <v>223</v>
      </c>
      <c r="AF1413">
        <v>0</v>
      </c>
      <c r="AG1413">
        <v>4</v>
      </c>
      <c r="AH1413" t="s">
        <v>90</v>
      </c>
      <c r="AI1413" t="s">
        <v>90</v>
      </c>
      <c r="AJ1413" t="s">
        <v>90</v>
      </c>
      <c r="AK1413" t="s">
        <v>90</v>
      </c>
      <c r="AL1413" t="s">
        <v>90</v>
      </c>
      <c r="AM1413" t="s">
        <v>90</v>
      </c>
      <c r="AN1413" t="s">
        <v>90</v>
      </c>
      <c r="AO1413" t="s">
        <v>90</v>
      </c>
      <c r="AP1413" t="s">
        <v>90</v>
      </c>
      <c r="AQ1413" t="s">
        <v>90</v>
      </c>
      <c r="AR1413" t="s">
        <v>90</v>
      </c>
      <c r="AS1413" t="s">
        <v>90</v>
      </c>
      <c r="AT1413" t="s">
        <v>90</v>
      </c>
      <c r="AU1413" t="s">
        <v>90</v>
      </c>
      <c r="AV1413" t="s">
        <v>90</v>
      </c>
      <c r="AW1413" t="s">
        <v>90</v>
      </c>
      <c r="AX1413" t="s">
        <v>90</v>
      </c>
      <c r="AY1413" t="s">
        <v>90</v>
      </c>
      <c r="AZ1413" t="s">
        <v>90</v>
      </c>
      <c r="BA1413" t="s">
        <v>90</v>
      </c>
      <c r="BB1413" t="s">
        <v>90</v>
      </c>
      <c r="BC1413" t="s">
        <v>90</v>
      </c>
      <c r="BD1413" t="s">
        <v>90</v>
      </c>
      <c r="BE1413" t="s">
        <v>90</v>
      </c>
      <c r="BF1413" t="s">
        <v>1506</v>
      </c>
      <c r="BG1413">
        <v>29</v>
      </c>
      <c r="BH1413" t="s">
        <v>93</v>
      </c>
    </row>
    <row r="1414" spans="1:60">
      <c r="A1414" t="s">
        <v>3058</v>
      </c>
      <c r="B1414" t="s">
        <v>82</v>
      </c>
      <c r="C1414" t="s">
        <v>3059</v>
      </c>
      <c r="D1414" t="s">
        <v>84</v>
      </c>
      <c r="E1414" s="2">
        <f>HYPERLINK("capsilon://?command=openfolder&amp;siteaddress=FAM.docvelocity-na8.net&amp;folderid=FXF8D549D5-DEB5-C45E-044A-CEB7399E39DA","FX2208181")</f>
        <v>0</v>
      </c>
      <c r="F1414" t="s">
        <v>19</v>
      </c>
      <c r="G1414" t="s">
        <v>19</v>
      </c>
      <c r="H1414" t="s">
        <v>85</v>
      </c>
      <c r="I1414" t="s">
        <v>3060</v>
      </c>
      <c r="J1414">
        <v>28</v>
      </c>
      <c r="K1414" t="s">
        <v>87</v>
      </c>
      <c r="L1414" t="s">
        <v>88</v>
      </c>
      <c r="M1414" t="s">
        <v>89</v>
      </c>
      <c r="N1414">
        <v>2</v>
      </c>
      <c r="O1414" s="1">
        <v>44775.763032407405</v>
      </c>
      <c r="P1414" s="1">
        <v>44775.850798611114</v>
      </c>
      <c r="Q1414">
        <v>7096</v>
      </c>
      <c r="R1414">
        <v>487</v>
      </c>
      <c r="S1414" t="b">
        <v>0</v>
      </c>
      <c r="T1414" t="s">
        <v>90</v>
      </c>
      <c r="U1414" t="b">
        <v>0</v>
      </c>
      <c r="V1414" t="s">
        <v>135</v>
      </c>
      <c r="W1414" s="1">
        <v>44775.843263888892</v>
      </c>
      <c r="X1414">
        <v>133</v>
      </c>
      <c r="Y1414">
        <v>21</v>
      </c>
      <c r="Z1414">
        <v>0</v>
      </c>
      <c r="AA1414">
        <v>21</v>
      </c>
      <c r="AB1414">
        <v>0</v>
      </c>
      <c r="AC1414">
        <v>0</v>
      </c>
      <c r="AD1414">
        <v>7</v>
      </c>
      <c r="AE1414">
        <v>0</v>
      </c>
      <c r="AF1414">
        <v>0</v>
      </c>
      <c r="AG1414">
        <v>0</v>
      </c>
      <c r="AH1414" t="s">
        <v>126</v>
      </c>
      <c r="AI1414" s="1">
        <v>44775.850798611114</v>
      </c>
      <c r="AJ1414">
        <v>201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7</v>
      </c>
      <c r="AQ1414">
        <v>0</v>
      </c>
      <c r="AR1414">
        <v>0</v>
      </c>
      <c r="AS1414">
        <v>0</v>
      </c>
      <c r="AT1414" t="s">
        <v>90</v>
      </c>
      <c r="AU1414" t="s">
        <v>90</v>
      </c>
      <c r="AV1414" t="s">
        <v>90</v>
      </c>
      <c r="AW1414" t="s">
        <v>90</v>
      </c>
      <c r="AX1414" t="s">
        <v>90</v>
      </c>
      <c r="AY1414" t="s">
        <v>90</v>
      </c>
      <c r="AZ1414" t="s">
        <v>90</v>
      </c>
      <c r="BA1414" t="s">
        <v>90</v>
      </c>
      <c r="BB1414" t="s">
        <v>90</v>
      </c>
      <c r="BC1414" t="s">
        <v>90</v>
      </c>
      <c r="BD1414" t="s">
        <v>90</v>
      </c>
      <c r="BE1414" t="s">
        <v>90</v>
      </c>
      <c r="BF1414" t="s">
        <v>1506</v>
      </c>
      <c r="BG1414">
        <v>126</v>
      </c>
      <c r="BH1414" t="s">
        <v>93</v>
      </c>
    </row>
    <row r="1415" spans="1:60">
      <c r="A1415" t="s">
        <v>3061</v>
      </c>
      <c r="B1415" t="s">
        <v>82</v>
      </c>
      <c r="C1415" t="s">
        <v>3062</v>
      </c>
      <c r="D1415" t="s">
        <v>84</v>
      </c>
      <c r="E1415" s="2">
        <f>HYPERLINK("capsilon://?command=openfolder&amp;siteaddress=FAM.docvelocity-na8.net&amp;folderid=FX40AC476F-0EE2-CD75-D819-633F520F6092","FX22086775")</f>
        <v>0</v>
      </c>
      <c r="F1415" t="s">
        <v>19</v>
      </c>
      <c r="G1415" t="s">
        <v>19</v>
      </c>
      <c r="H1415" t="s">
        <v>85</v>
      </c>
      <c r="I1415" t="s">
        <v>3063</v>
      </c>
      <c r="J1415">
        <v>198</v>
      </c>
      <c r="K1415" t="s">
        <v>87</v>
      </c>
      <c r="L1415" t="s">
        <v>88</v>
      </c>
      <c r="M1415" t="s">
        <v>89</v>
      </c>
      <c r="N1415">
        <v>1</v>
      </c>
      <c r="O1415" s="1">
        <v>44802.518576388888</v>
      </c>
      <c r="P1415" s="1">
        <v>44802.567395833335</v>
      </c>
      <c r="Q1415">
        <v>3526</v>
      </c>
      <c r="R1415">
        <v>692</v>
      </c>
      <c r="S1415" t="b">
        <v>0</v>
      </c>
      <c r="T1415" t="s">
        <v>90</v>
      </c>
      <c r="U1415" t="b">
        <v>0</v>
      </c>
      <c r="V1415" t="s">
        <v>91</v>
      </c>
      <c r="W1415" s="1">
        <v>44802.567395833335</v>
      </c>
      <c r="X1415">
        <v>571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198</v>
      </c>
      <c r="AE1415">
        <v>184</v>
      </c>
      <c r="AF1415">
        <v>0</v>
      </c>
      <c r="AG1415">
        <v>8</v>
      </c>
      <c r="AH1415" t="s">
        <v>90</v>
      </c>
      <c r="AI1415" t="s">
        <v>90</v>
      </c>
      <c r="AJ1415" t="s">
        <v>90</v>
      </c>
      <c r="AK1415" t="s">
        <v>90</v>
      </c>
      <c r="AL1415" t="s">
        <v>90</v>
      </c>
      <c r="AM1415" t="s">
        <v>90</v>
      </c>
      <c r="AN1415" t="s">
        <v>90</v>
      </c>
      <c r="AO1415" t="s">
        <v>90</v>
      </c>
      <c r="AP1415" t="s">
        <v>90</v>
      </c>
      <c r="AQ1415" t="s">
        <v>90</v>
      </c>
      <c r="AR1415" t="s">
        <v>90</v>
      </c>
      <c r="AS1415" t="s">
        <v>90</v>
      </c>
      <c r="AT1415" t="s">
        <v>90</v>
      </c>
      <c r="AU1415" t="s">
        <v>90</v>
      </c>
      <c r="AV1415" t="s">
        <v>90</v>
      </c>
      <c r="AW1415" t="s">
        <v>90</v>
      </c>
      <c r="AX1415" t="s">
        <v>90</v>
      </c>
      <c r="AY1415" t="s">
        <v>90</v>
      </c>
      <c r="AZ1415" t="s">
        <v>90</v>
      </c>
      <c r="BA1415" t="s">
        <v>90</v>
      </c>
      <c r="BB1415" t="s">
        <v>90</v>
      </c>
      <c r="BC1415" t="s">
        <v>90</v>
      </c>
      <c r="BD1415" t="s">
        <v>90</v>
      </c>
      <c r="BE1415" t="s">
        <v>90</v>
      </c>
      <c r="BF1415" t="s">
        <v>3017</v>
      </c>
      <c r="BG1415">
        <v>70</v>
      </c>
      <c r="BH1415" t="s">
        <v>93</v>
      </c>
    </row>
    <row r="1416" spans="1:60">
      <c r="A1416" t="s">
        <v>3064</v>
      </c>
      <c r="B1416" t="s">
        <v>82</v>
      </c>
      <c r="C1416" t="s">
        <v>3065</v>
      </c>
      <c r="D1416" t="s">
        <v>84</v>
      </c>
      <c r="E1416" s="2">
        <f>HYPERLINK("capsilon://?command=openfolder&amp;siteaddress=FAM.docvelocity-na8.net&amp;folderid=FX34144EE5-1A0C-6A44-382A-DAF10F6A6F87","FX22087518")</f>
        <v>0</v>
      </c>
      <c r="F1416" t="s">
        <v>19</v>
      </c>
      <c r="G1416" t="s">
        <v>19</v>
      </c>
      <c r="H1416" t="s">
        <v>85</v>
      </c>
      <c r="I1416" t="s">
        <v>3066</v>
      </c>
      <c r="J1416">
        <v>28</v>
      </c>
      <c r="K1416" t="s">
        <v>87</v>
      </c>
      <c r="L1416" t="s">
        <v>88</v>
      </c>
      <c r="M1416" t="s">
        <v>89</v>
      </c>
      <c r="N1416">
        <v>2</v>
      </c>
      <c r="O1416" s="1">
        <v>44802.521550925929</v>
      </c>
      <c r="P1416" s="1">
        <v>44802.546053240738</v>
      </c>
      <c r="Q1416">
        <v>1865</v>
      </c>
      <c r="R1416">
        <v>252</v>
      </c>
      <c r="S1416" t="b">
        <v>0</v>
      </c>
      <c r="T1416" t="s">
        <v>90</v>
      </c>
      <c r="U1416" t="b">
        <v>0</v>
      </c>
      <c r="V1416" t="s">
        <v>95</v>
      </c>
      <c r="W1416" s="1">
        <v>44802.541886574072</v>
      </c>
      <c r="X1416">
        <v>96</v>
      </c>
      <c r="Y1416">
        <v>21</v>
      </c>
      <c r="Z1416">
        <v>0</v>
      </c>
      <c r="AA1416">
        <v>21</v>
      </c>
      <c r="AB1416">
        <v>0</v>
      </c>
      <c r="AC1416">
        <v>0</v>
      </c>
      <c r="AD1416">
        <v>7</v>
      </c>
      <c r="AE1416">
        <v>0</v>
      </c>
      <c r="AF1416">
        <v>0</v>
      </c>
      <c r="AG1416">
        <v>0</v>
      </c>
      <c r="AH1416" t="s">
        <v>108</v>
      </c>
      <c r="AI1416" s="1">
        <v>44802.546053240738</v>
      </c>
      <c r="AJ1416">
        <v>142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7</v>
      </c>
      <c r="AQ1416">
        <v>21</v>
      </c>
      <c r="AR1416">
        <v>0</v>
      </c>
      <c r="AS1416">
        <v>2</v>
      </c>
      <c r="AT1416" t="s">
        <v>90</v>
      </c>
      <c r="AU1416" t="s">
        <v>90</v>
      </c>
      <c r="AV1416" t="s">
        <v>90</v>
      </c>
      <c r="AW1416" t="s">
        <v>90</v>
      </c>
      <c r="AX1416" t="s">
        <v>90</v>
      </c>
      <c r="AY1416" t="s">
        <v>90</v>
      </c>
      <c r="AZ1416" t="s">
        <v>90</v>
      </c>
      <c r="BA1416" t="s">
        <v>90</v>
      </c>
      <c r="BB1416" t="s">
        <v>90</v>
      </c>
      <c r="BC1416" t="s">
        <v>90</v>
      </c>
      <c r="BD1416" t="s">
        <v>90</v>
      </c>
      <c r="BE1416" t="s">
        <v>90</v>
      </c>
      <c r="BF1416" t="s">
        <v>3017</v>
      </c>
      <c r="BG1416">
        <v>35</v>
      </c>
      <c r="BH1416" t="s">
        <v>93</v>
      </c>
    </row>
    <row r="1417" spans="1:60">
      <c r="A1417" t="s">
        <v>3067</v>
      </c>
      <c r="B1417" t="s">
        <v>82</v>
      </c>
      <c r="C1417" t="s">
        <v>3065</v>
      </c>
      <c r="D1417" t="s">
        <v>84</v>
      </c>
      <c r="E1417" s="2">
        <f>HYPERLINK("capsilon://?command=openfolder&amp;siteaddress=FAM.docvelocity-na8.net&amp;folderid=FX34144EE5-1A0C-6A44-382A-DAF10F6A6F87","FX22087518")</f>
        <v>0</v>
      </c>
      <c r="F1417" t="s">
        <v>19</v>
      </c>
      <c r="G1417" t="s">
        <v>19</v>
      </c>
      <c r="H1417" t="s">
        <v>85</v>
      </c>
      <c r="I1417" t="s">
        <v>3068</v>
      </c>
      <c r="J1417">
        <v>67</v>
      </c>
      <c r="K1417" t="s">
        <v>87</v>
      </c>
      <c r="L1417" t="s">
        <v>88</v>
      </c>
      <c r="M1417" t="s">
        <v>89</v>
      </c>
      <c r="N1417">
        <v>2</v>
      </c>
      <c r="O1417" s="1">
        <v>44802.522129629629</v>
      </c>
      <c r="P1417" s="1">
        <v>44802.534837962965</v>
      </c>
      <c r="Q1417">
        <v>859</v>
      </c>
      <c r="R1417">
        <v>239</v>
      </c>
      <c r="S1417" t="b">
        <v>0</v>
      </c>
      <c r="T1417" t="s">
        <v>90</v>
      </c>
      <c r="U1417" t="b">
        <v>0</v>
      </c>
      <c r="V1417" t="s">
        <v>1933</v>
      </c>
      <c r="W1417" s="1">
        <v>44802.523217592592</v>
      </c>
      <c r="X1417">
        <v>92</v>
      </c>
      <c r="Y1417">
        <v>0</v>
      </c>
      <c r="Z1417">
        <v>0</v>
      </c>
      <c r="AA1417">
        <v>0</v>
      </c>
      <c r="AB1417">
        <v>52</v>
      </c>
      <c r="AC1417">
        <v>0</v>
      </c>
      <c r="AD1417">
        <v>67</v>
      </c>
      <c r="AE1417">
        <v>0</v>
      </c>
      <c r="AF1417">
        <v>0</v>
      </c>
      <c r="AG1417">
        <v>0</v>
      </c>
      <c r="AH1417" t="s">
        <v>108</v>
      </c>
      <c r="AI1417" s="1">
        <v>44802.534837962965</v>
      </c>
      <c r="AJ1417">
        <v>147</v>
      </c>
      <c r="AK1417">
        <v>0</v>
      </c>
      <c r="AL1417">
        <v>0</v>
      </c>
      <c r="AM1417">
        <v>0</v>
      </c>
      <c r="AN1417">
        <v>52</v>
      </c>
      <c r="AO1417">
        <v>0</v>
      </c>
      <c r="AP1417">
        <v>67</v>
      </c>
      <c r="AQ1417">
        <v>0</v>
      </c>
      <c r="AR1417">
        <v>0</v>
      </c>
      <c r="AS1417">
        <v>0</v>
      </c>
      <c r="AT1417" t="s">
        <v>90</v>
      </c>
      <c r="AU1417" t="s">
        <v>90</v>
      </c>
      <c r="AV1417" t="s">
        <v>90</v>
      </c>
      <c r="AW1417" t="s">
        <v>90</v>
      </c>
      <c r="AX1417" t="s">
        <v>90</v>
      </c>
      <c r="AY1417" t="s">
        <v>90</v>
      </c>
      <c r="AZ1417" t="s">
        <v>90</v>
      </c>
      <c r="BA1417" t="s">
        <v>90</v>
      </c>
      <c r="BB1417" t="s">
        <v>90</v>
      </c>
      <c r="BC1417" t="s">
        <v>90</v>
      </c>
      <c r="BD1417" t="s">
        <v>90</v>
      </c>
      <c r="BE1417" t="s">
        <v>90</v>
      </c>
      <c r="BF1417" t="s">
        <v>3017</v>
      </c>
      <c r="BG1417">
        <v>18</v>
      </c>
      <c r="BH1417" t="s">
        <v>93</v>
      </c>
    </row>
    <row r="1418" spans="1:60">
      <c r="A1418" t="s">
        <v>3069</v>
      </c>
      <c r="B1418" t="s">
        <v>82</v>
      </c>
      <c r="C1418" t="s">
        <v>3065</v>
      </c>
      <c r="D1418" t="s">
        <v>84</v>
      </c>
      <c r="E1418" s="2">
        <f>HYPERLINK("capsilon://?command=openfolder&amp;siteaddress=FAM.docvelocity-na8.net&amp;folderid=FX34144EE5-1A0C-6A44-382A-DAF10F6A6F87","FX22087518")</f>
        <v>0</v>
      </c>
      <c r="F1418" t="s">
        <v>19</v>
      </c>
      <c r="G1418" t="s">
        <v>19</v>
      </c>
      <c r="H1418" t="s">
        <v>85</v>
      </c>
      <c r="I1418" t="s">
        <v>3070</v>
      </c>
      <c r="J1418">
        <v>41</v>
      </c>
      <c r="K1418" t="s">
        <v>87</v>
      </c>
      <c r="L1418" t="s">
        <v>88</v>
      </c>
      <c r="M1418" t="s">
        <v>89</v>
      </c>
      <c r="N1418">
        <v>2</v>
      </c>
      <c r="O1418" s="1">
        <v>44802.522164351853</v>
      </c>
      <c r="P1418" s="1">
        <v>44802.548622685186</v>
      </c>
      <c r="Q1418">
        <v>1326</v>
      </c>
      <c r="R1418">
        <v>960</v>
      </c>
      <c r="S1418" t="b">
        <v>0</v>
      </c>
      <c r="T1418" t="s">
        <v>90</v>
      </c>
      <c r="U1418" t="b">
        <v>0</v>
      </c>
      <c r="V1418" t="s">
        <v>1933</v>
      </c>
      <c r="W1418" s="1">
        <v>44802.526921296296</v>
      </c>
      <c r="X1418">
        <v>320</v>
      </c>
      <c r="Y1418">
        <v>41</v>
      </c>
      <c r="Z1418">
        <v>0</v>
      </c>
      <c r="AA1418">
        <v>41</v>
      </c>
      <c r="AB1418">
        <v>0</v>
      </c>
      <c r="AC1418">
        <v>7</v>
      </c>
      <c r="AD1418">
        <v>0</v>
      </c>
      <c r="AE1418">
        <v>0</v>
      </c>
      <c r="AF1418">
        <v>0</v>
      </c>
      <c r="AG1418">
        <v>0</v>
      </c>
      <c r="AH1418" t="s">
        <v>108</v>
      </c>
      <c r="AI1418" s="1">
        <v>44802.548622685186</v>
      </c>
      <c r="AJ1418">
        <v>221</v>
      </c>
      <c r="AK1418">
        <v>3</v>
      </c>
      <c r="AL1418">
        <v>0</v>
      </c>
      <c r="AM1418">
        <v>3</v>
      </c>
      <c r="AN1418">
        <v>0</v>
      </c>
      <c r="AO1418">
        <v>3</v>
      </c>
      <c r="AP1418">
        <v>-3</v>
      </c>
      <c r="AQ1418">
        <v>0</v>
      </c>
      <c r="AR1418">
        <v>0</v>
      </c>
      <c r="AS1418">
        <v>0</v>
      </c>
      <c r="AT1418" t="s">
        <v>90</v>
      </c>
      <c r="AU1418" t="s">
        <v>90</v>
      </c>
      <c r="AV1418" t="s">
        <v>90</v>
      </c>
      <c r="AW1418" t="s">
        <v>90</v>
      </c>
      <c r="AX1418" t="s">
        <v>90</v>
      </c>
      <c r="AY1418" t="s">
        <v>90</v>
      </c>
      <c r="AZ1418" t="s">
        <v>90</v>
      </c>
      <c r="BA1418" t="s">
        <v>90</v>
      </c>
      <c r="BB1418" t="s">
        <v>90</v>
      </c>
      <c r="BC1418" t="s">
        <v>90</v>
      </c>
      <c r="BD1418" t="s">
        <v>90</v>
      </c>
      <c r="BE1418" t="s">
        <v>90</v>
      </c>
      <c r="BF1418" t="s">
        <v>3017</v>
      </c>
      <c r="BG1418">
        <v>38</v>
      </c>
      <c r="BH1418" t="s">
        <v>93</v>
      </c>
    </row>
    <row r="1419" spans="1:60">
      <c r="A1419" t="s">
        <v>3071</v>
      </c>
      <c r="B1419" t="s">
        <v>82</v>
      </c>
      <c r="C1419" t="s">
        <v>3065</v>
      </c>
      <c r="D1419" t="s">
        <v>84</v>
      </c>
      <c r="E1419" s="2">
        <f>HYPERLINK("capsilon://?command=openfolder&amp;siteaddress=FAM.docvelocity-na8.net&amp;folderid=FX34144EE5-1A0C-6A44-382A-DAF10F6A6F87","FX22087518")</f>
        <v>0</v>
      </c>
      <c r="F1419" t="s">
        <v>19</v>
      </c>
      <c r="G1419" t="s">
        <v>19</v>
      </c>
      <c r="H1419" t="s">
        <v>85</v>
      </c>
      <c r="I1419" t="s">
        <v>3072</v>
      </c>
      <c r="J1419">
        <v>41</v>
      </c>
      <c r="K1419" t="s">
        <v>87</v>
      </c>
      <c r="L1419" t="s">
        <v>88</v>
      </c>
      <c r="M1419" t="s">
        <v>89</v>
      </c>
      <c r="N1419">
        <v>2</v>
      </c>
      <c r="O1419" s="1">
        <v>44802.522488425922</v>
      </c>
      <c r="P1419" s="1">
        <v>44802.55327546296</v>
      </c>
      <c r="Q1419">
        <v>1939</v>
      </c>
      <c r="R1419">
        <v>721</v>
      </c>
      <c r="S1419" t="b">
        <v>0</v>
      </c>
      <c r="T1419" t="s">
        <v>90</v>
      </c>
      <c r="U1419" t="b">
        <v>0</v>
      </c>
      <c r="V1419" t="s">
        <v>1933</v>
      </c>
      <c r="W1419" s="1">
        <v>44802.530636574076</v>
      </c>
      <c r="X1419">
        <v>320</v>
      </c>
      <c r="Y1419">
        <v>41</v>
      </c>
      <c r="Z1419">
        <v>0</v>
      </c>
      <c r="AA1419">
        <v>41</v>
      </c>
      <c r="AB1419">
        <v>0</v>
      </c>
      <c r="AC1419">
        <v>3</v>
      </c>
      <c r="AD1419">
        <v>0</v>
      </c>
      <c r="AE1419">
        <v>0</v>
      </c>
      <c r="AF1419">
        <v>0</v>
      </c>
      <c r="AG1419">
        <v>0</v>
      </c>
      <c r="AH1419" t="s">
        <v>108</v>
      </c>
      <c r="AI1419" s="1">
        <v>44802.55327546296</v>
      </c>
      <c r="AJ1419">
        <v>401</v>
      </c>
      <c r="AK1419">
        <v>3</v>
      </c>
      <c r="AL1419">
        <v>0</v>
      </c>
      <c r="AM1419">
        <v>3</v>
      </c>
      <c r="AN1419">
        <v>0</v>
      </c>
      <c r="AO1419">
        <v>3</v>
      </c>
      <c r="AP1419">
        <v>-3</v>
      </c>
      <c r="AQ1419">
        <v>0</v>
      </c>
      <c r="AR1419">
        <v>0</v>
      </c>
      <c r="AS1419">
        <v>0</v>
      </c>
      <c r="AT1419" t="s">
        <v>90</v>
      </c>
      <c r="AU1419" t="s">
        <v>90</v>
      </c>
      <c r="AV1419" t="s">
        <v>90</v>
      </c>
      <c r="AW1419" t="s">
        <v>90</v>
      </c>
      <c r="AX1419" t="s">
        <v>90</v>
      </c>
      <c r="AY1419" t="s">
        <v>90</v>
      </c>
      <c r="AZ1419" t="s">
        <v>90</v>
      </c>
      <c r="BA1419" t="s">
        <v>90</v>
      </c>
      <c r="BB1419" t="s">
        <v>90</v>
      </c>
      <c r="BC1419" t="s">
        <v>90</v>
      </c>
      <c r="BD1419" t="s">
        <v>90</v>
      </c>
      <c r="BE1419" t="s">
        <v>90</v>
      </c>
      <c r="BF1419" t="s">
        <v>3017</v>
      </c>
      <c r="BG1419">
        <v>44</v>
      </c>
      <c r="BH1419" t="s">
        <v>93</v>
      </c>
    </row>
    <row r="1420" spans="1:60">
      <c r="A1420" t="s">
        <v>3073</v>
      </c>
      <c r="B1420" t="s">
        <v>82</v>
      </c>
      <c r="C1420" t="s">
        <v>3065</v>
      </c>
      <c r="D1420" t="s">
        <v>84</v>
      </c>
      <c r="E1420" s="2">
        <f>HYPERLINK("capsilon://?command=openfolder&amp;siteaddress=FAM.docvelocity-na8.net&amp;folderid=FX34144EE5-1A0C-6A44-382A-DAF10F6A6F87","FX22087518")</f>
        <v>0</v>
      </c>
      <c r="F1420" t="s">
        <v>19</v>
      </c>
      <c r="G1420" t="s">
        <v>19</v>
      </c>
      <c r="H1420" t="s">
        <v>85</v>
      </c>
      <c r="I1420" t="s">
        <v>3074</v>
      </c>
      <c r="J1420">
        <v>28</v>
      </c>
      <c r="K1420" t="s">
        <v>87</v>
      </c>
      <c r="L1420" t="s">
        <v>88</v>
      </c>
      <c r="M1420" t="s">
        <v>89</v>
      </c>
      <c r="N1420">
        <v>2</v>
      </c>
      <c r="O1420" s="1">
        <v>44802.522581018522</v>
      </c>
      <c r="P1420" s="1">
        <v>44802.55672453704</v>
      </c>
      <c r="Q1420">
        <v>2423</v>
      </c>
      <c r="R1420">
        <v>527</v>
      </c>
      <c r="S1420" t="b">
        <v>0</v>
      </c>
      <c r="T1420" t="s">
        <v>90</v>
      </c>
      <c r="U1420" t="b">
        <v>0</v>
      </c>
      <c r="V1420" t="s">
        <v>95</v>
      </c>
      <c r="W1420" s="1">
        <v>44802.544363425928</v>
      </c>
      <c r="X1420">
        <v>213</v>
      </c>
      <c r="Y1420">
        <v>21</v>
      </c>
      <c r="Z1420">
        <v>0</v>
      </c>
      <c r="AA1420">
        <v>21</v>
      </c>
      <c r="AB1420">
        <v>0</v>
      </c>
      <c r="AC1420">
        <v>0</v>
      </c>
      <c r="AD1420">
        <v>7</v>
      </c>
      <c r="AE1420">
        <v>0</v>
      </c>
      <c r="AF1420">
        <v>0</v>
      </c>
      <c r="AG1420">
        <v>0</v>
      </c>
      <c r="AH1420" t="s">
        <v>108</v>
      </c>
      <c r="AI1420" s="1">
        <v>44802.55672453704</v>
      </c>
      <c r="AJ1420">
        <v>298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7</v>
      </c>
      <c r="AQ1420">
        <v>21</v>
      </c>
      <c r="AR1420">
        <v>0</v>
      </c>
      <c r="AS1420">
        <v>2</v>
      </c>
      <c r="AT1420" t="s">
        <v>90</v>
      </c>
      <c r="AU1420" t="s">
        <v>90</v>
      </c>
      <c r="AV1420" t="s">
        <v>90</v>
      </c>
      <c r="AW1420" t="s">
        <v>90</v>
      </c>
      <c r="AX1420" t="s">
        <v>90</v>
      </c>
      <c r="AY1420" t="s">
        <v>90</v>
      </c>
      <c r="AZ1420" t="s">
        <v>90</v>
      </c>
      <c r="BA1420" t="s">
        <v>90</v>
      </c>
      <c r="BB1420" t="s">
        <v>90</v>
      </c>
      <c r="BC1420" t="s">
        <v>90</v>
      </c>
      <c r="BD1420" t="s">
        <v>90</v>
      </c>
      <c r="BE1420" t="s">
        <v>90</v>
      </c>
      <c r="BF1420" t="s">
        <v>3017</v>
      </c>
      <c r="BG1420">
        <v>49</v>
      </c>
      <c r="BH1420" t="s">
        <v>93</v>
      </c>
    </row>
    <row r="1421" spans="1:60">
      <c r="A1421" t="s">
        <v>3075</v>
      </c>
      <c r="B1421" t="s">
        <v>82</v>
      </c>
      <c r="C1421" t="s">
        <v>3065</v>
      </c>
      <c r="D1421" t="s">
        <v>84</v>
      </c>
      <c r="E1421" s="2">
        <f>HYPERLINK("capsilon://?command=openfolder&amp;siteaddress=FAM.docvelocity-na8.net&amp;folderid=FX34144EE5-1A0C-6A44-382A-DAF10F6A6F87","FX22087518")</f>
        <v>0</v>
      </c>
      <c r="F1421" t="s">
        <v>19</v>
      </c>
      <c r="G1421" t="s">
        <v>19</v>
      </c>
      <c r="H1421" t="s">
        <v>85</v>
      </c>
      <c r="I1421" t="s">
        <v>3076</v>
      </c>
      <c r="J1421">
        <v>67</v>
      </c>
      <c r="K1421" t="s">
        <v>87</v>
      </c>
      <c r="L1421" t="s">
        <v>88</v>
      </c>
      <c r="M1421" t="s">
        <v>89</v>
      </c>
      <c r="N1421">
        <v>2</v>
      </c>
      <c r="O1421" s="1">
        <v>44802.523090277777</v>
      </c>
      <c r="P1421" s="1">
        <v>44802.561192129629</v>
      </c>
      <c r="Q1421">
        <v>2492</v>
      </c>
      <c r="R1421">
        <v>800</v>
      </c>
      <c r="S1421" t="b">
        <v>0</v>
      </c>
      <c r="T1421" t="s">
        <v>90</v>
      </c>
      <c r="U1421" t="b">
        <v>0</v>
      </c>
      <c r="V1421" t="s">
        <v>1933</v>
      </c>
      <c r="W1421" s="1">
        <v>44802.539687500001</v>
      </c>
      <c r="X1421">
        <v>605</v>
      </c>
      <c r="Y1421">
        <v>53</v>
      </c>
      <c r="Z1421">
        <v>0</v>
      </c>
      <c r="AA1421">
        <v>53</v>
      </c>
      <c r="AB1421">
        <v>0</v>
      </c>
      <c r="AC1421">
        <v>18</v>
      </c>
      <c r="AD1421">
        <v>14</v>
      </c>
      <c r="AE1421">
        <v>0</v>
      </c>
      <c r="AF1421">
        <v>0</v>
      </c>
      <c r="AG1421">
        <v>0</v>
      </c>
      <c r="AH1421" t="s">
        <v>108</v>
      </c>
      <c r="AI1421" s="1">
        <v>44802.561192129629</v>
      </c>
      <c r="AJ1421">
        <v>190</v>
      </c>
      <c r="AK1421">
        <v>1</v>
      </c>
      <c r="AL1421">
        <v>0</v>
      </c>
      <c r="AM1421">
        <v>1</v>
      </c>
      <c r="AN1421">
        <v>0</v>
      </c>
      <c r="AO1421">
        <v>1</v>
      </c>
      <c r="AP1421">
        <v>13</v>
      </c>
      <c r="AQ1421">
        <v>0</v>
      </c>
      <c r="AR1421">
        <v>0</v>
      </c>
      <c r="AS1421">
        <v>0</v>
      </c>
      <c r="AT1421" t="s">
        <v>90</v>
      </c>
      <c r="AU1421" t="s">
        <v>90</v>
      </c>
      <c r="AV1421" t="s">
        <v>90</v>
      </c>
      <c r="AW1421" t="s">
        <v>90</v>
      </c>
      <c r="AX1421" t="s">
        <v>90</v>
      </c>
      <c r="AY1421" t="s">
        <v>90</v>
      </c>
      <c r="AZ1421" t="s">
        <v>90</v>
      </c>
      <c r="BA1421" t="s">
        <v>90</v>
      </c>
      <c r="BB1421" t="s">
        <v>90</v>
      </c>
      <c r="BC1421" t="s">
        <v>90</v>
      </c>
      <c r="BD1421" t="s">
        <v>90</v>
      </c>
      <c r="BE1421" t="s">
        <v>90</v>
      </c>
      <c r="BF1421" t="s">
        <v>3017</v>
      </c>
      <c r="BG1421">
        <v>54</v>
      </c>
      <c r="BH1421" t="s">
        <v>93</v>
      </c>
    </row>
    <row r="1422" spans="1:60">
      <c r="A1422" t="s">
        <v>3077</v>
      </c>
      <c r="B1422" t="s">
        <v>82</v>
      </c>
      <c r="C1422" t="s">
        <v>2951</v>
      </c>
      <c r="D1422" t="s">
        <v>84</v>
      </c>
      <c r="E1422" s="2">
        <f>HYPERLINK("capsilon://?command=openfolder&amp;siteaddress=FAM.docvelocity-na8.net&amp;folderid=FXD8592FC5-DD1C-AE74-F738-610CE3B8ED0E","FX22087301")</f>
        <v>0</v>
      </c>
      <c r="F1422" t="s">
        <v>19</v>
      </c>
      <c r="G1422" t="s">
        <v>19</v>
      </c>
      <c r="H1422" t="s">
        <v>85</v>
      </c>
      <c r="I1422" t="s">
        <v>3078</v>
      </c>
      <c r="J1422">
        <v>28</v>
      </c>
      <c r="K1422" t="s">
        <v>87</v>
      </c>
      <c r="L1422" t="s">
        <v>88</v>
      </c>
      <c r="M1422" t="s">
        <v>89</v>
      </c>
      <c r="N1422">
        <v>2</v>
      </c>
      <c r="O1422" s="1">
        <v>44802.534143518518</v>
      </c>
      <c r="P1422" s="1">
        <v>44802.562303240738</v>
      </c>
      <c r="Q1422">
        <v>2139</v>
      </c>
      <c r="R1422">
        <v>294</v>
      </c>
      <c r="S1422" t="b">
        <v>0</v>
      </c>
      <c r="T1422" t="s">
        <v>90</v>
      </c>
      <c r="U1422" t="b">
        <v>0</v>
      </c>
      <c r="V1422" t="s">
        <v>1933</v>
      </c>
      <c r="W1422" s="1">
        <v>44802.542002314818</v>
      </c>
      <c r="X1422">
        <v>199</v>
      </c>
      <c r="Y1422">
        <v>21</v>
      </c>
      <c r="Z1422">
        <v>0</v>
      </c>
      <c r="AA1422">
        <v>21</v>
      </c>
      <c r="AB1422">
        <v>0</v>
      </c>
      <c r="AC1422">
        <v>1</v>
      </c>
      <c r="AD1422">
        <v>7</v>
      </c>
      <c r="AE1422">
        <v>0</v>
      </c>
      <c r="AF1422">
        <v>0</v>
      </c>
      <c r="AG1422">
        <v>0</v>
      </c>
      <c r="AH1422" t="s">
        <v>108</v>
      </c>
      <c r="AI1422" s="1">
        <v>44802.562303240738</v>
      </c>
      <c r="AJ1422">
        <v>95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7</v>
      </c>
      <c r="AQ1422">
        <v>0</v>
      </c>
      <c r="AR1422">
        <v>0</v>
      </c>
      <c r="AS1422">
        <v>0</v>
      </c>
      <c r="AT1422" t="s">
        <v>90</v>
      </c>
      <c r="AU1422" t="s">
        <v>90</v>
      </c>
      <c r="AV1422" t="s">
        <v>90</v>
      </c>
      <c r="AW1422" t="s">
        <v>90</v>
      </c>
      <c r="AX1422" t="s">
        <v>90</v>
      </c>
      <c r="AY1422" t="s">
        <v>90</v>
      </c>
      <c r="AZ1422" t="s">
        <v>90</v>
      </c>
      <c r="BA1422" t="s">
        <v>90</v>
      </c>
      <c r="BB1422" t="s">
        <v>90</v>
      </c>
      <c r="BC1422" t="s">
        <v>90</v>
      </c>
      <c r="BD1422" t="s">
        <v>90</v>
      </c>
      <c r="BE1422" t="s">
        <v>90</v>
      </c>
      <c r="BF1422" t="s">
        <v>3017</v>
      </c>
      <c r="BG1422">
        <v>40</v>
      </c>
      <c r="BH1422" t="s">
        <v>93</v>
      </c>
    </row>
    <row r="1423" spans="1:60">
      <c r="A1423" t="s">
        <v>3079</v>
      </c>
      <c r="B1423" t="s">
        <v>82</v>
      </c>
      <c r="C1423" t="s">
        <v>2951</v>
      </c>
      <c r="D1423" t="s">
        <v>84</v>
      </c>
      <c r="E1423" s="2">
        <f>HYPERLINK("capsilon://?command=openfolder&amp;siteaddress=FAM.docvelocity-na8.net&amp;folderid=FXD8592FC5-DD1C-AE74-F738-610CE3B8ED0E","FX22087301")</f>
        <v>0</v>
      </c>
      <c r="F1423" t="s">
        <v>19</v>
      </c>
      <c r="G1423" t="s">
        <v>19</v>
      </c>
      <c r="H1423" t="s">
        <v>85</v>
      </c>
      <c r="I1423" t="s">
        <v>3080</v>
      </c>
      <c r="J1423">
        <v>28</v>
      </c>
      <c r="K1423" t="s">
        <v>87</v>
      </c>
      <c r="L1423" t="s">
        <v>88</v>
      </c>
      <c r="M1423" t="s">
        <v>89</v>
      </c>
      <c r="N1423">
        <v>2</v>
      </c>
      <c r="O1423" s="1">
        <v>44802.534456018519</v>
      </c>
      <c r="P1423" s="1">
        <v>44802.610462962963</v>
      </c>
      <c r="Q1423">
        <v>5327</v>
      </c>
      <c r="R1423">
        <v>1240</v>
      </c>
      <c r="S1423" t="b">
        <v>0</v>
      </c>
      <c r="T1423" t="s">
        <v>90</v>
      </c>
      <c r="U1423" t="b">
        <v>0</v>
      </c>
      <c r="V1423" t="s">
        <v>1933</v>
      </c>
      <c r="W1423" s="1">
        <v>44802.548773148148</v>
      </c>
      <c r="X1423">
        <v>584</v>
      </c>
      <c r="Y1423">
        <v>21</v>
      </c>
      <c r="Z1423">
        <v>0</v>
      </c>
      <c r="AA1423">
        <v>21</v>
      </c>
      <c r="AB1423">
        <v>0</v>
      </c>
      <c r="AC1423">
        <v>6</v>
      </c>
      <c r="AD1423">
        <v>7</v>
      </c>
      <c r="AE1423">
        <v>0</v>
      </c>
      <c r="AF1423">
        <v>0</v>
      </c>
      <c r="AG1423">
        <v>0</v>
      </c>
      <c r="AH1423" t="s">
        <v>173</v>
      </c>
      <c r="AI1423" s="1">
        <v>44802.610462962963</v>
      </c>
      <c r="AJ1423">
        <v>101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7</v>
      </c>
      <c r="AQ1423">
        <v>0</v>
      </c>
      <c r="AR1423">
        <v>0</v>
      </c>
      <c r="AS1423">
        <v>0</v>
      </c>
      <c r="AT1423" t="s">
        <v>90</v>
      </c>
      <c r="AU1423" t="s">
        <v>90</v>
      </c>
      <c r="AV1423" t="s">
        <v>90</v>
      </c>
      <c r="AW1423" t="s">
        <v>90</v>
      </c>
      <c r="AX1423" t="s">
        <v>90</v>
      </c>
      <c r="AY1423" t="s">
        <v>90</v>
      </c>
      <c r="AZ1423" t="s">
        <v>90</v>
      </c>
      <c r="BA1423" t="s">
        <v>90</v>
      </c>
      <c r="BB1423" t="s">
        <v>90</v>
      </c>
      <c r="BC1423" t="s">
        <v>90</v>
      </c>
      <c r="BD1423" t="s">
        <v>90</v>
      </c>
      <c r="BE1423" t="s">
        <v>90</v>
      </c>
      <c r="BF1423" t="s">
        <v>3017</v>
      </c>
      <c r="BG1423">
        <v>109</v>
      </c>
      <c r="BH1423" t="s">
        <v>93</v>
      </c>
    </row>
    <row r="1424" spans="1:60">
      <c r="A1424" t="s">
        <v>3081</v>
      </c>
      <c r="B1424" t="s">
        <v>82</v>
      </c>
      <c r="C1424" t="s">
        <v>3065</v>
      </c>
      <c r="D1424" t="s">
        <v>84</v>
      </c>
      <c r="E1424" s="2">
        <f>HYPERLINK("capsilon://?command=openfolder&amp;siteaddress=FAM.docvelocity-na8.net&amp;folderid=FX34144EE5-1A0C-6A44-382A-DAF10F6A6F87","FX22087518")</f>
        <v>0</v>
      </c>
      <c r="F1424" t="s">
        <v>19</v>
      </c>
      <c r="G1424" t="s">
        <v>19</v>
      </c>
      <c r="H1424" t="s">
        <v>85</v>
      </c>
      <c r="I1424" t="s">
        <v>3066</v>
      </c>
      <c r="J1424">
        <v>56</v>
      </c>
      <c r="K1424" t="s">
        <v>87</v>
      </c>
      <c r="L1424" t="s">
        <v>88</v>
      </c>
      <c r="M1424" t="s">
        <v>89</v>
      </c>
      <c r="N1424">
        <v>2</v>
      </c>
      <c r="O1424" s="1">
        <v>44802.54724537037</v>
      </c>
      <c r="P1424" s="1">
        <v>44802.558981481481</v>
      </c>
      <c r="Q1424">
        <v>383</v>
      </c>
      <c r="R1424">
        <v>631</v>
      </c>
      <c r="S1424" t="b">
        <v>0</v>
      </c>
      <c r="T1424" t="s">
        <v>90</v>
      </c>
      <c r="U1424" t="b">
        <v>1</v>
      </c>
      <c r="V1424" t="s">
        <v>95</v>
      </c>
      <c r="W1424" s="1">
        <v>44802.555474537039</v>
      </c>
      <c r="X1424">
        <v>370</v>
      </c>
      <c r="Y1424">
        <v>42</v>
      </c>
      <c r="Z1424">
        <v>0</v>
      </c>
      <c r="AA1424">
        <v>42</v>
      </c>
      <c r="AB1424">
        <v>0</v>
      </c>
      <c r="AC1424">
        <v>18</v>
      </c>
      <c r="AD1424">
        <v>14</v>
      </c>
      <c r="AE1424">
        <v>0</v>
      </c>
      <c r="AF1424">
        <v>0</v>
      </c>
      <c r="AG1424">
        <v>0</v>
      </c>
      <c r="AH1424" t="s">
        <v>108</v>
      </c>
      <c r="AI1424" s="1">
        <v>44802.558981481481</v>
      </c>
      <c r="AJ1424">
        <v>194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14</v>
      </c>
      <c r="AQ1424">
        <v>0</v>
      </c>
      <c r="AR1424">
        <v>0</v>
      </c>
      <c r="AS1424">
        <v>0</v>
      </c>
      <c r="AT1424" t="s">
        <v>90</v>
      </c>
      <c r="AU1424" t="s">
        <v>90</v>
      </c>
      <c r="AV1424" t="s">
        <v>90</v>
      </c>
      <c r="AW1424" t="s">
        <v>90</v>
      </c>
      <c r="AX1424" t="s">
        <v>90</v>
      </c>
      <c r="AY1424" t="s">
        <v>90</v>
      </c>
      <c r="AZ1424" t="s">
        <v>90</v>
      </c>
      <c r="BA1424" t="s">
        <v>90</v>
      </c>
      <c r="BB1424" t="s">
        <v>90</v>
      </c>
      <c r="BC1424" t="s">
        <v>90</v>
      </c>
      <c r="BD1424" t="s">
        <v>90</v>
      </c>
      <c r="BE1424" t="s">
        <v>90</v>
      </c>
      <c r="BF1424" t="s">
        <v>3017</v>
      </c>
      <c r="BG1424">
        <v>16</v>
      </c>
      <c r="BH1424" t="s">
        <v>93</v>
      </c>
    </row>
    <row r="1425" spans="1:60">
      <c r="A1425" t="s">
        <v>3082</v>
      </c>
      <c r="B1425" t="s">
        <v>82</v>
      </c>
      <c r="C1425" t="s">
        <v>2829</v>
      </c>
      <c r="D1425" t="s">
        <v>84</v>
      </c>
      <c r="E1425" s="2">
        <f>HYPERLINK("capsilon://?command=openfolder&amp;siteaddress=FAM.docvelocity-na8.net&amp;folderid=FX360ABDE7-CEB6-A1AD-96C9-9EB7AF358343","FX22087201")</f>
        <v>0</v>
      </c>
      <c r="F1425" t="s">
        <v>19</v>
      </c>
      <c r="G1425" t="s">
        <v>19</v>
      </c>
      <c r="H1425" t="s">
        <v>85</v>
      </c>
      <c r="I1425" t="s">
        <v>3083</v>
      </c>
      <c r="J1425">
        <v>30</v>
      </c>
      <c r="K1425" t="s">
        <v>87</v>
      </c>
      <c r="L1425" t="s">
        <v>88</v>
      </c>
      <c r="M1425" t="s">
        <v>89</v>
      </c>
      <c r="N1425">
        <v>2</v>
      </c>
      <c r="O1425" s="1">
        <v>44802.555543981478</v>
      </c>
      <c r="P1425" s="1">
        <v>44802.611701388887</v>
      </c>
      <c r="Q1425">
        <v>4675</v>
      </c>
      <c r="R1425">
        <v>177</v>
      </c>
      <c r="S1425" t="b">
        <v>0</v>
      </c>
      <c r="T1425" t="s">
        <v>90</v>
      </c>
      <c r="U1425" t="b">
        <v>0</v>
      </c>
      <c r="V1425" t="s">
        <v>95</v>
      </c>
      <c r="W1425" s="1">
        <v>44802.556435185186</v>
      </c>
      <c r="X1425">
        <v>71</v>
      </c>
      <c r="Y1425">
        <v>10</v>
      </c>
      <c r="Z1425">
        <v>0</v>
      </c>
      <c r="AA1425">
        <v>10</v>
      </c>
      <c r="AB1425">
        <v>0</v>
      </c>
      <c r="AC1425">
        <v>1</v>
      </c>
      <c r="AD1425">
        <v>20</v>
      </c>
      <c r="AE1425">
        <v>0</v>
      </c>
      <c r="AF1425">
        <v>0</v>
      </c>
      <c r="AG1425">
        <v>0</v>
      </c>
      <c r="AH1425" t="s">
        <v>173</v>
      </c>
      <c r="AI1425" s="1">
        <v>44802.611701388887</v>
      </c>
      <c r="AJ1425">
        <v>106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20</v>
      </c>
      <c r="AQ1425">
        <v>0</v>
      </c>
      <c r="AR1425">
        <v>0</v>
      </c>
      <c r="AS1425">
        <v>0</v>
      </c>
      <c r="AT1425" t="s">
        <v>90</v>
      </c>
      <c r="AU1425" t="s">
        <v>90</v>
      </c>
      <c r="AV1425" t="s">
        <v>90</v>
      </c>
      <c r="AW1425" t="s">
        <v>90</v>
      </c>
      <c r="AX1425" t="s">
        <v>90</v>
      </c>
      <c r="AY1425" t="s">
        <v>90</v>
      </c>
      <c r="AZ1425" t="s">
        <v>90</v>
      </c>
      <c r="BA1425" t="s">
        <v>90</v>
      </c>
      <c r="BB1425" t="s">
        <v>90</v>
      </c>
      <c r="BC1425" t="s">
        <v>90</v>
      </c>
      <c r="BD1425" t="s">
        <v>90</v>
      </c>
      <c r="BE1425" t="s">
        <v>90</v>
      </c>
      <c r="BF1425" t="s">
        <v>3017</v>
      </c>
      <c r="BG1425">
        <v>80</v>
      </c>
      <c r="BH1425" t="s">
        <v>93</v>
      </c>
    </row>
    <row r="1426" spans="1:60">
      <c r="A1426" t="s">
        <v>3084</v>
      </c>
      <c r="B1426" t="s">
        <v>82</v>
      </c>
      <c r="C1426" t="s">
        <v>3065</v>
      </c>
      <c r="D1426" t="s">
        <v>84</v>
      </c>
      <c r="E1426" s="2">
        <f>HYPERLINK("capsilon://?command=openfolder&amp;siteaddress=FAM.docvelocity-na8.net&amp;folderid=FX34144EE5-1A0C-6A44-382A-DAF10F6A6F87","FX22087518")</f>
        <v>0</v>
      </c>
      <c r="F1426" t="s">
        <v>19</v>
      </c>
      <c r="G1426" t="s">
        <v>19</v>
      </c>
      <c r="H1426" t="s">
        <v>85</v>
      </c>
      <c r="I1426" t="s">
        <v>3074</v>
      </c>
      <c r="J1426">
        <v>56</v>
      </c>
      <c r="K1426" t="s">
        <v>87</v>
      </c>
      <c r="L1426" t="s">
        <v>88</v>
      </c>
      <c r="M1426" t="s">
        <v>89</v>
      </c>
      <c r="N1426">
        <v>2</v>
      </c>
      <c r="O1426" s="1">
        <v>44802.557997685188</v>
      </c>
      <c r="P1426" s="1">
        <v>44802.590543981481</v>
      </c>
      <c r="Q1426">
        <v>2303</v>
      </c>
      <c r="R1426">
        <v>509</v>
      </c>
      <c r="S1426" t="b">
        <v>0</v>
      </c>
      <c r="T1426" t="s">
        <v>90</v>
      </c>
      <c r="U1426" t="b">
        <v>1</v>
      </c>
      <c r="V1426" t="s">
        <v>95</v>
      </c>
      <c r="W1426" s="1">
        <v>44802.564363425925</v>
      </c>
      <c r="X1426">
        <v>252</v>
      </c>
      <c r="Y1426">
        <v>42</v>
      </c>
      <c r="Z1426">
        <v>0</v>
      </c>
      <c r="AA1426">
        <v>42</v>
      </c>
      <c r="AB1426">
        <v>0</v>
      </c>
      <c r="AC1426">
        <v>18</v>
      </c>
      <c r="AD1426">
        <v>14</v>
      </c>
      <c r="AE1426">
        <v>0</v>
      </c>
      <c r="AF1426">
        <v>0</v>
      </c>
      <c r="AG1426">
        <v>0</v>
      </c>
      <c r="AH1426" t="s">
        <v>173</v>
      </c>
      <c r="AI1426" s="1">
        <v>44802.590543981481</v>
      </c>
      <c r="AJ1426">
        <v>208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14</v>
      </c>
      <c r="AQ1426">
        <v>0</v>
      </c>
      <c r="AR1426">
        <v>0</v>
      </c>
      <c r="AS1426">
        <v>0</v>
      </c>
      <c r="AT1426" t="s">
        <v>90</v>
      </c>
      <c r="AU1426" t="s">
        <v>90</v>
      </c>
      <c r="AV1426" t="s">
        <v>90</v>
      </c>
      <c r="AW1426" t="s">
        <v>90</v>
      </c>
      <c r="AX1426" t="s">
        <v>90</v>
      </c>
      <c r="AY1426" t="s">
        <v>90</v>
      </c>
      <c r="AZ1426" t="s">
        <v>90</v>
      </c>
      <c r="BA1426" t="s">
        <v>90</v>
      </c>
      <c r="BB1426" t="s">
        <v>90</v>
      </c>
      <c r="BC1426" t="s">
        <v>90</v>
      </c>
      <c r="BD1426" t="s">
        <v>90</v>
      </c>
      <c r="BE1426" t="s">
        <v>90</v>
      </c>
      <c r="BF1426" t="s">
        <v>3017</v>
      </c>
      <c r="BG1426">
        <v>46</v>
      </c>
      <c r="BH1426" t="s">
        <v>93</v>
      </c>
    </row>
    <row r="1427" spans="1:60">
      <c r="A1427" t="s">
        <v>3085</v>
      </c>
      <c r="B1427" t="s">
        <v>82</v>
      </c>
      <c r="C1427" t="s">
        <v>1852</v>
      </c>
      <c r="D1427" t="s">
        <v>84</v>
      </c>
      <c r="E1427" s="2">
        <f>HYPERLINK("capsilon://?command=openfolder&amp;siteaddress=FAM.docvelocity-na8.net&amp;folderid=FX6AF1C62D-B6DB-D41B-9A7D-4385CA926559","FX22072559")</f>
        <v>0</v>
      </c>
      <c r="F1427" t="s">
        <v>19</v>
      </c>
      <c r="G1427" t="s">
        <v>19</v>
      </c>
      <c r="H1427" t="s">
        <v>85</v>
      </c>
      <c r="I1427" t="s">
        <v>3086</v>
      </c>
      <c r="J1427">
        <v>44</v>
      </c>
      <c r="K1427" t="s">
        <v>87</v>
      </c>
      <c r="L1427" t="s">
        <v>88</v>
      </c>
      <c r="M1427" t="s">
        <v>89</v>
      </c>
      <c r="N1427">
        <v>2</v>
      </c>
      <c r="O1427" s="1">
        <v>44802.567928240744</v>
      </c>
      <c r="P1427" s="1">
        <v>44802.612060185187</v>
      </c>
      <c r="Q1427">
        <v>3532</v>
      </c>
      <c r="R1427">
        <v>281</v>
      </c>
      <c r="S1427" t="b">
        <v>0</v>
      </c>
      <c r="T1427" t="s">
        <v>90</v>
      </c>
      <c r="U1427" t="b">
        <v>0</v>
      </c>
      <c r="V1427" t="s">
        <v>1933</v>
      </c>
      <c r="W1427" s="1">
        <v>44802.597615740742</v>
      </c>
      <c r="X1427">
        <v>251</v>
      </c>
      <c r="Y1427">
        <v>0</v>
      </c>
      <c r="Z1427">
        <v>0</v>
      </c>
      <c r="AA1427">
        <v>0</v>
      </c>
      <c r="AB1427">
        <v>37</v>
      </c>
      <c r="AC1427">
        <v>0</v>
      </c>
      <c r="AD1427">
        <v>44</v>
      </c>
      <c r="AE1427">
        <v>0</v>
      </c>
      <c r="AF1427">
        <v>0</v>
      </c>
      <c r="AG1427">
        <v>0</v>
      </c>
      <c r="AH1427" t="s">
        <v>173</v>
      </c>
      <c r="AI1427" s="1">
        <v>44802.612060185187</v>
      </c>
      <c r="AJ1427">
        <v>30</v>
      </c>
      <c r="AK1427">
        <v>0</v>
      </c>
      <c r="AL1427">
        <v>0</v>
      </c>
      <c r="AM1427">
        <v>0</v>
      </c>
      <c r="AN1427">
        <v>37</v>
      </c>
      <c r="AO1427">
        <v>0</v>
      </c>
      <c r="AP1427">
        <v>44</v>
      </c>
      <c r="AQ1427">
        <v>0</v>
      </c>
      <c r="AR1427">
        <v>0</v>
      </c>
      <c r="AS1427">
        <v>0</v>
      </c>
      <c r="AT1427" t="s">
        <v>90</v>
      </c>
      <c r="AU1427" t="s">
        <v>90</v>
      </c>
      <c r="AV1427" t="s">
        <v>90</v>
      </c>
      <c r="AW1427" t="s">
        <v>90</v>
      </c>
      <c r="AX1427" t="s">
        <v>90</v>
      </c>
      <c r="AY1427" t="s">
        <v>90</v>
      </c>
      <c r="AZ1427" t="s">
        <v>90</v>
      </c>
      <c r="BA1427" t="s">
        <v>90</v>
      </c>
      <c r="BB1427" t="s">
        <v>90</v>
      </c>
      <c r="BC1427" t="s">
        <v>90</v>
      </c>
      <c r="BD1427" t="s">
        <v>90</v>
      </c>
      <c r="BE1427" t="s">
        <v>90</v>
      </c>
      <c r="BF1427" t="s">
        <v>3017</v>
      </c>
      <c r="BG1427">
        <v>63</v>
      </c>
      <c r="BH1427" t="s">
        <v>93</v>
      </c>
    </row>
    <row r="1428" spans="1:60">
      <c r="A1428" t="s">
        <v>3087</v>
      </c>
      <c r="B1428" t="s">
        <v>82</v>
      </c>
      <c r="C1428" t="s">
        <v>3062</v>
      </c>
      <c r="D1428" t="s">
        <v>84</v>
      </c>
      <c r="E1428" s="2">
        <f>HYPERLINK("capsilon://?command=openfolder&amp;siteaddress=FAM.docvelocity-na8.net&amp;folderid=FX40AC476F-0EE2-CD75-D819-633F520F6092","FX22086775")</f>
        <v>0</v>
      </c>
      <c r="F1428" t="s">
        <v>19</v>
      </c>
      <c r="G1428" t="s">
        <v>19</v>
      </c>
      <c r="H1428" t="s">
        <v>85</v>
      </c>
      <c r="I1428" t="s">
        <v>3063</v>
      </c>
      <c r="J1428">
        <v>306</v>
      </c>
      <c r="K1428" t="s">
        <v>87</v>
      </c>
      <c r="L1428" t="s">
        <v>88</v>
      </c>
      <c r="M1428" t="s">
        <v>89</v>
      </c>
      <c r="N1428">
        <v>2</v>
      </c>
      <c r="O1428" s="1">
        <v>44802.569560185184</v>
      </c>
      <c r="P1428" s="1">
        <v>44802.636307870373</v>
      </c>
      <c r="Q1428">
        <v>1469</v>
      </c>
      <c r="R1428">
        <v>4298</v>
      </c>
      <c r="S1428" t="b">
        <v>0</v>
      </c>
      <c r="T1428" t="s">
        <v>90</v>
      </c>
      <c r="U1428" t="b">
        <v>1</v>
      </c>
      <c r="V1428" t="s">
        <v>1933</v>
      </c>
      <c r="W1428" s="1">
        <v>44802.621018518519</v>
      </c>
      <c r="X1428">
        <v>3043</v>
      </c>
      <c r="Y1428">
        <v>187</v>
      </c>
      <c r="Z1428">
        <v>0</v>
      </c>
      <c r="AA1428">
        <v>187</v>
      </c>
      <c r="AB1428">
        <v>113</v>
      </c>
      <c r="AC1428">
        <v>44</v>
      </c>
      <c r="AD1428">
        <v>119</v>
      </c>
      <c r="AE1428">
        <v>0</v>
      </c>
      <c r="AF1428">
        <v>0</v>
      </c>
      <c r="AG1428">
        <v>0</v>
      </c>
      <c r="AH1428" t="s">
        <v>108</v>
      </c>
      <c r="AI1428" s="1">
        <v>44802.636307870373</v>
      </c>
      <c r="AJ1428">
        <v>1167</v>
      </c>
      <c r="AK1428">
        <v>4</v>
      </c>
      <c r="AL1428">
        <v>0</v>
      </c>
      <c r="AM1428">
        <v>4</v>
      </c>
      <c r="AN1428">
        <v>67</v>
      </c>
      <c r="AO1428">
        <v>4</v>
      </c>
      <c r="AP1428">
        <v>115</v>
      </c>
      <c r="AQ1428">
        <v>0</v>
      </c>
      <c r="AR1428">
        <v>0</v>
      </c>
      <c r="AS1428">
        <v>0</v>
      </c>
      <c r="AT1428" t="s">
        <v>90</v>
      </c>
      <c r="AU1428" t="s">
        <v>90</v>
      </c>
      <c r="AV1428" t="s">
        <v>90</v>
      </c>
      <c r="AW1428" t="s">
        <v>90</v>
      </c>
      <c r="AX1428" t="s">
        <v>90</v>
      </c>
      <c r="AY1428" t="s">
        <v>90</v>
      </c>
      <c r="AZ1428" t="s">
        <v>90</v>
      </c>
      <c r="BA1428" t="s">
        <v>90</v>
      </c>
      <c r="BB1428" t="s">
        <v>90</v>
      </c>
      <c r="BC1428" t="s">
        <v>90</v>
      </c>
      <c r="BD1428" t="s">
        <v>90</v>
      </c>
      <c r="BE1428" t="s">
        <v>90</v>
      </c>
      <c r="BF1428" t="s">
        <v>3017</v>
      </c>
      <c r="BG1428">
        <v>96</v>
      </c>
      <c r="BH1428" t="s">
        <v>93</v>
      </c>
    </row>
    <row r="1429" spans="1:60">
      <c r="A1429" t="s">
        <v>3088</v>
      </c>
      <c r="B1429" t="s">
        <v>82</v>
      </c>
      <c r="C1429" t="s">
        <v>3040</v>
      </c>
      <c r="D1429" t="s">
        <v>84</v>
      </c>
      <c r="E1429" s="2">
        <f>HYPERLINK("capsilon://?command=openfolder&amp;siteaddress=FAM.docvelocity-na8.net&amp;folderid=FXABB5040B-23A5-6AC8-8213-4085163BF8DD","FX22078156")</f>
        <v>0</v>
      </c>
      <c r="F1429" t="s">
        <v>19</v>
      </c>
      <c r="G1429" t="s">
        <v>19</v>
      </c>
      <c r="H1429" t="s">
        <v>85</v>
      </c>
      <c r="I1429" t="s">
        <v>3041</v>
      </c>
      <c r="J1429">
        <v>367</v>
      </c>
      <c r="K1429" t="s">
        <v>87</v>
      </c>
      <c r="L1429" t="s">
        <v>88</v>
      </c>
      <c r="M1429" t="s">
        <v>89</v>
      </c>
      <c r="N1429">
        <v>2</v>
      </c>
      <c r="O1429" s="1">
        <v>44775.781712962962</v>
      </c>
      <c r="P1429" s="1">
        <v>44775.851354166669</v>
      </c>
      <c r="Q1429">
        <v>3151</v>
      </c>
      <c r="R1429">
        <v>2866</v>
      </c>
      <c r="S1429" t="b">
        <v>0</v>
      </c>
      <c r="T1429" t="s">
        <v>90</v>
      </c>
      <c r="U1429" t="b">
        <v>1</v>
      </c>
      <c r="V1429" t="s">
        <v>91</v>
      </c>
      <c r="W1429" s="1">
        <v>44775.806527777779</v>
      </c>
      <c r="X1429">
        <v>1377</v>
      </c>
      <c r="Y1429">
        <v>335</v>
      </c>
      <c r="Z1429">
        <v>0</v>
      </c>
      <c r="AA1429">
        <v>335</v>
      </c>
      <c r="AB1429">
        <v>0</v>
      </c>
      <c r="AC1429">
        <v>71</v>
      </c>
      <c r="AD1429">
        <v>32</v>
      </c>
      <c r="AE1429">
        <v>0</v>
      </c>
      <c r="AF1429">
        <v>0</v>
      </c>
      <c r="AG1429">
        <v>0</v>
      </c>
      <c r="AH1429" t="s">
        <v>132</v>
      </c>
      <c r="AI1429" s="1">
        <v>44775.851354166669</v>
      </c>
      <c r="AJ1429">
        <v>1286</v>
      </c>
      <c r="AK1429">
        <v>1</v>
      </c>
      <c r="AL1429">
        <v>0</v>
      </c>
      <c r="AM1429">
        <v>1</v>
      </c>
      <c r="AN1429">
        <v>0</v>
      </c>
      <c r="AO1429">
        <v>1</v>
      </c>
      <c r="AP1429">
        <v>31</v>
      </c>
      <c r="AQ1429">
        <v>0</v>
      </c>
      <c r="AR1429">
        <v>0</v>
      </c>
      <c r="AS1429">
        <v>0</v>
      </c>
      <c r="AT1429" t="s">
        <v>90</v>
      </c>
      <c r="AU1429" t="s">
        <v>90</v>
      </c>
      <c r="AV1429" t="s">
        <v>90</v>
      </c>
      <c r="AW1429" t="s">
        <v>90</v>
      </c>
      <c r="AX1429" t="s">
        <v>90</v>
      </c>
      <c r="AY1429" t="s">
        <v>90</v>
      </c>
      <c r="AZ1429" t="s">
        <v>90</v>
      </c>
      <c r="BA1429" t="s">
        <v>90</v>
      </c>
      <c r="BB1429" t="s">
        <v>90</v>
      </c>
      <c r="BC1429" t="s">
        <v>90</v>
      </c>
      <c r="BD1429" t="s">
        <v>90</v>
      </c>
      <c r="BE1429" t="s">
        <v>90</v>
      </c>
      <c r="BF1429" t="s">
        <v>1506</v>
      </c>
      <c r="BG1429">
        <v>100</v>
      </c>
      <c r="BH1429" t="s">
        <v>93</v>
      </c>
    </row>
    <row r="1430" spans="1:60">
      <c r="A1430" t="s">
        <v>3089</v>
      </c>
      <c r="B1430" t="s">
        <v>82</v>
      </c>
      <c r="C1430" t="s">
        <v>3090</v>
      </c>
      <c r="D1430" t="s">
        <v>84</v>
      </c>
      <c r="E1430" s="2">
        <f>HYPERLINK("capsilon://?command=openfolder&amp;siteaddress=FAM.docvelocity-na8.net&amp;folderid=FX78C8C788-633E-34E8-13B6-EE1E46939613","FX22086200")</f>
        <v>0</v>
      </c>
      <c r="F1430" t="s">
        <v>19</v>
      </c>
      <c r="G1430" t="s">
        <v>19</v>
      </c>
      <c r="H1430" t="s">
        <v>85</v>
      </c>
      <c r="I1430" t="s">
        <v>3091</v>
      </c>
      <c r="J1430">
        <v>46</v>
      </c>
      <c r="K1430" t="s">
        <v>87</v>
      </c>
      <c r="L1430" t="s">
        <v>88</v>
      </c>
      <c r="M1430" t="s">
        <v>89</v>
      </c>
      <c r="N1430">
        <v>2</v>
      </c>
      <c r="O1430" s="1">
        <v>44802.589201388888</v>
      </c>
      <c r="P1430" s="1">
        <v>44802.635625000003</v>
      </c>
      <c r="Q1430">
        <v>3476</v>
      </c>
      <c r="R1430">
        <v>535</v>
      </c>
      <c r="S1430" t="b">
        <v>0</v>
      </c>
      <c r="T1430" t="s">
        <v>90</v>
      </c>
      <c r="U1430" t="b">
        <v>0</v>
      </c>
      <c r="V1430" t="s">
        <v>1933</v>
      </c>
      <c r="W1430" s="1">
        <v>44802.625196759262</v>
      </c>
      <c r="X1430">
        <v>360</v>
      </c>
      <c r="Y1430">
        <v>46</v>
      </c>
      <c r="Z1430">
        <v>0</v>
      </c>
      <c r="AA1430">
        <v>46</v>
      </c>
      <c r="AB1430">
        <v>0</v>
      </c>
      <c r="AC1430">
        <v>3</v>
      </c>
      <c r="AD1430">
        <v>0</v>
      </c>
      <c r="AE1430">
        <v>0</v>
      </c>
      <c r="AF1430">
        <v>0</v>
      </c>
      <c r="AG1430">
        <v>0</v>
      </c>
      <c r="AH1430" t="s">
        <v>173</v>
      </c>
      <c r="AI1430" s="1">
        <v>44802.635625000003</v>
      </c>
      <c r="AJ1430">
        <v>169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 t="s">
        <v>90</v>
      </c>
      <c r="AU1430" t="s">
        <v>90</v>
      </c>
      <c r="AV1430" t="s">
        <v>90</v>
      </c>
      <c r="AW1430" t="s">
        <v>90</v>
      </c>
      <c r="AX1430" t="s">
        <v>90</v>
      </c>
      <c r="AY1430" t="s">
        <v>90</v>
      </c>
      <c r="AZ1430" t="s">
        <v>90</v>
      </c>
      <c r="BA1430" t="s">
        <v>90</v>
      </c>
      <c r="BB1430" t="s">
        <v>90</v>
      </c>
      <c r="BC1430" t="s">
        <v>90</v>
      </c>
      <c r="BD1430" t="s">
        <v>90</v>
      </c>
      <c r="BE1430" t="s">
        <v>90</v>
      </c>
      <c r="BF1430" t="s">
        <v>3017</v>
      </c>
      <c r="BG1430">
        <v>66</v>
      </c>
      <c r="BH1430" t="s">
        <v>93</v>
      </c>
    </row>
    <row r="1431" spans="1:60">
      <c r="A1431" t="s">
        <v>3092</v>
      </c>
      <c r="B1431" t="s">
        <v>82</v>
      </c>
      <c r="C1431" t="s">
        <v>3090</v>
      </c>
      <c r="D1431" t="s">
        <v>84</v>
      </c>
      <c r="E1431" s="2">
        <f>HYPERLINK("capsilon://?command=openfolder&amp;siteaddress=FAM.docvelocity-na8.net&amp;folderid=FX78C8C788-633E-34E8-13B6-EE1E46939613","FX22086200")</f>
        <v>0</v>
      </c>
      <c r="F1431" t="s">
        <v>19</v>
      </c>
      <c r="G1431" t="s">
        <v>19</v>
      </c>
      <c r="H1431" t="s">
        <v>85</v>
      </c>
      <c r="I1431" t="s">
        <v>3093</v>
      </c>
      <c r="J1431">
        <v>46</v>
      </c>
      <c r="K1431" t="s">
        <v>87</v>
      </c>
      <c r="L1431" t="s">
        <v>88</v>
      </c>
      <c r="M1431" t="s">
        <v>89</v>
      </c>
      <c r="N1431">
        <v>2</v>
      </c>
      <c r="O1431" s="1">
        <v>44802.589236111111</v>
      </c>
      <c r="P1431" s="1">
        <v>44802.637974537036</v>
      </c>
      <c r="Q1431">
        <v>3865</v>
      </c>
      <c r="R1431">
        <v>346</v>
      </c>
      <c r="S1431" t="b">
        <v>0</v>
      </c>
      <c r="T1431" t="s">
        <v>90</v>
      </c>
      <c r="U1431" t="b">
        <v>0</v>
      </c>
      <c r="V1431" t="s">
        <v>95</v>
      </c>
      <c r="W1431" s="1">
        <v>44802.623368055552</v>
      </c>
      <c r="X1431">
        <v>196</v>
      </c>
      <c r="Y1431">
        <v>46</v>
      </c>
      <c r="Z1431">
        <v>0</v>
      </c>
      <c r="AA1431">
        <v>46</v>
      </c>
      <c r="AB1431">
        <v>0</v>
      </c>
      <c r="AC1431">
        <v>1</v>
      </c>
      <c r="AD1431">
        <v>0</v>
      </c>
      <c r="AE1431">
        <v>0</v>
      </c>
      <c r="AF1431">
        <v>0</v>
      </c>
      <c r="AG1431">
        <v>0</v>
      </c>
      <c r="AH1431" t="s">
        <v>108</v>
      </c>
      <c r="AI1431" s="1">
        <v>44802.637974537036</v>
      </c>
      <c r="AJ1431">
        <v>143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 t="s">
        <v>90</v>
      </c>
      <c r="AU1431" t="s">
        <v>90</v>
      </c>
      <c r="AV1431" t="s">
        <v>90</v>
      </c>
      <c r="AW1431" t="s">
        <v>90</v>
      </c>
      <c r="AX1431" t="s">
        <v>90</v>
      </c>
      <c r="AY1431" t="s">
        <v>90</v>
      </c>
      <c r="AZ1431" t="s">
        <v>90</v>
      </c>
      <c r="BA1431" t="s">
        <v>90</v>
      </c>
      <c r="BB1431" t="s">
        <v>90</v>
      </c>
      <c r="BC1431" t="s">
        <v>90</v>
      </c>
      <c r="BD1431" t="s">
        <v>90</v>
      </c>
      <c r="BE1431" t="s">
        <v>90</v>
      </c>
      <c r="BF1431" t="s">
        <v>3017</v>
      </c>
      <c r="BG1431">
        <v>70</v>
      </c>
      <c r="BH1431" t="s">
        <v>93</v>
      </c>
    </row>
    <row r="1432" spans="1:60">
      <c r="A1432" t="s">
        <v>3094</v>
      </c>
      <c r="B1432" t="s">
        <v>82</v>
      </c>
      <c r="C1432" t="s">
        <v>1357</v>
      </c>
      <c r="D1432" t="s">
        <v>84</v>
      </c>
      <c r="E1432" s="2">
        <f>HYPERLINK("capsilon://?command=openfolder&amp;siteaddress=FAM.docvelocity-na8.net&amp;folderid=FX90E51B9A-008C-951D-F090-A73812C01BEB","FX22058441")</f>
        <v>0</v>
      </c>
      <c r="F1432" t="s">
        <v>19</v>
      </c>
      <c r="G1432" t="s">
        <v>19</v>
      </c>
      <c r="H1432" t="s">
        <v>85</v>
      </c>
      <c r="I1432" t="s">
        <v>3095</v>
      </c>
      <c r="J1432">
        <v>44</v>
      </c>
      <c r="K1432" t="s">
        <v>87</v>
      </c>
      <c r="L1432" t="s">
        <v>88</v>
      </c>
      <c r="M1432" t="s">
        <v>89</v>
      </c>
      <c r="N1432">
        <v>2</v>
      </c>
      <c r="O1432" s="1">
        <v>44802.595775462964</v>
      </c>
      <c r="P1432" s="1">
        <v>44802.638541666667</v>
      </c>
      <c r="Q1432">
        <v>3593</v>
      </c>
      <c r="R1432">
        <v>102</v>
      </c>
      <c r="S1432" t="b">
        <v>0</v>
      </c>
      <c r="T1432" t="s">
        <v>90</v>
      </c>
      <c r="U1432" t="b">
        <v>0</v>
      </c>
      <c r="V1432" t="s">
        <v>95</v>
      </c>
      <c r="W1432" s="1">
        <v>44802.62400462963</v>
      </c>
      <c r="X1432">
        <v>54</v>
      </c>
      <c r="Y1432">
        <v>2</v>
      </c>
      <c r="Z1432">
        <v>0</v>
      </c>
      <c r="AA1432">
        <v>2</v>
      </c>
      <c r="AB1432">
        <v>37</v>
      </c>
      <c r="AC1432">
        <v>2</v>
      </c>
      <c r="AD1432">
        <v>42</v>
      </c>
      <c r="AE1432">
        <v>0</v>
      </c>
      <c r="AF1432">
        <v>0</v>
      </c>
      <c r="AG1432">
        <v>0</v>
      </c>
      <c r="AH1432" t="s">
        <v>108</v>
      </c>
      <c r="AI1432" s="1">
        <v>44802.638541666667</v>
      </c>
      <c r="AJ1432">
        <v>48</v>
      </c>
      <c r="AK1432">
        <v>0</v>
      </c>
      <c r="AL1432">
        <v>0</v>
      </c>
      <c r="AM1432">
        <v>0</v>
      </c>
      <c r="AN1432">
        <v>37</v>
      </c>
      <c r="AO1432">
        <v>0</v>
      </c>
      <c r="AP1432">
        <v>42</v>
      </c>
      <c r="AQ1432">
        <v>0</v>
      </c>
      <c r="AR1432">
        <v>0</v>
      </c>
      <c r="AS1432">
        <v>0</v>
      </c>
      <c r="AT1432" t="s">
        <v>90</v>
      </c>
      <c r="AU1432" t="s">
        <v>90</v>
      </c>
      <c r="AV1432" t="s">
        <v>90</v>
      </c>
      <c r="AW1432" t="s">
        <v>90</v>
      </c>
      <c r="AX1432" t="s">
        <v>90</v>
      </c>
      <c r="AY1432" t="s">
        <v>90</v>
      </c>
      <c r="AZ1432" t="s">
        <v>90</v>
      </c>
      <c r="BA1432" t="s">
        <v>90</v>
      </c>
      <c r="BB1432" t="s">
        <v>90</v>
      </c>
      <c r="BC1432" t="s">
        <v>90</v>
      </c>
      <c r="BD1432" t="s">
        <v>90</v>
      </c>
      <c r="BE1432" t="s">
        <v>90</v>
      </c>
      <c r="BF1432" t="s">
        <v>3017</v>
      </c>
      <c r="BG1432">
        <v>61</v>
      </c>
      <c r="BH1432" t="s">
        <v>93</v>
      </c>
    </row>
    <row r="1433" spans="1:60">
      <c r="A1433" t="s">
        <v>3096</v>
      </c>
      <c r="B1433" t="s">
        <v>82</v>
      </c>
      <c r="C1433" t="s">
        <v>3097</v>
      </c>
      <c r="D1433" t="s">
        <v>84</v>
      </c>
      <c r="E1433" s="2">
        <f>HYPERLINK("capsilon://?command=openfolder&amp;siteaddress=FAM.docvelocity-na8.net&amp;folderid=FX07736665-FBA5-3A32-9F54-BCEFE9A22650","FX22087407")</f>
        <v>0</v>
      </c>
      <c r="F1433" t="s">
        <v>19</v>
      </c>
      <c r="G1433" t="s">
        <v>19</v>
      </c>
      <c r="H1433" t="s">
        <v>85</v>
      </c>
      <c r="I1433" t="s">
        <v>3098</v>
      </c>
      <c r="J1433">
        <v>146</v>
      </c>
      <c r="K1433" t="s">
        <v>87</v>
      </c>
      <c r="L1433" t="s">
        <v>88</v>
      </c>
      <c r="M1433" t="s">
        <v>89</v>
      </c>
      <c r="N1433">
        <v>1</v>
      </c>
      <c r="O1433" s="1">
        <v>44802.600208333337</v>
      </c>
      <c r="P1433" s="1">
        <v>44802.626493055555</v>
      </c>
      <c r="Q1433">
        <v>2146</v>
      </c>
      <c r="R1433">
        <v>125</v>
      </c>
      <c r="S1433" t="b">
        <v>0</v>
      </c>
      <c r="T1433" t="s">
        <v>90</v>
      </c>
      <c r="U1433" t="b">
        <v>0</v>
      </c>
      <c r="V1433" t="s">
        <v>1933</v>
      </c>
      <c r="W1433" s="1">
        <v>44802.626493055555</v>
      </c>
      <c r="X1433">
        <v>111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146</v>
      </c>
      <c r="AE1433">
        <v>139</v>
      </c>
      <c r="AF1433">
        <v>0</v>
      </c>
      <c r="AG1433">
        <v>4</v>
      </c>
      <c r="AH1433" t="s">
        <v>90</v>
      </c>
      <c r="AI1433" t="s">
        <v>90</v>
      </c>
      <c r="AJ1433" t="s">
        <v>90</v>
      </c>
      <c r="AK1433" t="s">
        <v>90</v>
      </c>
      <c r="AL1433" t="s">
        <v>90</v>
      </c>
      <c r="AM1433" t="s">
        <v>90</v>
      </c>
      <c r="AN1433" t="s">
        <v>90</v>
      </c>
      <c r="AO1433" t="s">
        <v>90</v>
      </c>
      <c r="AP1433" t="s">
        <v>90</v>
      </c>
      <c r="AQ1433" t="s">
        <v>90</v>
      </c>
      <c r="AR1433" t="s">
        <v>90</v>
      </c>
      <c r="AS1433" t="s">
        <v>90</v>
      </c>
      <c r="AT1433" t="s">
        <v>90</v>
      </c>
      <c r="AU1433" t="s">
        <v>90</v>
      </c>
      <c r="AV1433" t="s">
        <v>90</v>
      </c>
      <c r="AW1433" t="s">
        <v>90</v>
      </c>
      <c r="AX1433" t="s">
        <v>90</v>
      </c>
      <c r="AY1433" t="s">
        <v>90</v>
      </c>
      <c r="AZ1433" t="s">
        <v>90</v>
      </c>
      <c r="BA1433" t="s">
        <v>90</v>
      </c>
      <c r="BB1433" t="s">
        <v>90</v>
      </c>
      <c r="BC1433" t="s">
        <v>90</v>
      </c>
      <c r="BD1433" t="s">
        <v>90</v>
      </c>
      <c r="BE1433" t="s">
        <v>90</v>
      </c>
      <c r="BF1433" t="s">
        <v>3017</v>
      </c>
      <c r="BG1433">
        <v>37</v>
      </c>
      <c r="BH1433" t="s">
        <v>93</v>
      </c>
    </row>
    <row r="1434" spans="1:60">
      <c r="A1434" t="s">
        <v>3099</v>
      </c>
      <c r="B1434" t="s">
        <v>82</v>
      </c>
      <c r="C1434" t="s">
        <v>909</v>
      </c>
      <c r="D1434" t="s">
        <v>84</v>
      </c>
      <c r="E1434" s="2">
        <f>HYPERLINK("capsilon://?command=openfolder&amp;siteaddress=FAM.docvelocity-na8.net&amp;folderid=FX4CF9E492-AC18-99F9-A5D5-AAADCC47E4E7","FX22077343")</f>
        <v>0</v>
      </c>
      <c r="F1434" t="s">
        <v>19</v>
      </c>
      <c r="G1434" t="s">
        <v>19</v>
      </c>
      <c r="H1434" t="s">
        <v>85</v>
      </c>
      <c r="I1434" t="s">
        <v>3057</v>
      </c>
      <c r="J1434">
        <v>282</v>
      </c>
      <c r="K1434" t="s">
        <v>87</v>
      </c>
      <c r="L1434" t="s">
        <v>88</v>
      </c>
      <c r="M1434" t="s">
        <v>89</v>
      </c>
      <c r="N1434">
        <v>2</v>
      </c>
      <c r="O1434" s="1">
        <v>44775.785798611112</v>
      </c>
      <c r="P1434" s="1">
        <v>44775.890219907407</v>
      </c>
      <c r="Q1434">
        <v>5986</v>
      </c>
      <c r="R1434">
        <v>3036</v>
      </c>
      <c r="S1434" t="b">
        <v>0</v>
      </c>
      <c r="T1434" t="s">
        <v>90</v>
      </c>
      <c r="U1434" t="b">
        <v>1</v>
      </c>
      <c r="V1434" t="s">
        <v>154</v>
      </c>
      <c r="W1434" s="1">
        <v>44775.865023148152</v>
      </c>
      <c r="X1434">
        <v>2103</v>
      </c>
      <c r="Y1434">
        <v>178</v>
      </c>
      <c r="Z1434">
        <v>0</v>
      </c>
      <c r="AA1434">
        <v>178</v>
      </c>
      <c r="AB1434">
        <v>0</v>
      </c>
      <c r="AC1434">
        <v>110</v>
      </c>
      <c r="AD1434">
        <v>104</v>
      </c>
      <c r="AE1434">
        <v>0</v>
      </c>
      <c r="AF1434">
        <v>0</v>
      </c>
      <c r="AG1434">
        <v>0</v>
      </c>
      <c r="AH1434" t="s">
        <v>132</v>
      </c>
      <c r="AI1434" s="1">
        <v>44775.890219907407</v>
      </c>
      <c r="AJ1434">
        <v>688</v>
      </c>
      <c r="AK1434">
        <v>3</v>
      </c>
      <c r="AL1434">
        <v>0</v>
      </c>
      <c r="AM1434">
        <v>3</v>
      </c>
      <c r="AN1434">
        <v>0</v>
      </c>
      <c r="AO1434">
        <v>3</v>
      </c>
      <c r="AP1434">
        <v>101</v>
      </c>
      <c r="AQ1434">
        <v>0</v>
      </c>
      <c r="AR1434">
        <v>0</v>
      </c>
      <c r="AS1434">
        <v>0</v>
      </c>
      <c r="AT1434" t="s">
        <v>90</v>
      </c>
      <c r="AU1434" t="s">
        <v>90</v>
      </c>
      <c r="AV1434" t="s">
        <v>90</v>
      </c>
      <c r="AW1434" t="s">
        <v>90</v>
      </c>
      <c r="AX1434" t="s">
        <v>90</v>
      </c>
      <c r="AY1434" t="s">
        <v>90</v>
      </c>
      <c r="AZ1434" t="s">
        <v>90</v>
      </c>
      <c r="BA1434" t="s">
        <v>90</v>
      </c>
      <c r="BB1434" t="s">
        <v>90</v>
      </c>
      <c r="BC1434" t="s">
        <v>90</v>
      </c>
      <c r="BD1434" t="s">
        <v>90</v>
      </c>
      <c r="BE1434" t="s">
        <v>90</v>
      </c>
      <c r="BF1434" t="s">
        <v>1506</v>
      </c>
      <c r="BG1434">
        <v>150</v>
      </c>
      <c r="BH1434" t="s">
        <v>93</v>
      </c>
    </row>
    <row r="1435" spans="1:60">
      <c r="A1435" t="s">
        <v>3100</v>
      </c>
      <c r="B1435" t="s">
        <v>82</v>
      </c>
      <c r="C1435" t="s">
        <v>2983</v>
      </c>
      <c r="D1435" t="s">
        <v>84</v>
      </c>
      <c r="E1435" s="2">
        <f>HYPERLINK("capsilon://?command=openfolder&amp;siteaddress=FAM.docvelocity-na8.net&amp;folderid=FX9751EBB1-E585-1E5E-1650-9B40C16E6431","FX22087366")</f>
        <v>0</v>
      </c>
      <c r="F1435" t="s">
        <v>19</v>
      </c>
      <c r="G1435" t="s">
        <v>19</v>
      </c>
      <c r="H1435" t="s">
        <v>85</v>
      </c>
      <c r="I1435" t="s">
        <v>3101</v>
      </c>
      <c r="J1435">
        <v>30</v>
      </c>
      <c r="K1435" t="s">
        <v>87</v>
      </c>
      <c r="L1435" t="s">
        <v>88</v>
      </c>
      <c r="M1435" t="s">
        <v>89</v>
      </c>
      <c r="N1435">
        <v>2</v>
      </c>
      <c r="O1435" s="1">
        <v>44802.606956018521</v>
      </c>
      <c r="P1435" s="1">
        <v>44802.639328703706</v>
      </c>
      <c r="Q1435">
        <v>2674</v>
      </c>
      <c r="R1435">
        <v>123</v>
      </c>
      <c r="S1435" t="b">
        <v>0</v>
      </c>
      <c r="T1435" t="s">
        <v>90</v>
      </c>
      <c r="U1435" t="b">
        <v>0</v>
      </c>
      <c r="V1435" t="s">
        <v>95</v>
      </c>
      <c r="W1435" s="1">
        <v>44802.624826388892</v>
      </c>
      <c r="X1435">
        <v>56</v>
      </c>
      <c r="Y1435">
        <v>10</v>
      </c>
      <c r="Z1435">
        <v>0</v>
      </c>
      <c r="AA1435">
        <v>10</v>
      </c>
      <c r="AB1435">
        <v>0</v>
      </c>
      <c r="AC1435">
        <v>1</v>
      </c>
      <c r="AD1435">
        <v>20</v>
      </c>
      <c r="AE1435">
        <v>0</v>
      </c>
      <c r="AF1435">
        <v>0</v>
      </c>
      <c r="AG1435">
        <v>0</v>
      </c>
      <c r="AH1435" t="s">
        <v>108</v>
      </c>
      <c r="AI1435" s="1">
        <v>44802.639328703706</v>
      </c>
      <c r="AJ1435">
        <v>67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20</v>
      </c>
      <c r="AQ1435">
        <v>0</v>
      </c>
      <c r="AR1435">
        <v>0</v>
      </c>
      <c r="AS1435">
        <v>0</v>
      </c>
      <c r="AT1435" t="s">
        <v>90</v>
      </c>
      <c r="AU1435" t="s">
        <v>90</v>
      </c>
      <c r="AV1435" t="s">
        <v>90</v>
      </c>
      <c r="AW1435" t="s">
        <v>90</v>
      </c>
      <c r="AX1435" t="s">
        <v>90</v>
      </c>
      <c r="AY1435" t="s">
        <v>90</v>
      </c>
      <c r="AZ1435" t="s">
        <v>90</v>
      </c>
      <c r="BA1435" t="s">
        <v>90</v>
      </c>
      <c r="BB1435" t="s">
        <v>90</v>
      </c>
      <c r="BC1435" t="s">
        <v>90</v>
      </c>
      <c r="BD1435" t="s">
        <v>90</v>
      </c>
      <c r="BE1435" t="s">
        <v>90</v>
      </c>
      <c r="BF1435" t="s">
        <v>3017</v>
      </c>
      <c r="BG1435">
        <v>46</v>
      </c>
      <c r="BH1435" t="s">
        <v>93</v>
      </c>
    </row>
    <row r="1436" spans="1:60">
      <c r="A1436" t="s">
        <v>3102</v>
      </c>
      <c r="B1436" t="s">
        <v>82</v>
      </c>
      <c r="C1436" t="s">
        <v>3103</v>
      </c>
      <c r="D1436" t="s">
        <v>84</v>
      </c>
      <c r="E1436" s="2">
        <f>HYPERLINK("capsilon://?command=openfolder&amp;siteaddress=FAM.docvelocity-na8.net&amp;folderid=FX4041CD11-7922-0F8C-E9F2-EF26A7AB3DBE","FX22086928")</f>
        <v>0</v>
      </c>
      <c r="F1436" t="s">
        <v>19</v>
      </c>
      <c r="G1436" t="s">
        <v>19</v>
      </c>
      <c r="H1436" t="s">
        <v>85</v>
      </c>
      <c r="I1436" t="s">
        <v>3104</v>
      </c>
      <c r="J1436">
        <v>330</v>
      </c>
      <c r="K1436" t="s">
        <v>87</v>
      </c>
      <c r="L1436" t="s">
        <v>88</v>
      </c>
      <c r="M1436" t="s">
        <v>89</v>
      </c>
      <c r="N1436">
        <v>1</v>
      </c>
      <c r="O1436" s="1">
        <v>44802.607129629629</v>
      </c>
      <c r="P1436" s="1">
        <v>44802.629351851851</v>
      </c>
      <c r="Q1436">
        <v>1653</v>
      </c>
      <c r="R1436">
        <v>267</v>
      </c>
      <c r="S1436" t="b">
        <v>0</v>
      </c>
      <c r="T1436" t="s">
        <v>90</v>
      </c>
      <c r="U1436" t="b">
        <v>0</v>
      </c>
      <c r="V1436" t="s">
        <v>1933</v>
      </c>
      <c r="W1436" s="1">
        <v>44802.629351851851</v>
      </c>
      <c r="X1436">
        <v>246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330</v>
      </c>
      <c r="AE1436">
        <v>316</v>
      </c>
      <c r="AF1436">
        <v>0</v>
      </c>
      <c r="AG1436">
        <v>8</v>
      </c>
      <c r="AH1436" t="s">
        <v>90</v>
      </c>
      <c r="AI1436" t="s">
        <v>90</v>
      </c>
      <c r="AJ1436" t="s">
        <v>90</v>
      </c>
      <c r="AK1436" t="s">
        <v>90</v>
      </c>
      <c r="AL1436" t="s">
        <v>90</v>
      </c>
      <c r="AM1436" t="s">
        <v>90</v>
      </c>
      <c r="AN1436" t="s">
        <v>90</v>
      </c>
      <c r="AO1436" t="s">
        <v>90</v>
      </c>
      <c r="AP1436" t="s">
        <v>90</v>
      </c>
      <c r="AQ1436" t="s">
        <v>90</v>
      </c>
      <c r="AR1436" t="s">
        <v>90</v>
      </c>
      <c r="AS1436" t="s">
        <v>90</v>
      </c>
      <c r="AT1436" t="s">
        <v>90</v>
      </c>
      <c r="AU1436" t="s">
        <v>90</v>
      </c>
      <c r="AV1436" t="s">
        <v>90</v>
      </c>
      <c r="AW1436" t="s">
        <v>90</v>
      </c>
      <c r="AX1436" t="s">
        <v>90</v>
      </c>
      <c r="AY1436" t="s">
        <v>90</v>
      </c>
      <c r="AZ1436" t="s">
        <v>90</v>
      </c>
      <c r="BA1436" t="s">
        <v>90</v>
      </c>
      <c r="BB1436" t="s">
        <v>90</v>
      </c>
      <c r="BC1436" t="s">
        <v>90</v>
      </c>
      <c r="BD1436" t="s">
        <v>90</v>
      </c>
      <c r="BE1436" t="s">
        <v>90</v>
      </c>
      <c r="BF1436" t="s">
        <v>3017</v>
      </c>
      <c r="BG1436">
        <v>32</v>
      </c>
      <c r="BH1436" t="s">
        <v>93</v>
      </c>
    </row>
    <row r="1437" spans="1:60">
      <c r="A1437" t="s">
        <v>3105</v>
      </c>
      <c r="B1437" t="s">
        <v>82</v>
      </c>
      <c r="C1437" t="s">
        <v>3106</v>
      </c>
      <c r="D1437" t="s">
        <v>84</v>
      </c>
      <c r="E1437" s="2">
        <f>HYPERLINK("capsilon://?command=openfolder&amp;siteaddress=FAM.docvelocity-na8.net&amp;folderid=FXAA573F8B-AB05-039A-B264-5049F80737B6","FX22086037")</f>
        <v>0</v>
      </c>
      <c r="F1437" t="s">
        <v>19</v>
      </c>
      <c r="G1437" t="s">
        <v>19</v>
      </c>
      <c r="H1437" t="s">
        <v>85</v>
      </c>
      <c r="I1437" t="s">
        <v>3107</v>
      </c>
      <c r="J1437">
        <v>164</v>
      </c>
      <c r="K1437" t="s">
        <v>87</v>
      </c>
      <c r="L1437" t="s">
        <v>88</v>
      </c>
      <c r="M1437" t="s">
        <v>89</v>
      </c>
      <c r="N1437">
        <v>1</v>
      </c>
      <c r="O1437" s="1">
        <v>44802.612025462964</v>
      </c>
      <c r="P1437" s="1">
        <v>44802.642511574071</v>
      </c>
      <c r="Q1437">
        <v>1749</v>
      </c>
      <c r="R1437">
        <v>885</v>
      </c>
      <c r="S1437" t="b">
        <v>0</v>
      </c>
      <c r="T1437" t="s">
        <v>90</v>
      </c>
      <c r="U1437" t="b">
        <v>0</v>
      </c>
      <c r="V1437" t="s">
        <v>567</v>
      </c>
      <c r="W1437" s="1">
        <v>44802.642511574071</v>
      </c>
      <c r="X1437">
        <v>874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164</v>
      </c>
      <c r="AE1437">
        <v>157</v>
      </c>
      <c r="AF1437">
        <v>0</v>
      </c>
      <c r="AG1437">
        <v>3</v>
      </c>
      <c r="AH1437" t="s">
        <v>90</v>
      </c>
      <c r="AI1437" t="s">
        <v>90</v>
      </c>
      <c r="AJ1437" t="s">
        <v>90</v>
      </c>
      <c r="AK1437" t="s">
        <v>90</v>
      </c>
      <c r="AL1437" t="s">
        <v>90</v>
      </c>
      <c r="AM1437" t="s">
        <v>90</v>
      </c>
      <c r="AN1437" t="s">
        <v>90</v>
      </c>
      <c r="AO1437" t="s">
        <v>90</v>
      </c>
      <c r="AP1437" t="s">
        <v>90</v>
      </c>
      <c r="AQ1437" t="s">
        <v>90</v>
      </c>
      <c r="AR1437" t="s">
        <v>90</v>
      </c>
      <c r="AS1437" t="s">
        <v>90</v>
      </c>
      <c r="AT1437" t="s">
        <v>90</v>
      </c>
      <c r="AU1437" t="s">
        <v>90</v>
      </c>
      <c r="AV1437" t="s">
        <v>90</v>
      </c>
      <c r="AW1437" t="s">
        <v>90</v>
      </c>
      <c r="AX1437" t="s">
        <v>90</v>
      </c>
      <c r="AY1437" t="s">
        <v>90</v>
      </c>
      <c r="AZ1437" t="s">
        <v>90</v>
      </c>
      <c r="BA1437" t="s">
        <v>90</v>
      </c>
      <c r="BB1437" t="s">
        <v>90</v>
      </c>
      <c r="BC1437" t="s">
        <v>90</v>
      </c>
      <c r="BD1437" t="s">
        <v>90</v>
      </c>
      <c r="BE1437" t="s">
        <v>90</v>
      </c>
      <c r="BF1437" t="s">
        <v>3017</v>
      </c>
      <c r="BG1437">
        <v>43</v>
      </c>
      <c r="BH1437" t="s">
        <v>93</v>
      </c>
    </row>
    <row r="1438" spans="1:60">
      <c r="A1438" t="s">
        <v>3108</v>
      </c>
      <c r="B1438" t="s">
        <v>82</v>
      </c>
      <c r="C1438" t="s">
        <v>2856</v>
      </c>
      <c r="D1438" t="s">
        <v>84</v>
      </c>
      <c r="E1438" s="2">
        <f>HYPERLINK("capsilon://?command=openfolder&amp;siteaddress=FAM.docvelocity-na8.net&amp;folderid=FXD576B27A-EE33-B448-EEEA-0C1CA8BCCD9A","FX22081060")</f>
        <v>0</v>
      </c>
      <c r="F1438" t="s">
        <v>19</v>
      </c>
      <c r="G1438" t="s">
        <v>19</v>
      </c>
      <c r="H1438" t="s">
        <v>85</v>
      </c>
      <c r="I1438" t="s">
        <v>3109</v>
      </c>
      <c r="J1438">
        <v>44</v>
      </c>
      <c r="K1438" t="s">
        <v>87</v>
      </c>
      <c r="L1438" t="s">
        <v>88</v>
      </c>
      <c r="M1438" t="s">
        <v>89</v>
      </c>
      <c r="N1438">
        <v>2</v>
      </c>
      <c r="O1438" s="1">
        <v>44802.620081018518</v>
      </c>
      <c r="P1438" s="1">
        <v>44802.641574074078</v>
      </c>
      <c r="Q1438">
        <v>1624</v>
      </c>
      <c r="R1438">
        <v>233</v>
      </c>
      <c r="S1438" t="b">
        <v>0</v>
      </c>
      <c r="T1438" t="s">
        <v>90</v>
      </c>
      <c r="U1438" t="b">
        <v>0</v>
      </c>
      <c r="V1438" t="s">
        <v>95</v>
      </c>
      <c r="W1438" s="1">
        <v>44802.625694444447</v>
      </c>
      <c r="X1438">
        <v>40</v>
      </c>
      <c r="Y1438">
        <v>0</v>
      </c>
      <c r="Z1438">
        <v>0</v>
      </c>
      <c r="AA1438">
        <v>0</v>
      </c>
      <c r="AB1438">
        <v>37</v>
      </c>
      <c r="AC1438">
        <v>0</v>
      </c>
      <c r="AD1438">
        <v>44</v>
      </c>
      <c r="AE1438">
        <v>0</v>
      </c>
      <c r="AF1438">
        <v>0</v>
      </c>
      <c r="AG1438">
        <v>0</v>
      </c>
      <c r="AH1438" t="s">
        <v>108</v>
      </c>
      <c r="AI1438" s="1">
        <v>44802.641574074078</v>
      </c>
      <c r="AJ1438">
        <v>193</v>
      </c>
      <c r="AK1438">
        <v>0</v>
      </c>
      <c r="AL1438">
        <v>0</v>
      </c>
      <c r="AM1438">
        <v>0</v>
      </c>
      <c r="AN1438">
        <v>37</v>
      </c>
      <c r="AO1438">
        <v>0</v>
      </c>
      <c r="AP1438">
        <v>44</v>
      </c>
      <c r="AQ1438">
        <v>0</v>
      </c>
      <c r="AR1438">
        <v>0</v>
      </c>
      <c r="AS1438">
        <v>0</v>
      </c>
      <c r="AT1438" t="s">
        <v>90</v>
      </c>
      <c r="AU1438" t="s">
        <v>90</v>
      </c>
      <c r="AV1438" t="s">
        <v>90</v>
      </c>
      <c r="AW1438" t="s">
        <v>90</v>
      </c>
      <c r="AX1438" t="s">
        <v>90</v>
      </c>
      <c r="AY1438" t="s">
        <v>90</v>
      </c>
      <c r="AZ1438" t="s">
        <v>90</v>
      </c>
      <c r="BA1438" t="s">
        <v>90</v>
      </c>
      <c r="BB1438" t="s">
        <v>90</v>
      </c>
      <c r="BC1438" t="s">
        <v>90</v>
      </c>
      <c r="BD1438" t="s">
        <v>90</v>
      </c>
      <c r="BE1438" t="s">
        <v>90</v>
      </c>
      <c r="BF1438" t="s">
        <v>3017</v>
      </c>
      <c r="BG1438">
        <v>30</v>
      </c>
      <c r="BH1438" t="s">
        <v>93</v>
      </c>
    </row>
    <row r="1439" spans="1:60">
      <c r="A1439" t="s">
        <v>3110</v>
      </c>
      <c r="B1439" t="s">
        <v>82</v>
      </c>
      <c r="C1439" t="s">
        <v>3111</v>
      </c>
      <c r="D1439" t="s">
        <v>84</v>
      </c>
      <c r="E1439" s="2">
        <f>HYPERLINK("capsilon://?command=openfolder&amp;siteaddress=FAM.docvelocity-na8.net&amp;folderid=FX674989DF-E768-C787-F243-5158CBA41294","FX22086967")</f>
        <v>0</v>
      </c>
      <c r="F1439" t="s">
        <v>19</v>
      </c>
      <c r="G1439" t="s">
        <v>19</v>
      </c>
      <c r="H1439" t="s">
        <v>85</v>
      </c>
      <c r="I1439" t="s">
        <v>3112</v>
      </c>
      <c r="J1439">
        <v>174</v>
      </c>
      <c r="K1439" t="s">
        <v>87</v>
      </c>
      <c r="L1439" t="s">
        <v>88</v>
      </c>
      <c r="M1439" t="s">
        <v>89</v>
      </c>
      <c r="N1439">
        <v>1</v>
      </c>
      <c r="O1439" s="1">
        <v>44802.623888888891</v>
      </c>
      <c r="P1439" s="1">
        <v>44802.643761574072</v>
      </c>
      <c r="Q1439">
        <v>1601</v>
      </c>
      <c r="R1439">
        <v>116</v>
      </c>
      <c r="S1439" t="b">
        <v>0</v>
      </c>
      <c r="T1439" t="s">
        <v>90</v>
      </c>
      <c r="U1439" t="b">
        <v>0</v>
      </c>
      <c r="V1439" t="s">
        <v>567</v>
      </c>
      <c r="W1439" s="1">
        <v>44802.643761574072</v>
      </c>
      <c r="X1439">
        <v>108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174</v>
      </c>
      <c r="AE1439">
        <v>174</v>
      </c>
      <c r="AF1439">
        <v>0</v>
      </c>
      <c r="AG1439">
        <v>3</v>
      </c>
      <c r="AH1439" t="s">
        <v>90</v>
      </c>
      <c r="AI1439" t="s">
        <v>90</v>
      </c>
      <c r="AJ1439" t="s">
        <v>90</v>
      </c>
      <c r="AK1439" t="s">
        <v>90</v>
      </c>
      <c r="AL1439" t="s">
        <v>90</v>
      </c>
      <c r="AM1439" t="s">
        <v>90</v>
      </c>
      <c r="AN1439" t="s">
        <v>90</v>
      </c>
      <c r="AO1439" t="s">
        <v>90</v>
      </c>
      <c r="AP1439" t="s">
        <v>90</v>
      </c>
      <c r="AQ1439" t="s">
        <v>90</v>
      </c>
      <c r="AR1439" t="s">
        <v>90</v>
      </c>
      <c r="AS1439" t="s">
        <v>90</v>
      </c>
      <c r="AT1439" t="s">
        <v>90</v>
      </c>
      <c r="AU1439" t="s">
        <v>90</v>
      </c>
      <c r="AV1439" t="s">
        <v>90</v>
      </c>
      <c r="AW1439" t="s">
        <v>90</v>
      </c>
      <c r="AX1439" t="s">
        <v>90</v>
      </c>
      <c r="AY1439" t="s">
        <v>90</v>
      </c>
      <c r="AZ1439" t="s">
        <v>90</v>
      </c>
      <c r="BA1439" t="s">
        <v>90</v>
      </c>
      <c r="BB1439" t="s">
        <v>90</v>
      </c>
      <c r="BC1439" t="s">
        <v>90</v>
      </c>
      <c r="BD1439" t="s">
        <v>90</v>
      </c>
      <c r="BE1439" t="s">
        <v>90</v>
      </c>
      <c r="BF1439" t="s">
        <v>3017</v>
      </c>
      <c r="BG1439">
        <v>28</v>
      </c>
      <c r="BH1439" t="s">
        <v>93</v>
      </c>
    </row>
    <row r="1440" spans="1:60">
      <c r="A1440" t="s">
        <v>3113</v>
      </c>
      <c r="B1440" t="s">
        <v>82</v>
      </c>
      <c r="C1440" t="s">
        <v>3111</v>
      </c>
      <c r="D1440" t="s">
        <v>84</v>
      </c>
      <c r="E1440" s="2">
        <f>HYPERLINK("capsilon://?command=openfolder&amp;siteaddress=FAM.docvelocity-na8.net&amp;folderid=FX674989DF-E768-C787-F243-5158CBA41294","FX22086967")</f>
        <v>0</v>
      </c>
      <c r="F1440" t="s">
        <v>19</v>
      </c>
      <c r="G1440" t="s">
        <v>19</v>
      </c>
      <c r="H1440" t="s">
        <v>85</v>
      </c>
      <c r="I1440" t="s">
        <v>3114</v>
      </c>
      <c r="J1440">
        <v>30</v>
      </c>
      <c r="K1440" t="s">
        <v>87</v>
      </c>
      <c r="L1440" t="s">
        <v>88</v>
      </c>
      <c r="M1440" t="s">
        <v>89</v>
      </c>
      <c r="N1440">
        <v>1</v>
      </c>
      <c r="O1440" s="1">
        <v>44802.625405092593</v>
      </c>
      <c r="P1440" s="1">
        <v>44802.645624999997</v>
      </c>
      <c r="Q1440">
        <v>1577</v>
      </c>
      <c r="R1440">
        <v>170</v>
      </c>
      <c r="S1440" t="b">
        <v>0</v>
      </c>
      <c r="T1440" t="s">
        <v>90</v>
      </c>
      <c r="U1440" t="b">
        <v>0</v>
      </c>
      <c r="V1440" t="s">
        <v>567</v>
      </c>
      <c r="W1440" s="1">
        <v>44802.645624999997</v>
      </c>
      <c r="X1440">
        <v>160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30</v>
      </c>
      <c r="AE1440">
        <v>21</v>
      </c>
      <c r="AF1440">
        <v>0</v>
      </c>
      <c r="AG1440">
        <v>3</v>
      </c>
      <c r="AH1440" t="s">
        <v>90</v>
      </c>
      <c r="AI1440" t="s">
        <v>90</v>
      </c>
      <c r="AJ1440" t="s">
        <v>90</v>
      </c>
      <c r="AK1440" t="s">
        <v>90</v>
      </c>
      <c r="AL1440" t="s">
        <v>90</v>
      </c>
      <c r="AM1440" t="s">
        <v>90</v>
      </c>
      <c r="AN1440" t="s">
        <v>90</v>
      </c>
      <c r="AO1440" t="s">
        <v>90</v>
      </c>
      <c r="AP1440" t="s">
        <v>90</v>
      </c>
      <c r="AQ1440" t="s">
        <v>90</v>
      </c>
      <c r="AR1440" t="s">
        <v>90</v>
      </c>
      <c r="AS1440" t="s">
        <v>90</v>
      </c>
      <c r="AT1440" t="s">
        <v>90</v>
      </c>
      <c r="AU1440" t="s">
        <v>90</v>
      </c>
      <c r="AV1440" t="s">
        <v>90</v>
      </c>
      <c r="AW1440" t="s">
        <v>90</v>
      </c>
      <c r="AX1440" t="s">
        <v>90</v>
      </c>
      <c r="AY1440" t="s">
        <v>90</v>
      </c>
      <c r="AZ1440" t="s">
        <v>90</v>
      </c>
      <c r="BA1440" t="s">
        <v>90</v>
      </c>
      <c r="BB1440" t="s">
        <v>90</v>
      </c>
      <c r="BC1440" t="s">
        <v>90</v>
      </c>
      <c r="BD1440" t="s">
        <v>90</v>
      </c>
      <c r="BE1440" t="s">
        <v>90</v>
      </c>
      <c r="BF1440" t="s">
        <v>3017</v>
      </c>
      <c r="BG1440">
        <v>29</v>
      </c>
      <c r="BH1440" t="s">
        <v>93</v>
      </c>
    </row>
    <row r="1441" spans="1:60">
      <c r="A1441" t="s">
        <v>3115</v>
      </c>
      <c r="B1441" t="s">
        <v>82</v>
      </c>
      <c r="C1441" t="s">
        <v>3097</v>
      </c>
      <c r="D1441" t="s">
        <v>84</v>
      </c>
      <c r="E1441" s="2">
        <f>HYPERLINK("capsilon://?command=openfolder&amp;siteaddress=FAM.docvelocity-na8.net&amp;folderid=FX07736665-FBA5-3A32-9F54-BCEFE9A22650","FX22087407")</f>
        <v>0</v>
      </c>
      <c r="F1441" t="s">
        <v>19</v>
      </c>
      <c r="G1441" t="s">
        <v>19</v>
      </c>
      <c r="H1441" t="s">
        <v>85</v>
      </c>
      <c r="I1441" t="s">
        <v>3098</v>
      </c>
      <c r="J1441">
        <v>198</v>
      </c>
      <c r="K1441" t="s">
        <v>87</v>
      </c>
      <c r="L1441" t="s">
        <v>88</v>
      </c>
      <c r="M1441" t="s">
        <v>89</v>
      </c>
      <c r="N1441">
        <v>2</v>
      </c>
      <c r="O1441" s="1">
        <v>44802.627800925926</v>
      </c>
      <c r="P1441" s="1">
        <v>44802.647152777776</v>
      </c>
      <c r="Q1441">
        <v>456</v>
      </c>
      <c r="R1441">
        <v>1216</v>
      </c>
      <c r="S1441" t="b">
        <v>0</v>
      </c>
      <c r="T1441" t="s">
        <v>90</v>
      </c>
      <c r="U1441" t="b">
        <v>1</v>
      </c>
      <c r="V1441" t="s">
        <v>1933</v>
      </c>
      <c r="W1441" s="1">
        <v>44802.640115740738</v>
      </c>
      <c r="X1441">
        <v>710</v>
      </c>
      <c r="Y1441">
        <v>184</v>
      </c>
      <c r="Z1441">
        <v>0</v>
      </c>
      <c r="AA1441">
        <v>184</v>
      </c>
      <c r="AB1441">
        <v>0</v>
      </c>
      <c r="AC1441">
        <v>5</v>
      </c>
      <c r="AD1441">
        <v>14</v>
      </c>
      <c r="AE1441">
        <v>0</v>
      </c>
      <c r="AF1441">
        <v>0</v>
      </c>
      <c r="AG1441">
        <v>0</v>
      </c>
      <c r="AH1441" t="s">
        <v>108</v>
      </c>
      <c r="AI1441" s="1">
        <v>44802.647152777776</v>
      </c>
      <c r="AJ1441">
        <v>482</v>
      </c>
      <c r="AK1441">
        <v>2</v>
      </c>
      <c r="AL1441">
        <v>0</v>
      </c>
      <c r="AM1441">
        <v>2</v>
      </c>
      <c r="AN1441">
        <v>0</v>
      </c>
      <c r="AO1441">
        <v>2</v>
      </c>
      <c r="AP1441">
        <v>12</v>
      </c>
      <c r="AQ1441">
        <v>0</v>
      </c>
      <c r="AR1441">
        <v>0</v>
      </c>
      <c r="AS1441">
        <v>0</v>
      </c>
      <c r="AT1441" t="s">
        <v>90</v>
      </c>
      <c r="AU1441" t="s">
        <v>90</v>
      </c>
      <c r="AV1441" t="s">
        <v>90</v>
      </c>
      <c r="AW1441" t="s">
        <v>90</v>
      </c>
      <c r="AX1441" t="s">
        <v>90</v>
      </c>
      <c r="AY1441" t="s">
        <v>90</v>
      </c>
      <c r="AZ1441" t="s">
        <v>90</v>
      </c>
      <c r="BA1441" t="s">
        <v>90</v>
      </c>
      <c r="BB1441" t="s">
        <v>90</v>
      </c>
      <c r="BC1441" t="s">
        <v>90</v>
      </c>
      <c r="BD1441" t="s">
        <v>90</v>
      </c>
      <c r="BE1441" t="s">
        <v>90</v>
      </c>
      <c r="BF1441" t="s">
        <v>3017</v>
      </c>
      <c r="BG1441">
        <v>27</v>
      </c>
      <c r="BH1441" t="s">
        <v>93</v>
      </c>
    </row>
    <row r="1442" spans="1:60">
      <c r="A1442" t="s">
        <v>3116</v>
      </c>
      <c r="B1442" t="s">
        <v>82</v>
      </c>
      <c r="C1442" t="s">
        <v>3103</v>
      </c>
      <c r="D1442" t="s">
        <v>84</v>
      </c>
      <c r="E1442" s="2">
        <f>HYPERLINK("capsilon://?command=openfolder&amp;siteaddress=FAM.docvelocity-na8.net&amp;folderid=FX4041CD11-7922-0F8C-E9F2-EF26A7AB3DBE","FX22086928")</f>
        <v>0</v>
      </c>
      <c r="F1442" t="s">
        <v>19</v>
      </c>
      <c r="G1442" t="s">
        <v>19</v>
      </c>
      <c r="H1442" t="s">
        <v>85</v>
      </c>
      <c r="I1442" t="s">
        <v>3104</v>
      </c>
      <c r="J1442">
        <v>462</v>
      </c>
      <c r="K1442" t="s">
        <v>87</v>
      </c>
      <c r="L1442" t="s">
        <v>88</v>
      </c>
      <c r="M1442" t="s">
        <v>89</v>
      </c>
      <c r="N1442">
        <v>2</v>
      </c>
      <c r="O1442" s="1">
        <v>44802.63144675926</v>
      </c>
      <c r="P1442" s="1">
        <v>44802.740057870367</v>
      </c>
      <c r="Q1442">
        <v>6911</v>
      </c>
      <c r="R1442">
        <v>2473</v>
      </c>
      <c r="S1442" t="b">
        <v>0</v>
      </c>
      <c r="T1442" t="s">
        <v>90</v>
      </c>
      <c r="U1442" t="b">
        <v>1</v>
      </c>
      <c r="V1442" t="s">
        <v>1933</v>
      </c>
      <c r="W1442" s="1">
        <v>44802.656145833331</v>
      </c>
      <c r="X1442">
        <v>1384</v>
      </c>
      <c r="Y1442">
        <v>343</v>
      </c>
      <c r="Z1442">
        <v>0</v>
      </c>
      <c r="AA1442">
        <v>343</v>
      </c>
      <c r="AB1442">
        <v>42</v>
      </c>
      <c r="AC1442">
        <v>41</v>
      </c>
      <c r="AD1442">
        <v>119</v>
      </c>
      <c r="AE1442">
        <v>0</v>
      </c>
      <c r="AF1442">
        <v>0</v>
      </c>
      <c r="AG1442">
        <v>0</v>
      </c>
      <c r="AH1442" t="s">
        <v>173</v>
      </c>
      <c r="AI1442" s="1">
        <v>44802.740057870367</v>
      </c>
      <c r="AJ1442">
        <v>982</v>
      </c>
      <c r="AK1442">
        <v>0</v>
      </c>
      <c r="AL1442">
        <v>0</v>
      </c>
      <c r="AM1442">
        <v>0</v>
      </c>
      <c r="AN1442">
        <v>42</v>
      </c>
      <c r="AO1442">
        <v>1</v>
      </c>
      <c r="AP1442">
        <v>119</v>
      </c>
      <c r="AQ1442">
        <v>0</v>
      </c>
      <c r="AR1442">
        <v>0</v>
      </c>
      <c r="AS1442">
        <v>0</v>
      </c>
      <c r="AT1442" t="s">
        <v>90</v>
      </c>
      <c r="AU1442" t="s">
        <v>90</v>
      </c>
      <c r="AV1442" t="s">
        <v>90</v>
      </c>
      <c r="AW1442" t="s">
        <v>90</v>
      </c>
      <c r="AX1442" t="s">
        <v>90</v>
      </c>
      <c r="AY1442" t="s">
        <v>90</v>
      </c>
      <c r="AZ1442" t="s">
        <v>90</v>
      </c>
      <c r="BA1442" t="s">
        <v>90</v>
      </c>
      <c r="BB1442" t="s">
        <v>90</v>
      </c>
      <c r="BC1442" t="s">
        <v>90</v>
      </c>
      <c r="BD1442" t="s">
        <v>90</v>
      </c>
      <c r="BE1442" t="s">
        <v>90</v>
      </c>
      <c r="BF1442" t="s">
        <v>3017</v>
      </c>
      <c r="BG1442">
        <v>156</v>
      </c>
      <c r="BH1442" t="s">
        <v>93</v>
      </c>
    </row>
    <row r="1443" spans="1:60">
      <c r="A1443" t="s">
        <v>3117</v>
      </c>
      <c r="B1443" t="s">
        <v>82</v>
      </c>
      <c r="C1443" t="s">
        <v>2986</v>
      </c>
      <c r="D1443" t="s">
        <v>84</v>
      </c>
      <c r="E1443" s="2">
        <f>HYPERLINK("capsilon://?command=openfolder&amp;siteaddress=FAM.docvelocity-na8.net&amp;folderid=FX76DD02F1-4403-BF81-2A8C-5C06C6374C17","FX22086608")</f>
        <v>0</v>
      </c>
      <c r="F1443" t="s">
        <v>19</v>
      </c>
      <c r="G1443" t="s">
        <v>19</v>
      </c>
      <c r="H1443" t="s">
        <v>85</v>
      </c>
      <c r="I1443" t="s">
        <v>3118</v>
      </c>
      <c r="J1443">
        <v>30</v>
      </c>
      <c r="K1443" t="s">
        <v>87</v>
      </c>
      <c r="L1443" t="s">
        <v>88</v>
      </c>
      <c r="M1443" t="s">
        <v>89</v>
      </c>
      <c r="N1443">
        <v>2</v>
      </c>
      <c r="O1443" s="1">
        <v>44802.637037037035</v>
      </c>
      <c r="P1443" s="1">
        <v>44802.753865740742</v>
      </c>
      <c r="Q1443">
        <v>9929</v>
      </c>
      <c r="R1443">
        <v>165</v>
      </c>
      <c r="S1443" t="b">
        <v>0</v>
      </c>
      <c r="T1443" t="s">
        <v>90</v>
      </c>
      <c r="U1443" t="b">
        <v>0</v>
      </c>
      <c r="V1443" t="s">
        <v>95</v>
      </c>
      <c r="W1443" s="1">
        <v>44802.705011574071</v>
      </c>
      <c r="X1443">
        <v>63</v>
      </c>
      <c r="Y1443">
        <v>10</v>
      </c>
      <c r="Z1443">
        <v>0</v>
      </c>
      <c r="AA1443">
        <v>10</v>
      </c>
      <c r="AB1443">
        <v>0</v>
      </c>
      <c r="AC1443">
        <v>1</v>
      </c>
      <c r="AD1443">
        <v>20</v>
      </c>
      <c r="AE1443">
        <v>0</v>
      </c>
      <c r="AF1443">
        <v>0</v>
      </c>
      <c r="AG1443">
        <v>0</v>
      </c>
      <c r="AH1443" t="s">
        <v>173</v>
      </c>
      <c r="AI1443" s="1">
        <v>44802.753865740742</v>
      </c>
      <c r="AJ1443">
        <v>88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20</v>
      </c>
      <c r="AQ1443">
        <v>0</v>
      </c>
      <c r="AR1443">
        <v>0</v>
      </c>
      <c r="AS1443">
        <v>0</v>
      </c>
      <c r="AT1443" t="s">
        <v>90</v>
      </c>
      <c r="AU1443" t="s">
        <v>90</v>
      </c>
      <c r="AV1443" t="s">
        <v>90</v>
      </c>
      <c r="AW1443" t="s">
        <v>90</v>
      </c>
      <c r="AX1443" t="s">
        <v>90</v>
      </c>
      <c r="AY1443" t="s">
        <v>90</v>
      </c>
      <c r="AZ1443" t="s">
        <v>90</v>
      </c>
      <c r="BA1443" t="s">
        <v>90</v>
      </c>
      <c r="BB1443" t="s">
        <v>90</v>
      </c>
      <c r="BC1443" t="s">
        <v>90</v>
      </c>
      <c r="BD1443" t="s">
        <v>90</v>
      </c>
      <c r="BE1443" t="s">
        <v>90</v>
      </c>
      <c r="BF1443" t="s">
        <v>3017</v>
      </c>
      <c r="BG1443">
        <v>168</v>
      </c>
      <c r="BH1443" t="s">
        <v>93</v>
      </c>
    </row>
    <row r="1444" spans="1:60">
      <c r="A1444" t="s">
        <v>3119</v>
      </c>
      <c r="B1444" t="s">
        <v>82</v>
      </c>
      <c r="C1444" t="s">
        <v>3106</v>
      </c>
      <c r="D1444" t="s">
        <v>84</v>
      </c>
      <c r="E1444" s="2">
        <f>HYPERLINK("capsilon://?command=openfolder&amp;siteaddress=FAM.docvelocity-na8.net&amp;folderid=FXAA573F8B-AB05-039A-B264-5049F80737B6","FX22086037")</f>
        <v>0</v>
      </c>
      <c r="F1444" t="s">
        <v>19</v>
      </c>
      <c r="G1444" t="s">
        <v>19</v>
      </c>
      <c r="H1444" t="s">
        <v>85</v>
      </c>
      <c r="I1444" t="s">
        <v>3107</v>
      </c>
      <c r="J1444">
        <v>188</v>
      </c>
      <c r="K1444" t="s">
        <v>87</v>
      </c>
      <c r="L1444" t="s">
        <v>88</v>
      </c>
      <c r="M1444" t="s">
        <v>89</v>
      </c>
      <c r="N1444">
        <v>2</v>
      </c>
      <c r="O1444" s="1">
        <v>44802.643773148149</v>
      </c>
      <c r="P1444" s="1">
        <v>44802.741481481484</v>
      </c>
      <c r="Q1444">
        <v>7238</v>
      </c>
      <c r="R1444">
        <v>1204</v>
      </c>
      <c r="S1444" t="b">
        <v>0</v>
      </c>
      <c r="T1444" t="s">
        <v>90</v>
      </c>
      <c r="U1444" t="b">
        <v>1</v>
      </c>
      <c r="V1444" t="s">
        <v>131</v>
      </c>
      <c r="W1444" s="1">
        <v>44802.657071759262</v>
      </c>
      <c r="X1444">
        <v>867</v>
      </c>
      <c r="Y1444">
        <v>127</v>
      </c>
      <c r="Z1444">
        <v>0</v>
      </c>
      <c r="AA1444">
        <v>127</v>
      </c>
      <c r="AB1444">
        <v>0</v>
      </c>
      <c r="AC1444">
        <v>12</v>
      </c>
      <c r="AD1444">
        <v>61</v>
      </c>
      <c r="AE1444">
        <v>0</v>
      </c>
      <c r="AF1444">
        <v>0</v>
      </c>
      <c r="AG1444">
        <v>0</v>
      </c>
      <c r="AH1444" t="s">
        <v>108</v>
      </c>
      <c r="AI1444" s="1">
        <v>44802.741481481484</v>
      </c>
      <c r="AJ1444">
        <v>294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61</v>
      </c>
      <c r="AQ1444">
        <v>0</v>
      </c>
      <c r="AR1444">
        <v>0</v>
      </c>
      <c r="AS1444">
        <v>0</v>
      </c>
      <c r="AT1444" t="s">
        <v>90</v>
      </c>
      <c r="AU1444" t="s">
        <v>90</v>
      </c>
      <c r="AV1444" t="s">
        <v>90</v>
      </c>
      <c r="AW1444" t="s">
        <v>90</v>
      </c>
      <c r="AX1444" t="s">
        <v>90</v>
      </c>
      <c r="AY1444" t="s">
        <v>90</v>
      </c>
      <c r="AZ1444" t="s">
        <v>90</v>
      </c>
      <c r="BA1444" t="s">
        <v>90</v>
      </c>
      <c r="BB1444" t="s">
        <v>90</v>
      </c>
      <c r="BC1444" t="s">
        <v>90</v>
      </c>
      <c r="BD1444" t="s">
        <v>90</v>
      </c>
      <c r="BE1444" t="s">
        <v>90</v>
      </c>
      <c r="BF1444" t="s">
        <v>3017</v>
      </c>
      <c r="BG1444">
        <v>140</v>
      </c>
      <c r="BH1444" t="s">
        <v>93</v>
      </c>
    </row>
    <row r="1445" spans="1:60">
      <c r="A1445" t="s">
        <v>3120</v>
      </c>
      <c r="B1445" t="s">
        <v>82</v>
      </c>
      <c r="C1445" t="s">
        <v>3111</v>
      </c>
      <c r="D1445" t="s">
        <v>84</v>
      </c>
      <c r="E1445" s="2">
        <f>HYPERLINK("capsilon://?command=openfolder&amp;siteaddress=FAM.docvelocity-na8.net&amp;folderid=FX674989DF-E768-C787-F243-5158CBA41294","FX22086967")</f>
        <v>0</v>
      </c>
      <c r="F1445" t="s">
        <v>19</v>
      </c>
      <c r="G1445" t="s">
        <v>19</v>
      </c>
      <c r="H1445" t="s">
        <v>85</v>
      </c>
      <c r="I1445" t="s">
        <v>3112</v>
      </c>
      <c r="J1445">
        <v>222</v>
      </c>
      <c r="K1445" t="s">
        <v>87</v>
      </c>
      <c r="L1445" t="s">
        <v>88</v>
      </c>
      <c r="M1445" t="s">
        <v>89</v>
      </c>
      <c r="N1445">
        <v>2</v>
      </c>
      <c r="O1445" s="1">
        <v>44802.644942129627</v>
      </c>
      <c r="P1445" s="1">
        <v>44802.749490740738</v>
      </c>
      <c r="Q1445">
        <v>7362</v>
      </c>
      <c r="R1445">
        <v>1671</v>
      </c>
      <c r="S1445" t="b">
        <v>0</v>
      </c>
      <c r="T1445" t="s">
        <v>90</v>
      </c>
      <c r="U1445" t="b">
        <v>1</v>
      </c>
      <c r="V1445" t="s">
        <v>1933</v>
      </c>
      <c r="W1445" s="1">
        <v>44802.669282407405</v>
      </c>
      <c r="X1445">
        <v>853</v>
      </c>
      <c r="Y1445">
        <v>174</v>
      </c>
      <c r="Z1445">
        <v>0</v>
      </c>
      <c r="AA1445">
        <v>174</v>
      </c>
      <c r="AB1445">
        <v>0</v>
      </c>
      <c r="AC1445">
        <v>19</v>
      </c>
      <c r="AD1445">
        <v>48</v>
      </c>
      <c r="AE1445">
        <v>0</v>
      </c>
      <c r="AF1445">
        <v>0</v>
      </c>
      <c r="AG1445">
        <v>0</v>
      </c>
      <c r="AH1445" t="s">
        <v>108</v>
      </c>
      <c r="AI1445" s="1">
        <v>44802.749490740738</v>
      </c>
      <c r="AJ1445">
        <v>691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48</v>
      </c>
      <c r="AQ1445">
        <v>0</v>
      </c>
      <c r="AR1445">
        <v>0</v>
      </c>
      <c r="AS1445">
        <v>0</v>
      </c>
      <c r="AT1445" t="s">
        <v>90</v>
      </c>
      <c r="AU1445" t="s">
        <v>90</v>
      </c>
      <c r="AV1445" t="s">
        <v>90</v>
      </c>
      <c r="AW1445" t="s">
        <v>90</v>
      </c>
      <c r="AX1445" t="s">
        <v>90</v>
      </c>
      <c r="AY1445" t="s">
        <v>90</v>
      </c>
      <c r="AZ1445" t="s">
        <v>90</v>
      </c>
      <c r="BA1445" t="s">
        <v>90</v>
      </c>
      <c r="BB1445" t="s">
        <v>90</v>
      </c>
      <c r="BC1445" t="s">
        <v>90</v>
      </c>
      <c r="BD1445" t="s">
        <v>90</v>
      </c>
      <c r="BE1445" t="s">
        <v>90</v>
      </c>
      <c r="BF1445" t="s">
        <v>3017</v>
      </c>
      <c r="BG1445">
        <v>150</v>
      </c>
      <c r="BH1445" t="s">
        <v>93</v>
      </c>
    </row>
    <row r="1446" spans="1:60">
      <c r="A1446" t="s">
        <v>3121</v>
      </c>
      <c r="B1446" t="s">
        <v>82</v>
      </c>
      <c r="C1446" t="s">
        <v>3122</v>
      </c>
      <c r="D1446" t="s">
        <v>84</v>
      </c>
      <c r="E1446" s="2">
        <f>HYPERLINK("capsilon://?command=openfolder&amp;siteaddress=FAM.docvelocity-na8.net&amp;folderid=FX294986D9-70F7-95D6-F6E6-FC9F012CB300","FX22087798")</f>
        <v>0</v>
      </c>
      <c r="F1446" t="s">
        <v>19</v>
      </c>
      <c r="G1446" t="s">
        <v>19</v>
      </c>
      <c r="H1446" t="s">
        <v>85</v>
      </c>
      <c r="I1446" t="s">
        <v>3123</v>
      </c>
      <c r="J1446">
        <v>50</v>
      </c>
      <c r="K1446" t="s">
        <v>87</v>
      </c>
      <c r="L1446" t="s">
        <v>88</v>
      </c>
      <c r="M1446" t="s">
        <v>89</v>
      </c>
      <c r="N1446">
        <v>2</v>
      </c>
      <c r="O1446" s="1">
        <v>44802.646666666667</v>
      </c>
      <c r="P1446" s="1">
        <v>44802.756099537037</v>
      </c>
      <c r="Q1446">
        <v>9046</v>
      </c>
      <c r="R1446">
        <v>409</v>
      </c>
      <c r="S1446" t="b">
        <v>0</v>
      </c>
      <c r="T1446" t="s">
        <v>90</v>
      </c>
      <c r="U1446" t="b">
        <v>0</v>
      </c>
      <c r="V1446" t="s">
        <v>95</v>
      </c>
      <c r="W1446" s="1">
        <v>44802.707418981481</v>
      </c>
      <c r="X1446">
        <v>207</v>
      </c>
      <c r="Y1446">
        <v>50</v>
      </c>
      <c r="Z1446">
        <v>0</v>
      </c>
      <c r="AA1446">
        <v>50</v>
      </c>
      <c r="AB1446">
        <v>0</v>
      </c>
      <c r="AC1446">
        <v>3</v>
      </c>
      <c r="AD1446">
        <v>0</v>
      </c>
      <c r="AE1446">
        <v>0</v>
      </c>
      <c r="AF1446">
        <v>0</v>
      </c>
      <c r="AG1446">
        <v>0</v>
      </c>
      <c r="AH1446" t="s">
        <v>173</v>
      </c>
      <c r="AI1446" s="1">
        <v>44802.756099537037</v>
      </c>
      <c r="AJ1446">
        <v>192</v>
      </c>
      <c r="AK1446">
        <v>1</v>
      </c>
      <c r="AL1446">
        <v>0</v>
      </c>
      <c r="AM1446">
        <v>1</v>
      </c>
      <c r="AN1446">
        <v>0</v>
      </c>
      <c r="AO1446">
        <v>1</v>
      </c>
      <c r="AP1446">
        <v>-1</v>
      </c>
      <c r="AQ1446">
        <v>0</v>
      </c>
      <c r="AR1446">
        <v>0</v>
      </c>
      <c r="AS1446">
        <v>0</v>
      </c>
      <c r="AT1446" t="s">
        <v>90</v>
      </c>
      <c r="AU1446" t="s">
        <v>90</v>
      </c>
      <c r="AV1446" t="s">
        <v>90</v>
      </c>
      <c r="AW1446" t="s">
        <v>90</v>
      </c>
      <c r="AX1446" t="s">
        <v>90</v>
      </c>
      <c r="AY1446" t="s">
        <v>90</v>
      </c>
      <c r="AZ1446" t="s">
        <v>90</v>
      </c>
      <c r="BA1446" t="s">
        <v>90</v>
      </c>
      <c r="BB1446" t="s">
        <v>90</v>
      </c>
      <c r="BC1446" t="s">
        <v>90</v>
      </c>
      <c r="BD1446" t="s">
        <v>90</v>
      </c>
      <c r="BE1446" t="s">
        <v>90</v>
      </c>
      <c r="BF1446" t="s">
        <v>3017</v>
      </c>
      <c r="BG1446">
        <v>157</v>
      </c>
      <c r="BH1446" t="s">
        <v>93</v>
      </c>
    </row>
    <row r="1447" spans="1:60">
      <c r="A1447" t="s">
        <v>3124</v>
      </c>
      <c r="B1447" t="s">
        <v>82</v>
      </c>
      <c r="C1447" t="s">
        <v>3111</v>
      </c>
      <c r="D1447" t="s">
        <v>84</v>
      </c>
      <c r="E1447" s="2">
        <f>HYPERLINK("capsilon://?command=openfolder&amp;siteaddress=FAM.docvelocity-na8.net&amp;folderid=FX674989DF-E768-C787-F243-5158CBA41294","FX22086967")</f>
        <v>0</v>
      </c>
      <c r="F1447" t="s">
        <v>19</v>
      </c>
      <c r="G1447" t="s">
        <v>19</v>
      </c>
      <c r="H1447" t="s">
        <v>85</v>
      </c>
      <c r="I1447" t="s">
        <v>3114</v>
      </c>
      <c r="J1447">
        <v>84</v>
      </c>
      <c r="K1447" t="s">
        <v>87</v>
      </c>
      <c r="L1447" t="s">
        <v>88</v>
      </c>
      <c r="M1447" t="s">
        <v>89</v>
      </c>
      <c r="N1447">
        <v>2</v>
      </c>
      <c r="O1447" s="1">
        <v>44802.64707175926</v>
      </c>
      <c r="P1447" s="1">
        <v>44802.752835648149</v>
      </c>
      <c r="Q1447">
        <v>7968</v>
      </c>
      <c r="R1447">
        <v>1170</v>
      </c>
      <c r="S1447" t="b">
        <v>0</v>
      </c>
      <c r="T1447" t="s">
        <v>90</v>
      </c>
      <c r="U1447" t="b">
        <v>1</v>
      </c>
      <c r="V1447" t="s">
        <v>1933</v>
      </c>
      <c r="W1447" s="1">
        <v>44802.677025462966</v>
      </c>
      <c r="X1447">
        <v>668</v>
      </c>
      <c r="Y1447">
        <v>63</v>
      </c>
      <c r="Z1447">
        <v>0</v>
      </c>
      <c r="AA1447">
        <v>63</v>
      </c>
      <c r="AB1447">
        <v>0</v>
      </c>
      <c r="AC1447">
        <v>27</v>
      </c>
      <c r="AD1447">
        <v>21</v>
      </c>
      <c r="AE1447">
        <v>0</v>
      </c>
      <c r="AF1447">
        <v>0</v>
      </c>
      <c r="AG1447">
        <v>0</v>
      </c>
      <c r="AH1447" t="s">
        <v>173</v>
      </c>
      <c r="AI1447" s="1">
        <v>44802.752835648149</v>
      </c>
      <c r="AJ1447">
        <v>474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21</v>
      </c>
      <c r="AQ1447">
        <v>0</v>
      </c>
      <c r="AR1447">
        <v>0</v>
      </c>
      <c r="AS1447">
        <v>0</v>
      </c>
      <c r="AT1447" t="s">
        <v>90</v>
      </c>
      <c r="AU1447" t="s">
        <v>90</v>
      </c>
      <c r="AV1447" t="s">
        <v>90</v>
      </c>
      <c r="AW1447" t="s">
        <v>90</v>
      </c>
      <c r="AX1447" t="s">
        <v>90</v>
      </c>
      <c r="AY1447" t="s">
        <v>90</v>
      </c>
      <c r="AZ1447" t="s">
        <v>90</v>
      </c>
      <c r="BA1447" t="s">
        <v>90</v>
      </c>
      <c r="BB1447" t="s">
        <v>90</v>
      </c>
      <c r="BC1447" t="s">
        <v>90</v>
      </c>
      <c r="BD1447" t="s">
        <v>90</v>
      </c>
      <c r="BE1447" t="s">
        <v>90</v>
      </c>
      <c r="BF1447" t="s">
        <v>3017</v>
      </c>
      <c r="BG1447">
        <v>152</v>
      </c>
      <c r="BH1447" t="s">
        <v>93</v>
      </c>
    </row>
    <row r="1448" spans="1:60">
      <c r="A1448" t="s">
        <v>3125</v>
      </c>
      <c r="B1448" t="s">
        <v>82</v>
      </c>
      <c r="C1448" t="s">
        <v>3126</v>
      </c>
      <c r="D1448" t="s">
        <v>84</v>
      </c>
      <c r="E1448" s="2">
        <f>HYPERLINK("capsilon://?command=openfolder&amp;siteaddress=FAM.docvelocity-na8.net&amp;folderid=FX59AE698E-A31B-C45E-64A5-31746A6BEB0C","FX22082892")</f>
        <v>0</v>
      </c>
      <c r="F1448" t="s">
        <v>19</v>
      </c>
      <c r="G1448" t="s">
        <v>19</v>
      </c>
      <c r="H1448" t="s">
        <v>85</v>
      </c>
      <c r="I1448" t="s">
        <v>3127</v>
      </c>
      <c r="J1448">
        <v>612</v>
      </c>
      <c r="K1448" t="s">
        <v>87</v>
      </c>
      <c r="L1448" t="s">
        <v>88</v>
      </c>
      <c r="M1448" t="s">
        <v>89</v>
      </c>
      <c r="N1448">
        <v>1</v>
      </c>
      <c r="O1448" s="1">
        <v>44802.650671296295</v>
      </c>
      <c r="P1448" s="1">
        <v>44802.672743055555</v>
      </c>
      <c r="Q1448">
        <v>920</v>
      </c>
      <c r="R1448">
        <v>987</v>
      </c>
      <c r="S1448" t="b">
        <v>0</v>
      </c>
      <c r="T1448" t="s">
        <v>90</v>
      </c>
      <c r="U1448" t="b">
        <v>0</v>
      </c>
      <c r="V1448" t="s">
        <v>567</v>
      </c>
      <c r="W1448" s="1">
        <v>44802.672743055555</v>
      </c>
      <c r="X1448">
        <v>987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612</v>
      </c>
      <c r="AE1448">
        <v>560</v>
      </c>
      <c r="AF1448">
        <v>0</v>
      </c>
      <c r="AG1448">
        <v>10</v>
      </c>
      <c r="AH1448" t="s">
        <v>90</v>
      </c>
      <c r="AI1448" t="s">
        <v>90</v>
      </c>
      <c r="AJ1448" t="s">
        <v>90</v>
      </c>
      <c r="AK1448" t="s">
        <v>90</v>
      </c>
      <c r="AL1448" t="s">
        <v>90</v>
      </c>
      <c r="AM1448" t="s">
        <v>90</v>
      </c>
      <c r="AN1448" t="s">
        <v>90</v>
      </c>
      <c r="AO1448" t="s">
        <v>90</v>
      </c>
      <c r="AP1448" t="s">
        <v>90</v>
      </c>
      <c r="AQ1448" t="s">
        <v>90</v>
      </c>
      <c r="AR1448" t="s">
        <v>90</v>
      </c>
      <c r="AS1448" t="s">
        <v>90</v>
      </c>
      <c r="AT1448" t="s">
        <v>90</v>
      </c>
      <c r="AU1448" t="s">
        <v>90</v>
      </c>
      <c r="AV1448" t="s">
        <v>90</v>
      </c>
      <c r="AW1448" t="s">
        <v>90</v>
      </c>
      <c r="AX1448" t="s">
        <v>90</v>
      </c>
      <c r="AY1448" t="s">
        <v>90</v>
      </c>
      <c r="AZ1448" t="s">
        <v>90</v>
      </c>
      <c r="BA1448" t="s">
        <v>90</v>
      </c>
      <c r="BB1448" t="s">
        <v>90</v>
      </c>
      <c r="BC1448" t="s">
        <v>90</v>
      </c>
      <c r="BD1448" t="s">
        <v>90</v>
      </c>
      <c r="BE1448" t="s">
        <v>90</v>
      </c>
      <c r="BF1448" t="s">
        <v>3017</v>
      </c>
      <c r="BG1448">
        <v>31</v>
      </c>
      <c r="BH1448" t="s">
        <v>93</v>
      </c>
    </row>
    <row r="1449" spans="1:60">
      <c r="A1449" t="s">
        <v>3128</v>
      </c>
      <c r="B1449" t="s">
        <v>82</v>
      </c>
      <c r="C1449" t="s">
        <v>3129</v>
      </c>
      <c r="D1449" t="s">
        <v>84</v>
      </c>
      <c r="E1449" s="2">
        <f>HYPERLINK("capsilon://?command=openfolder&amp;siteaddress=FAM.docvelocity-na8.net&amp;folderid=FXA0D5E04D-5F7A-04F8-C4DA-FBDCD6B86DDA","FX2208386")</f>
        <v>0</v>
      </c>
      <c r="F1449" t="s">
        <v>19</v>
      </c>
      <c r="G1449" t="s">
        <v>19</v>
      </c>
      <c r="H1449" t="s">
        <v>85</v>
      </c>
      <c r="I1449" t="s">
        <v>3130</v>
      </c>
      <c r="J1449">
        <v>28</v>
      </c>
      <c r="K1449" t="s">
        <v>87</v>
      </c>
      <c r="L1449" t="s">
        <v>88</v>
      </c>
      <c r="M1449" t="s">
        <v>89</v>
      </c>
      <c r="N1449">
        <v>2</v>
      </c>
      <c r="O1449" s="1">
        <v>44775.794733796298</v>
      </c>
      <c r="P1449" s="1">
        <v>44775.85255787037</v>
      </c>
      <c r="Q1449">
        <v>4714</v>
      </c>
      <c r="R1449">
        <v>282</v>
      </c>
      <c r="S1449" t="b">
        <v>0</v>
      </c>
      <c r="T1449" t="s">
        <v>90</v>
      </c>
      <c r="U1449" t="b">
        <v>0</v>
      </c>
      <c r="V1449" t="s">
        <v>135</v>
      </c>
      <c r="W1449" s="1">
        <v>44775.84479166667</v>
      </c>
      <c r="X1449">
        <v>131</v>
      </c>
      <c r="Y1449">
        <v>21</v>
      </c>
      <c r="Z1449">
        <v>0</v>
      </c>
      <c r="AA1449">
        <v>21</v>
      </c>
      <c r="AB1449">
        <v>0</v>
      </c>
      <c r="AC1449">
        <v>0</v>
      </c>
      <c r="AD1449">
        <v>7</v>
      </c>
      <c r="AE1449">
        <v>0</v>
      </c>
      <c r="AF1449">
        <v>0</v>
      </c>
      <c r="AG1449">
        <v>0</v>
      </c>
      <c r="AH1449" t="s">
        <v>126</v>
      </c>
      <c r="AI1449" s="1">
        <v>44775.85255787037</v>
      </c>
      <c r="AJ1449">
        <v>151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7</v>
      </c>
      <c r="AQ1449">
        <v>0</v>
      </c>
      <c r="AR1449">
        <v>0</v>
      </c>
      <c r="AS1449">
        <v>0</v>
      </c>
      <c r="AT1449" t="s">
        <v>90</v>
      </c>
      <c r="AU1449" t="s">
        <v>90</v>
      </c>
      <c r="AV1449" t="s">
        <v>90</v>
      </c>
      <c r="AW1449" t="s">
        <v>90</v>
      </c>
      <c r="AX1449" t="s">
        <v>90</v>
      </c>
      <c r="AY1449" t="s">
        <v>90</v>
      </c>
      <c r="AZ1449" t="s">
        <v>90</v>
      </c>
      <c r="BA1449" t="s">
        <v>90</v>
      </c>
      <c r="BB1449" t="s">
        <v>90</v>
      </c>
      <c r="BC1449" t="s">
        <v>90</v>
      </c>
      <c r="BD1449" t="s">
        <v>90</v>
      </c>
      <c r="BE1449" t="s">
        <v>90</v>
      </c>
      <c r="BF1449" t="s">
        <v>1506</v>
      </c>
      <c r="BG1449">
        <v>83</v>
      </c>
      <c r="BH1449" t="s">
        <v>93</v>
      </c>
    </row>
    <row r="1450" spans="1:60">
      <c r="A1450" t="s">
        <v>3131</v>
      </c>
      <c r="B1450" t="s">
        <v>82</v>
      </c>
      <c r="C1450" t="s">
        <v>3129</v>
      </c>
      <c r="D1450" t="s">
        <v>84</v>
      </c>
      <c r="E1450" s="2">
        <f>HYPERLINK("capsilon://?command=openfolder&amp;siteaddress=FAM.docvelocity-na8.net&amp;folderid=FXA0D5E04D-5F7A-04F8-C4DA-FBDCD6B86DDA","FX2208386")</f>
        <v>0</v>
      </c>
      <c r="F1450" t="s">
        <v>19</v>
      </c>
      <c r="G1450" t="s">
        <v>19</v>
      </c>
      <c r="H1450" t="s">
        <v>85</v>
      </c>
      <c r="I1450" t="s">
        <v>3132</v>
      </c>
      <c r="J1450">
        <v>28</v>
      </c>
      <c r="K1450" t="s">
        <v>87</v>
      </c>
      <c r="L1450" t="s">
        <v>88</v>
      </c>
      <c r="M1450" t="s">
        <v>89</v>
      </c>
      <c r="N1450">
        <v>2</v>
      </c>
      <c r="O1450" s="1">
        <v>44775.794849537036</v>
      </c>
      <c r="P1450" s="1">
        <v>44775.854085648149</v>
      </c>
      <c r="Q1450">
        <v>4883</v>
      </c>
      <c r="R1450">
        <v>235</v>
      </c>
      <c r="S1450" t="b">
        <v>0</v>
      </c>
      <c r="T1450" t="s">
        <v>90</v>
      </c>
      <c r="U1450" t="b">
        <v>0</v>
      </c>
      <c r="V1450" t="s">
        <v>135</v>
      </c>
      <c r="W1450" s="1">
        <v>44775.845902777779</v>
      </c>
      <c r="X1450">
        <v>95</v>
      </c>
      <c r="Y1450">
        <v>21</v>
      </c>
      <c r="Z1450">
        <v>0</v>
      </c>
      <c r="AA1450">
        <v>21</v>
      </c>
      <c r="AB1450">
        <v>0</v>
      </c>
      <c r="AC1450">
        <v>0</v>
      </c>
      <c r="AD1450">
        <v>7</v>
      </c>
      <c r="AE1450">
        <v>0</v>
      </c>
      <c r="AF1450">
        <v>0</v>
      </c>
      <c r="AG1450">
        <v>0</v>
      </c>
      <c r="AH1450" t="s">
        <v>126</v>
      </c>
      <c r="AI1450" s="1">
        <v>44775.854085648149</v>
      </c>
      <c r="AJ1450">
        <v>132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7</v>
      </c>
      <c r="AQ1450">
        <v>0</v>
      </c>
      <c r="AR1450">
        <v>0</v>
      </c>
      <c r="AS1450">
        <v>0</v>
      </c>
      <c r="AT1450" t="s">
        <v>90</v>
      </c>
      <c r="AU1450" t="s">
        <v>90</v>
      </c>
      <c r="AV1450" t="s">
        <v>90</v>
      </c>
      <c r="AW1450" t="s">
        <v>90</v>
      </c>
      <c r="AX1450" t="s">
        <v>90</v>
      </c>
      <c r="AY1450" t="s">
        <v>90</v>
      </c>
      <c r="AZ1450" t="s">
        <v>90</v>
      </c>
      <c r="BA1450" t="s">
        <v>90</v>
      </c>
      <c r="BB1450" t="s">
        <v>90</v>
      </c>
      <c r="BC1450" t="s">
        <v>90</v>
      </c>
      <c r="BD1450" t="s">
        <v>90</v>
      </c>
      <c r="BE1450" t="s">
        <v>90</v>
      </c>
      <c r="BF1450" t="s">
        <v>1506</v>
      </c>
      <c r="BG1450">
        <v>85</v>
      </c>
      <c r="BH1450" t="s">
        <v>93</v>
      </c>
    </row>
    <row r="1451" spans="1:60">
      <c r="A1451" t="s">
        <v>3133</v>
      </c>
      <c r="B1451" t="s">
        <v>82</v>
      </c>
      <c r="C1451" t="s">
        <v>3126</v>
      </c>
      <c r="D1451" t="s">
        <v>84</v>
      </c>
      <c r="E1451" s="2">
        <f>HYPERLINK("capsilon://?command=openfolder&amp;siteaddress=FAM.docvelocity-na8.net&amp;folderid=FX59AE698E-A31B-C45E-64A5-31746A6BEB0C","FX22082892")</f>
        <v>0</v>
      </c>
      <c r="F1451" t="s">
        <v>19</v>
      </c>
      <c r="G1451" t="s">
        <v>19</v>
      </c>
      <c r="H1451" t="s">
        <v>85</v>
      </c>
      <c r="I1451" t="s">
        <v>3127</v>
      </c>
      <c r="J1451">
        <v>685</v>
      </c>
      <c r="K1451" t="s">
        <v>87</v>
      </c>
      <c r="L1451" t="s">
        <v>88</v>
      </c>
      <c r="M1451" t="s">
        <v>89</v>
      </c>
      <c r="N1451">
        <v>2</v>
      </c>
      <c r="O1451" s="1">
        <v>44802.676817129628</v>
      </c>
      <c r="P1451" s="1">
        <v>44802.765231481484</v>
      </c>
      <c r="Q1451">
        <v>4108</v>
      </c>
      <c r="R1451">
        <v>3531</v>
      </c>
      <c r="S1451" t="b">
        <v>0</v>
      </c>
      <c r="T1451" t="s">
        <v>90</v>
      </c>
      <c r="U1451" t="b">
        <v>1</v>
      </c>
      <c r="V1451" t="s">
        <v>95</v>
      </c>
      <c r="W1451" s="1">
        <v>44802.704270833332</v>
      </c>
      <c r="X1451">
        <v>2016</v>
      </c>
      <c r="Y1451">
        <v>315</v>
      </c>
      <c r="Z1451">
        <v>0</v>
      </c>
      <c r="AA1451">
        <v>315</v>
      </c>
      <c r="AB1451">
        <v>281</v>
      </c>
      <c r="AC1451">
        <v>89</v>
      </c>
      <c r="AD1451">
        <v>370</v>
      </c>
      <c r="AE1451">
        <v>0</v>
      </c>
      <c r="AF1451">
        <v>0</v>
      </c>
      <c r="AG1451">
        <v>0</v>
      </c>
      <c r="AH1451" t="s">
        <v>108</v>
      </c>
      <c r="AI1451" s="1">
        <v>44802.765231481484</v>
      </c>
      <c r="AJ1451">
        <v>1360</v>
      </c>
      <c r="AK1451">
        <v>6</v>
      </c>
      <c r="AL1451">
        <v>0</v>
      </c>
      <c r="AM1451">
        <v>6</v>
      </c>
      <c r="AN1451">
        <v>281</v>
      </c>
      <c r="AO1451">
        <v>6</v>
      </c>
      <c r="AP1451">
        <v>364</v>
      </c>
      <c r="AQ1451">
        <v>0</v>
      </c>
      <c r="AR1451">
        <v>0</v>
      </c>
      <c r="AS1451">
        <v>0</v>
      </c>
      <c r="AT1451" t="s">
        <v>90</v>
      </c>
      <c r="AU1451" t="s">
        <v>90</v>
      </c>
      <c r="AV1451" t="s">
        <v>90</v>
      </c>
      <c r="AW1451" t="s">
        <v>90</v>
      </c>
      <c r="AX1451" t="s">
        <v>90</v>
      </c>
      <c r="AY1451" t="s">
        <v>90</v>
      </c>
      <c r="AZ1451" t="s">
        <v>90</v>
      </c>
      <c r="BA1451" t="s">
        <v>90</v>
      </c>
      <c r="BB1451" t="s">
        <v>90</v>
      </c>
      <c r="BC1451" t="s">
        <v>90</v>
      </c>
      <c r="BD1451" t="s">
        <v>90</v>
      </c>
      <c r="BE1451" t="s">
        <v>90</v>
      </c>
      <c r="BF1451" t="s">
        <v>3017</v>
      </c>
      <c r="BG1451">
        <v>127</v>
      </c>
      <c r="BH1451" t="s">
        <v>93</v>
      </c>
    </row>
    <row r="1452" spans="1:60">
      <c r="A1452" t="s">
        <v>3134</v>
      </c>
      <c r="B1452" t="s">
        <v>82</v>
      </c>
      <c r="C1452" t="s">
        <v>3129</v>
      </c>
      <c r="D1452" t="s">
        <v>84</v>
      </c>
      <c r="E1452" s="2">
        <f>HYPERLINK("capsilon://?command=openfolder&amp;siteaddress=FAM.docvelocity-na8.net&amp;folderid=FXA0D5E04D-5F7A-04F8-C4DA-FBDCD6B86DDA","FX2208386")</f>
        <v>0</v>
      </c>
      <c r="F1452" t="s">
        <v>19</v>
      </c>
      <c r="G1452" t="s">
        <v>19</v>
      </c>
      <c r="H1452" t="s">
        <v>85</v>
      </c>
      <c r="I1452" t="s">
        <v>3135</v>
      </c>
      <c r="J1452">
        <v>78</v>
      </c>
      <c r="K1452" t="s">
        <v>87</v>
      </c>
      <c r="L1452" t="s">
        <v>88</v>
      </c>
      <c r="M1452" t="s">
        <v>89</v>
      </c>
      <c r="N1452">
        <v>2</v>
      </c>
      <c r="O1452" s="1">
        <v>44775.79515046296</v>
      </c>
      <c r="P1452" s="1">
        <v>44775.85738425926</v>
      </c>
      <c r="Q1452">
        <v>4705</v>
      </c>
      <c r="R1452">
        <v>672</v>
      </c>
      <c r="S1452" t="b">
        <v>0</v>
      </c>
      <c r="T1452" t="s">
        <v>90</v>
      </c>
      <c r="U1452" t="b">
        <v>0</v>
      </c>
      <c r="V1452" t="s">
        <v>162</v>
      </c>
      <c r="W1452" s="1">
        <v>44775.849293981482</v>
      </c>
      <c r="X1452">
        <v>388</v>
      </c>
      <c r="Y1452">
        <v>78</v>
      </c>
      <c r="Z1452">
        <v>0</v>
      </c>
      <c r="AA1452">
        <v>78</v>
      </c>
      <c r="AB1452">
        <v>0</v>
      </c>
      <c r="AC1452">
        <v>5</v>
      </c>
      <c r="AD1452">
        <v>0</v>
      </c>
      <c r="AE1452">
        <v>0</v>
      </c>
      <c r="AF1452">
        <v>0</v>
      </c>
      <c r="AG1452">
        <v>0</v>
      </c>
      <c r="AH1452" t="s">
        <v>126</v>
      </c>
      <c r="AI1452" s="1">
        <v>44775.85738425926</v>
      </c>
      <c r="AJ1452">
        <v>284</v>
      </c>
      <c r="AK1452">
        <v>3</v>
      </c>
      <c r="AL1452">
        <v>0</v>
      </c>
      <c r="AM1452">
        <v>3</v>
      </c>
      <c r="AN1452">
        <v>0</v>
      </c>
      <c r="AO1452">
        <v>3</v>
      </c>
      <c r="AP1452">
        <v>-3</v>
      </c>
      <c r="AQ1452">
        <v>0</v>
      </c>
      <c r="AR1452">
        <v>0</v>
      </c>
      <c r="AS1452">
        <v>0</v>
      </c>
      <c r="AT1452" t="s">
        <v>90</v>
      </c>
      <c r="AU1452" t="s">
        <v>90</v>
      </c>
      <c r="AV1452" t="s">
        <v>90</v>
      </c>
      <c r="AW1452" t="s">
        <v>90</v>
      </c>
      <c r="AX1452" t="s">
        <v>90</v>
      </c>
      <c r="AY1452" t="s">
        <v>90</v>
      </c>
      <c r="AZ1452" t="s">
        <v>90</v>
      </c>
      <c r="BA1452" t="s">
        <v>90</v>
      </c>
      <c r="BB1452" t="s">
        <v>90</v>
      </c>
      <c r="BC1452" t="s">
        <v>90</v>
      </c>
      <c r="BD1452" t="s">
        <v>90</v>
      </c>
      <c r="BE1452" t="s">
        <v>90</v>
      </c>
      <c r="BF1452" t="s">
        <v>1506</v>
      </c>
      <c r="BG1452">
        <v>89</v>
      </c>
      <c r="BH1452" t="s">
        <v>93</v>
      </c>
    </row>
    <row r="1453" spans="1:60">
      <c r="A1453" t="s">
        <v>3136</v>
      </c>
      <c r="B1453" t="s">
        <v>82</v>
      </c>
      <c r="C1453" t="s">
        <v>3129</v>
      </c>
      <c r="D1453" t="s">
        <v>84</v>
      </c>
      <c r="E1453" s="2">
        <f>HYPERLINK("capsilon://?command=openfolder&amp;siteaddress=FAM.docvelocity-na8.net&amp;folderid=FXA0D5E04D-5F7A-04F8-C4DA-FBDCD6B86DDA","FX2208386")</f>
        <v>0</v>
      </c>
      <c r="F1453" t="s">
        <v>19</v>
      </c>
      <c r="G1453" t="s">
        <v>19</v>
      </c>
      <c r="H1453" t="s">
        <v>85</v>
      </c>
      <c r="I1453" t="s">
        <v>3137</v>
      </c>
      <c r="J1453">
        <v>94</v>
      </c>
      <c r="K1453" t="s">
        <v>87</v>
      </c>
      <c r="L1453" t="s">
        <v>88</v>
      </c>
      <c r="M1453" t="s">
        <v>89</v>
      </c>
      <c r="N1453">
        <v>2</v>
      </c>
      <c r="O1453" s="1">
        <v>44775.795347222222</v>
      </c>
      <c r="P1453" s="1">
        <v>44775.858425925922</v>
      </c>
      <c r="Q1453">
        <v>4859</v>
      </c>
      <c r="R1453">
        <v>591</v>
      </c>
      <c r="S1453" t="b">
        <v>0</v>
      </c>
      <c r="T1453" t="s">
        <v>90</v>
      </c>
      <c r="U1453" t="b">
        <v>0</v>
      </c>
      <c r="V1453" t="s">
        <v>135</v>
      </c>
      <c r="W1453" s="1">
        <v>44775.849722222221</v>
      </c>
      <c r="X1453">
        <v>329</v>
      </c>
      <c r="Y1453">
        <v>94</v>
      </c>
      <c r="Z1453">
        <v>0</v>
      </c>
      <c r="AA1453">
        <v>94</v>
      </c>
      <c r="AB1453">
        <v>0</v>
      </c>
      <c r="AC1453">
        <v>1</v>
      </c>
      <c r="AD1453">
        <v>0</v>
      </c>
      <c r="AE1453">
        <v>0</v>
      </c>
      <c r="AF1453">
        <v>0</v>
      </c>
      <c r="AG1453">
        <v>0</v>
      </c>
      <c r="AH1453" t="s">
        <v>132</v>
      </c>
      <c r="AI1453" s="1">
        <v>44775.858425925922</v>
      </c>
      <c r="AJ1453">
        <v>262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 t="s">
        <v>90</v>
      </c>
      <c r="AU1453" t="s">
        <v>90</v>
      </c>
      <c r="AV1453" t="s">
        <v>90</v>
      </c>
      <c r="AW1453" t="s">
        <v>90</v>
      </c>
      <c r="AX1453" t="s">
        <v>90</v>
      </c>
      <c r="AY1453" t="s">
        <v>90</v>
      </c>
      <c r="AZ1453" t="s">
        <v>90</v>
      </c>
      <c r="BA1453" t="s">
        <v>90</v>
      </c>
      <c r="BB1453" t="s">
        <v>90</v>
      </c>
      <c r="BC1453" t="s">
        <v>90</v>
      </c>
      <c r="BD1453" t="s">
        <v>90</v>
      </c>
      <c r="BE1453" t="s">
        <v>90</v>
      </c>
      <c r="BF1453" t="s">
        <v>1506</v>
      </c>
      <c r="BG1453">
        <v>90</v>
      </c>
      <c r="BH1453" t="s">
        <v>93</v>
      </c>
    </row>
    <row r="1454" spans="1:60">
      <c r="A1454" t="s">
        <v>3138</v>
      </c>
      <c r="B1454" t="s">
        <v>82</v>
      </c>
      <c r="C1454" t="s">
        <v>3139</v>
      </c>
      <c r="D1454" t="s">
        <v>84</v>
      </c>
      <c r="E1454" s="2">
        <f>HYPERLINK("capsilon://?command=openfolder&amp;siteaddress=FAM.docvelocity-na8.net&amp;folderid=FX58ADA6CC-996C-EF89-B488-4BA6182B464C","FX2208541")</f>
        <v>0</v>
      </c>
      <c r="F1454" t="s">
        <v>19</v>
      </c>
      <c r="G1454" t="s">
        <v>19</v>
      </c>
      <c r="H1454" t="s">
        <v>85</v>
      </c>
      <c r="I1454" t="s">
        <v>3140</v>
      </c>
      <c r="J1454">
        <v>181</v>
      </c>
      <c r="K1454" t="s">
        <v>87</v>
      </c>
      <c r="L1454" t="s">
        <v>88</v>
      </c>
      <c r="M1454" t="s">
        <v>89</v>
      </c>
      <c r="N1454">
        <v>1</v>
      </c>
      <c r="O1454" s="1">
        <v>44775.805266203701</v>
      </c>
      <c r="P1454" s="1">
        <v>44775.851446759261</v>
      </c>
      <c r="Q1454">
        <v>3805</v>
      </c>
      <c r="R1454">
        <v>185</v>
      </c>
      <c r="S1454" t="b">
        <v>0</v>
      </c>
      <c r="T1454" t="s">
        <v>90</v>
      </c>
      <c r="U1454" t="b">
        <v>0</v>
      </c>
      <c r="V1454" t="s">
        <v>162</v>
      </c>
      <c r="W1454" s="1">
        <v>44775.851446759261</v>
      </c>
      <c r="X1454">
        <v>185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181</v>
      </c>
      <c r="AE1454">
        <v>173</v>
      </c>
      <c r="AF1454">
        <v>0</v>
      </c>
      <c r="AG1454">
        <v>6</v>
      </c>
      <c r="AH1454" t="s">
        <v>90</v>
      </c>
      <c r="AI1454" t="s">
        <v>90</v>
      </c>
      <c r="AJ1454" t="s">
        <v>90</v>
      </c>
      <c r="AK1454" t="s">
        <v>90</v>
      </c>
      <c r="AL1454" t="s">
        <v>90</v>
      </c>
      <c r="AM1454" t="s">
        <v>90</v>
      </c>
      <c r="AN1454" t="s">
        <v>90</v>
      </c>
      <c r="AO1454" t="s">
        <v>90</v>
      </c>
      <c r="AP1454" t="s">
        <v>90</v>
      </c>
      <c r="AQ1454" t="s">
        <v>90</v>
      </c>
      <c r="AR1454" t="s">
        <v>90</v>
      </c>
      <c r="AS1454" t="s">
        <v>90</v>
      </c>
      <c r="AT1454" t="s">
        <v>90</v>
      </c>
      <c r="AU1454" t="s">
        <v>90</v>
      </c>
      <c r="AV1454" t="s">
        <v>90</v>
      </c>
      <c r="AW1454" t="s">
        <v>90</v>
      </c>
      <c r="AX1454" t="s">
        <v>90</v>
      </c>
      <c r="AY1454" t="s">
        <v>90</v>
      </c>
      <c r="AZ1454" t="s">
        <v>90</v>
      </c>
      <c r="BA1454" t="s">
        <v>90</v>
      </c>
      <c r="BB1454" t="s">
        <v>90</v>
      </c>
      <c r="BC1454" t="s">
        <v>90</v>
      </c>
      <c r="BD1454" t="s">
        <v>90</v>
      </c>
      <c r="BE1454" t="s">
        <v>90</v>
      </c>
      <c r="BF1454" t="s">
        <v>1506</v>
      </c>
      <c r="BG1454">
        <v>66</v>
      </c>
      <c r="BH1454" t="s">
        <v>93</v>
      </c>
    </row>
    <row r="1455" spans="1:60">
      <c r="A1455" t="s">
        <v>3141</v>
      </c>
      <c r="B1455" t="s">
        <v>82</v>
      </c>
      <c r="C1455" t="s">
        <v>3142</v>
      </c>
      <c r="D1455" t="s">
        <v>84</v>
      </c>
      <c r="E1455" s="2">
        <f>HYPERLINK("capsilon://?command=openfolder&amp;siteaddress=FAM.docvelocity-na8.net&amp;folderid=FX5BE42325-5393-DA3D-E5F6-61815D9E4B47","FX22087863")</f>
        <v>0</v>
      </c>
      <c r="F1455" t="s">
        <v>19</v>
      </c>
      <c r="G1455" t="s">
        <v>19</v>
      </c>
      <c r="H1455" t="s">
        <v>85</v>
      </c>
      <c r="I1455" t="s">
        <v>3143</v>
      </c>
      <c r="J1455">
        <v>162</v>
      </c>
      <c r="K1455" t="s">
        <v>87</v>
      </c>
      <c r="L1455" t="s">
        <v>88</v>
      </c>
      <c r="M1455" t="s">
        <v>89</v>
      </c>
      <c r="N1455">
        <v>1</v>
      </c>
      <c r="O1455" s="1">
        <v>44802.764120370368</v>
      </c>
      <c r="P1455" s="1">
        <v>44802.787569444445</v>
      </c>
      <c r="Q1455">
        <v>1820</v>
      </c>
      <c r="R1455">
        <v>206</v>
      </c>
      <c r="S1455" t="b">
        <v>0</v>
      </c>
      <c r="T1455" t="s">
        <v>90</v>
      </c>
      <c r="U1455" t="b">
        <v>0</v>
      </c>
      <c r="V1455" t="s">
        <v>173</v>
      </c>
      <c r="W1455" s="1">
        <v>44802.787569444445</v>
      </c>
      <c r="X1455">
        <v>158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162</v>
      </c>
      <c r="AE1455">
        <v>125</v>
      </c>
      <c r="AF1455">
        <v>0</v>
      </c>
      <c r="AG1455">
        <v>4</v>
      </c>
      <c r="AH1455" t="s">
        <v>90</v>
      </c>
      <c r="AI1455" t="s">
        <v>90</v>
      </c>
      <c r="AJ1455" t="s">
        <v>90</v>
      </c>
      <c r="AK1455" t="s">
        <v>90</v>
      </c>
      <c r="AL1455" t="s">
        <v>90</v>
      </c>
      <c r="AM1455" t="s">
        <v>90</v>
      </c>
      <c r="AN1455" t="s">
        <v>90</v>
      </c>
      <c r="AO1455" t="s">
        <v>90</v>
      </c>
      <c r="AP1455" t="s">
        <v>90</v>
      </c>
      <c r="AQ1455" t="s">
        <v>90</v>
      </c>
      <c r="AR1455" t="s">
        <v>90</v>
      </c>
      <c r="AS1455" t="s">
        <v>90</v>
      </c>
      <c r="AT1455" t="s">
        <v>90</v>
      </c>
      <c r="AU1455" t="s">
        <v>90</v>
      </c>
      <c r="AV1455" t="s">
        <v>90</v>
      </c>
      <c r="AW1455" t="s">
        <v>90</v>
      </c>
      <c r="AX1455" t="s">
        <v>90</v>
      </c>
      <c r="AY1455" t="s">
        <v>90</v>
      </c>
      <c r="AZ1455" t="s">
        <v>90</v>
      </c>
      <c r="BA1455" t="s">
        <v>90</v>
      </c>
      <c r="BB1455" t="s">
        <v>90</v>
      </c>
      <c r="BC1455" t="s">
        <v>90</v>
      </c>
      <c r="BD1455" t="s">
        <v>90</v>
      </c>
      <c r="BE1455" t="s">
        <v>90</v>
      </c>
      <c r="BF1455" t="s">
        <v>3017</v>
      </c>
      <c r="BG1455">
        <v>33</v>
      </c>
      <c r="BH1455" t="s">
        <v>93</v>
      </c>
    </row>
    <row r="1456" spans="1:60">
      <c r="A1456" t="s">
        <v>3144</v>
      </c>
      <c r="B1456" t="s">
        <v>82</v>
      </c>
      <c r="C1456" t="s">
        <v>3145</v>
      </c>
      <c r="D1456" t="s">
        <v>84</v>
      </c>
      <c r="E1456" s="2">
        <f>HYPERLINK("capsilon://?command=openfolder&amp;siteaddress=FAM.docvelocity-na8.net&amp;folderid=FX81BB5CA8-A7DA-5D28-582E-58864DEAC896","FX22087942")</f>
        <v>0</v>
      </c>
      <c r="F1456" t="s">
        <v>19</v>
      </c>
      <c r="G1456" t="s">
        <v>19</v>
      </c>
      <c r="H1456" t="s">
        <v>85</v>
      </c>
      <c r="I1456" t="s">
        <v>3146</v>
      </c>
      <c r="J1456">
        <v>146</v>
      </c>
      <c r="K1456" t="s">
        <v>87</v>
      </c>
      <c r="L1456" t="s">
        <v>88</v>
      </c>
      <c r="M1456" t="s">
        <v>89</v>
      </c>
      <c r="N1456">
        <v>1</v>
      </c>
      <c r="O1456" s="1">
        <v>44802.775370370371</v>
      </c>
      <c r="P1456" s="1">
        <v>44802.795254629629</v>
      </c>
      <c r="Q1456">
        <v>1146</v>
      </c>
      <c r="R1456">
        <v>572</v>
      </c>
      <c r="S1456" t="b">
        <v>0</v>
      </c>
      <c r="T1456" t="s">
        <v>90</v>
      </c>
      <c r="U1456" t="b">
        <v>0</v>
      </c>
      <c r="V1456" t="s">
        <v>173</v>
      </c>
      <c r="W1456" s="1">
        <v>44802.795254629629</v>
      </c>
      <c r="X1456">
        <v>550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146</v>
      </c>
      <c r="AE1456">
        <v>123</v>
      </c>
      <c r="AF1456">
        <v>0</v>
      </c>
      <c r="AG1456">
        <v>4</v>
      </c>
      <c r="AH1456" t="s">
        <v>90</v>
      </c>
      <c r="AI1456" t="s">
        <v>90</v>
      </c>
      <c r="AJ1456" t="s">
        <v>90</v>
      </c>
      <c r="AK1456" t="s">
        <v>90</v>
      </c>
      <c r="AL1456" t="s">
        <v>90</v>
      </c>
      <c r="AM1456" t="s">
        <v>90</v>
      </c>
      <c r="AN1456" t="s">
        <v>90</v>
      </c>
      <c r="AO1456" t="s">
        <v>90</v>
      </c>
      <c r="AP1456" t="s">
        <v>90</v>
      </c>
      <c r="AQ1456" t="s">
        <v>90</v>
      </c>
      <c r="AR1456" t="s">
        <v>90</v>
      </c>
      <c r="AS1456" t="s">
        <v>90</v>
      </c>
      <c r="AT1456" t="s">
        <v>90</v>
      </c>
      <c r="AU1456" t="s">
        <v>90</v>
      </c>
      <c r="AV1456" t="s">
        <v>90</v>
      </c>
      <c r="AW1456" t="s">
        <v>90</v>
      </c>
      <c r="AX1456" t="s">
        <v>90</v>
      </c>
      <c r="AY1456" t="s">
        <v>90</v>
      </c>
      <c r="AZ1456" t="s">
        <v>90</v>
      </c>
      <c r="BA1456" t="s">
        <v>90</v>
      </c>
      <c r="BB1456" t="s">
        <v>90</v>
      </c>
      <c r="BC1456" t="s">
        <v>90</v>
      </c>
      <c r="BD1456" t="s">
        <v>90</v>
      </c>
      <c r="BE1456" t="s">
        <v>90</v>
      </c>
      <c r="BF1456" t="s">
        <v>3017</v>
      </c>
      <c r="BG1456">
        <v>28</v>
      </c>
      <c r="BH1456" t="s">
        <v>93</v>
      </c>
    </row>
    <row r="1457" spans="1:60">
      <c r="A1457" t="s">
        <v>3147</v>
      </c>
      <c r="B1457" t="s">
        <v>82</v>
      </c>
      <c r="C1457" t="s">
        <v>225</v>
      </c>
      <c r="D1457" t="s">
        <v>84</v>
      </c>
      <c r="E1457" s="2">
        <f>HYPERLINK("capsilon://?command=openfolder&amp;siteaddress=FAM.docvelocity-na8.net&amp;folderid=FX92DDA853-9743-6181-1F4B-6EBFB7D2B891","FX22081418")</f>
        <v>0</v>
      </c>
      <c r="F1457" t="s">
        <v>19</v>
      </c>
      <c r="G1457" t="s">
        <v>19</v>
      </c>
      <c r="H1457" t="s">
        <v>85</v>
      </c>
      <c r="I1457" t="s">
        <v>3148</v>
      </c>
      <c r="J1457">
        <v>30</v>
      </c>
      <c r="K1457" t="s">
        <v>87</v>
      </c>
      <c r="L1457" t="s">
        <v>88</v>
      </c>
      <c r="M1457" t="s">
        <v>89</v>
      </c>
      <c r="N1457">
        <v>2</v>
      </c>
      <c r="O1457" s="1">
        <v>44802.78564814815</v>
      </c>
      <c r="P1457" s="1">
        <v>44802.788877314815</v>
      </c>
      <c r="Q1457">
        <v>80</v>
      </c>
      <c r="R1457">
        <v>199</v>
      </c>
      <c r="S1457" t="b">
        <v>0</v>
      </c>
      <c r="T1457" t="s">
        <v>90</v>
      </c>
      <c r="U1457" t="b">
        <v>0</v>
      </c>
      <c r="V1457" t="s">
        <v>1933</v>
      </c>
      <c r="W1457" s="1">
        <v>44802.787314814814</v>
      </c>
      <c r="X1457">
        <v>86</v>
      </c>
      <c r="Y1457">
        <v>10</v>
      </c>
      <c r="Z1457">
        <v>0</v>
      </c>
      <c r="AA1457">
        <v>10</v>
      </c>
      <c r="AB1457">
        <v>0</v>
      </c>
      <c r="AC1457">
        <v>1</v>
      </c>
      <c r="AD1457">
        <v>20</v>
      </c>
      <c r="AE1457">
        <v>0</v>
      </c>
      <c r="AF1457">
        <v>0</v>
      </c>
      <c r="AG1457">
        <v>0</v>
      </c>
      <c r="AH1457" t="s">
        <v>173</v>
      </c>
      <c r="AI1457" s="1">
        <v>44802.788877314815</v>
      </c>
      <c r="AJ1457">
        <v>113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20</v>
      </c>
      <c r="AQ1457">
        <v>0</v>
      </c>
      <c r="AR1457">
        <v>0</v>
      </c>
      <c r="AS1457">
        <v>0</v>
      </c>
      <c r="AT1457" t="s">
        <v>90</v>
      </c>
      <c r="AU1457" t="s">
        <v>90</v>
      </c>
      <c r="AV1457" t="s">
        <v>90</v>
      </c>
      <c r="AW1457" t="s">
        <v>90</v>
      </c>
      <c r="AX1457" t="s">
        <v>90</v>
      </c>
      <c r="AY1457" t="s">
        <v>90</v>
      </c>
      <c r="AZ1457" t="s">
        <v>90</v>
      </c>
      <c r="BA1457" t="s">
        <v>90</v>
      </c>
      <c r="BB1457" t="s">
        <v>90</v>
      </c>
      <c r="BC1457" t="s">
        <v>90</v>
      </c>
      <c r="BD1457" t="s">
        <v>90</v>
      </c>
      <c r="BE1457" t="s">
        <v>90</v>
      </c>
      <c r="BF1457" t="s">
        <v>3017</v>
      </c>
      <c r="BG1457">
        <v>4</v>
      </c>
      <c r="BH1457" t="s">
        <v>93</v>
      </c>
    </row>
    <row r="1458" spans="1:60">
      <c r="A1458" t="s">
        <v>3149</v>
      </c>
      <c r="B1458" t="s">
        <v>82</v>
      </c>
      <c r="C1458" t="s">
        <v>3142</v>
      </c>
      <c r="D1458" t="s">
        <v>84</v>
      </c>
      <c r="E1458" s="2">
        <f>HYPERLINK("capsilon://?command=openfolder&amp;siteaddress=FAM.docvelocity-na8.net&amp;folderid=FX5BE42325-5393-DA3D-E5F6-61815D9E4B47","FX22087863")</f>
        <v>0</v>
      </c>
      <c r="F1458" t="s">
        <v>19</v>
      </c>
      <c r="G1458" t="s">
        <v>19</v>
      </c>
      <c r="H1458" t="s">
        <v>85</v>
      </c>
      <c r="I1458" t="s">
        <v>3143</v>
      </c>
      <c r="J1458">
        <v>190</v>
      </c>
      <c r="K1458" t="s">
        <v>87</v>
      </c>
      <c r="L1458" t="s">
        <v>88</v>
      </c>
      <c r="M1458" t="s">
        <v>89</v>
      </c>
      <c r="N1458">
        <v>2</v>
      </c>
      <c r="O1458" s="1">
        <v>44802.788923611108</v>
      </c>
      <c r="P1458" s="1">
        <v>44802.797349537039</v>
      </c>
      <c r="Q1458">
        <v>263</v>
      </c>
      <c r="R1458">
        <v>465</v>
      </c>
      <c r="S1458" t="b">
        <v>0</v>
      </c>
      <c r="T1458" t="s">
        <v>90</v>
      </c>
      <c r="U1458" t="b">
        <v>1</v>
      </c>
      <c r="V1458" t="s">
        <v>1933</v>
      </c>
      <c r="W1458" s="1">
        <v>44802.792268518519</v>
      </c>
      <c r="X1458">
        <v>285</v>
      </c>
      <c r="Y1458">
        <v>42</v>
      </c>
      <c r="Z1458">
        <v>0</v>
      </c>
      <c r="AA1458">
        <v>42</v>
      </c>
      <c r="AB1458">
        <v>104</v>
      </c>
      <c r="AC1458">
        <v>1</v>
      </c>
      <c r="AD1458">
        <v>148</v>
      </c>
      <c r="AE1458">
        <v>0</v>
      </c>
      <c r="AF1458">
        <v>0</v>
      </c>
      <c r="AG1458">
        <v>0</v>
      </c>
      <c r="AH1458" t="s">
        <v>173</v>
      </c>
      <c r="AI1458" s="1">
        <v>44802.797349537039</v>
      </c>
      <c r="AJ1458">
        <v>180</v>
      </c>
      <c r="AK1458">
        <v>0</v>
      </c>
      <c r="AL1458">
        <v>0</v>
      </c>
      <c r="AM1458">
        <v>0</v>
      </c>
      <c r="AN1458">
        <v>104</v>
      </c>
      <c r="AO1458">
        <v>0</v>
      </c>
      <c r="AP1458">
        <v>148</v>
      </c>
      <c r="AQ1458">
        <v>0</v>
      </c>
      <c r="AR1458">
        <v>0</v>
      </c>
      <c r="AS1458">
        <v>0</v>
      </c>
      <c r="AT1458" t="s">
        <v>90</v>
      </c>
      <c r="AU1458" t="s">
        <v>90</v>
      </c>
      <c r="AV1458" t="s">
        <v>90</v>
      </c>
      <c r="AW1458" t="s">
        <v>90</v>
      </c>
      <c r="AX1458" t="s">
        <v>90</v>
      </c>
      <c r="AY1458" t="s">
        <v>90</v>
      </c>
      <c r="AZ1458" t="s">
        <v>90</v>
      </c>
      <c r="BA1458" t="s">
        <v>90</v>
      </c>
      <c r="BB1458" t="s">
        <v>90</v>
      </c>
      <c r="BC1458" t="s">
        <v>90</v>
      </c>
      <c r="BD1458" t="s">
        <v>90</v>
      </c>
      <c r="BE1458" t="s">
        <v>90</v>
      </c>
      <c r="BF1458" t="s">
        <v>3017</v>
      </c>
      <c r="BG1458">
        <v>12</v>
      </c>
      <c r="BH1458" t="s">
        <v>93</v>
      </c>
    </row>
    <row r="1459" spans="1:60">
      <c r="A1459" t="s">
        <v>3150</v>
      </c>
      <c r="B1459" t="s">
        <v>82</v>
      </c>
      <c r="C1459" t="s">
        <v>3145</v>
      </c>
      <c r="D1459" t="s">
        <v>84</v>
      </c>
      <c r="E1459" s="2">
        <f>HYPERLINK("capsilon://?command=openfolder&amp;siteaddress=FAM.docvelocity-na8.net&amp;folderid=FX81BB5CA8-A7DA-5D28-582E-58864DEAC896","FX22087942")</f>
        <v>0</v>
      </c>
      <c r="F1459" t="s">
        <v>19</v>
      </c>
      <c r="G1459" t="s">
        <v>19</v>
      </c>
      <c r="H1459" t="s">
        <v>85</v>
      </c>
      <c r="I1459" t="s">
        <v>3146</v>
      </c>
      <c r="J1459">
        <v>173</v>
      </c>
      <c r="K1459" t="s">
        <v>87</v>
      </c>
      <c r="L1459" t="s">
        <v>88</v>
      </c>
      <c r="M1459" t="s">
        <v>89</v>
      </c>
      <c r="N1459">
        <v>2</v>
      </c>
      <c r="O1459" s="1">
        <v>44802.796805555554</v>
      </c>
      <c r="P1459" s="1">
        <v>44802.8434375</v>
      </c>
      <c r="Q1459">
        <v>3349</v>
      </c>
      <c r="R1459">
        <v>680</v>
      </c>
      <c r="S1459" t="b">
        <v>0</v>
      </c>
      <c r="T1459" t="s">
        <v>90</v>
      </c>
      <c r="U1459" t="b">
        <v>1</v>
      </c>
      <c r="V1459" t="s">
        <v>154</v>
      </c>
      <c r="W1459" s="1">
        <v>44802.838564814818</v>
      </c>
      <c r="X1459">
        <v>297</v>
      </c>
      <c r="Y1459">
        <v>144</v>
      </c>
      <c r="Z1459">
        <v>0</v>
      </c>
      <c r="AA1459">
        <v>144</v>
      </c>
      <c r="AB1459">
        <v>0</v>
      </c>
      <c r="AC1459">
        <v>23</v>
      </c>
      <c r="AD1459">
        <v>29</v>
      </c>
      <c r="AE1459">
        <v>0</v>
      </c>
      <c r="AF1459">
        <v>0</v>
      </c>
      <c r="AG1459">
        <v>0</v>
      </c>
      <c r="AH1459" t="s">
        <v>173</v>
      </c>
      <c r="AI1459" s="1">
        <v>44802.8434375</v>
      </c>
      <c r="AJ1459">
        <v>261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29</v>
      </c>
      <c r="AQ1459">
        <v>0</v>
      </c>
      <c r="AR1459">
        <v>0</v>
      </c>
      <c r="AS1459">
        <v>0</v>
      </c>
      <c r="AT1459" t="s">
        <v>90</v>
      </c>
      <c r="AU1459" t="s">
        <v>90</v>
      </c>
      <c r="AV1459" t="s">
        <v>90</v>
      </c>
      <c r="AW1459" t="s">
        <v>90</v>
      </c>
      <c r="AX1459" t="s">
        <v>90</v>
      </c>
      <c r="AY1459" t="s">
        <v>90</v>
      </c>
      <c r="AZ1459" t="s">
        <v>90</v>
      </c>
      <c r="BA1459" t="s">
        <v>90</v>
      </c>
      <c r="BB1459" t="s">
        <v>90</v>
      </c>
      <c r="BC1459" t="s">
        <v>90</v>
      </c>
      <c r="BD1459" t="s">
        <v>90</v>
      </c>
      <c r="BE1459" t="s">
        <v>90</v>
      </c>
      <c r="BF1459" t="s">
        <v>3017</v>
      </c>
      <c r="BG1459">
        <v>67</v>
      </c>
      <c r="BH1459" t="s">
        <v>93</v>
      </c>
    </row>
    <row r="1460" spans="1:60">
      <c r="A1460" t="s">
        <v>3151</v>
      </c>
      <c r="B1460" t="s">
        <v>82</v>
      </c>
      <c r="C1460" t="s">
        <v>3152</v>
      </c>
      <c r="D1460" t="s">
        <v>84</v>
      </c>
      <c r="E1460" s="2">
        <f>HYPERLINK("capsilon://?command=openfolder&amp;siteaddress=FAM.docvelocity-na8.net&amp;folderid=FXE2E86743-CA65-687C-99B8-7C7B2446AE14","FX22087799")</f>
        <v>0</v>
      </c>
      <c r="F1460" t="s">
        <v>19</v>
      </c>
      <c r="G1460" t="s">
        <v>19</v>
      </c>
      <c r="H1460" t="s">
        <v>85</v>
      </c>
      <c r="I1460" t="s">
        <v>3153</v>
      </c>
      <c r="J1460">
        <v>232</v>
      </c>
      <c r="K1460" t="s">
        <v>87</v>
      </c>
      <c r="L1460" t="s">
        <v>88</v>
      </c>
      <c r="M1460" t="s">
        <v>89</v>
      </c>
      <c r="N1460">
        <v>1</v>
      </c>
      <c r="O1460" s="1">
        <v>44802.832962962966</v>
      </c>
      <c r="P1460" s="1">
        <v>44802.844282407408</v>
      </c>
      <c r="Q1460">
        <v>480</v>
      </c>
      <c r="R1460">
        <v>498</v>
      </c>
      <c r="S1460" t="b">
        <v>0</v>
      </c>
      <c r="T1460" t="s">
        <v>90</v>
      </c>
      <c r="U1460" t="b">
        <v>0</v>
      </c>
      <c r="V1460" t="s">
        <v>154</v>
      </c>
      <c r="W1460" s="1">
        <v>44802.844282407408</v>
      </c>
      <c r="X1460">
        <v>466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232</v>
      </c>
      <c r="AE1460">
        <v>217</v>
      </c>
      <c r="AF1460">
        <v>0</v>
      </c>
      <c r="AG1460">
        <v>7</v>
      </c>
      <c r="AH1460" t="s">
        <v>90</v>
      </c>
      <c r="AI1460" t="s">
        <v>90</v>
      </c>
      <c r="AJ1460" t="s">
        <v>90</v>
      </c>
      <c r="AK1460" t="s">
        <v>90</v>
      </c>
      <c r="AL1460" t="s">
        <v>90</v>
      </c>
      <c r="AM1460" t="s">
        <v>90</v>
      </c>
      <c r="AN1460" t="s">
        <v>90</v>
      </c>
      <c r="AO1460" t="s">
        <v>90</v>
      </c>
      <c r="AP1460" t="s">
        <v>90</v>
      </c>
      <c r="AQ1460" t="s">
        <v>90</v>
      </c>
      <c r="AR1460" t="s">
        <v>90</v>
      </c>
      <c r="AS1460" t="s">
        <v>90</v>
      </c>
      <c r="AT1460" t="s">
        <v>90</v>
      </c>
      <c r="AU1460" t="s">
        <v>90</v>
      </c>
      <c r="AV1460" t="s">
        <v>90</v>
      </c>
      <c r="AW1460" t="s">
        <v>90</v>
      </c>
      <c r="AX1460" t="s">
        <v>90</v>
      </c>
      <c r="AY1460" t="s">
        <v>90</v>
      </c>
      <c r="AZ1460" t="s">
        <v>90</v>
      </c>
      <c r="BA1460" t="s">
        <v>90</v>
      </c>
      <c r="BB1460" t="s">
        <v>90</v>
      </c>
      <c r="BC1460" t="s">
        <v>90</v>
      </c>
      <c r="BD1460" t="s">
        <v>90</v>
      </c>
      <c r="BE1460" t="s">
        <v>90</v>
      </c>
      <c r="BF1460" t="s">
        <v>3017</v>
      </c>
      <c r="BG1460">
        <v>16</v>
      </c>
      <c r="BH1460" t="s">
        <v>93</v>
      </c>
    </row>
    <row r="1461" spans="1:60">
      <c r="A1461" t="s">
        <v>3154</v>
      </c>
      <c r="B1461" t="s">
        <v>82</v>
      </c>
      <c r="C1461" t="s">
        <v>3152</v>
      </c>
      <c r="D1461" t="s">
        <v>84</v>
      </c>
      <c r="E1461" s="2">
        <f>HYPERLINK("capsilon://?command=openfolder&amp;siteaddress=FAM.docvelocity-na8.net&amp;folderid=FXE2E86743-CA65-687C-99B8-7C7B2446AE14","FX22087799")</f>
        <v>0</v>
      </c>
      <c r="F1461" t="s">
        <v>19</v>
      </c>
      <c r="G1461" t="s">
        <v>19</v>
      </c>
      <c r="H1461" t="s">
        <v>85</v>
      </c>
      <c r="I1461" t="s">
        <v>3153</v>
      </c>
      <c r="J1461">
        <v>307</v>
      </c>
      <c r="K1461" t="s">
        <v>87</v>
      </c>
      <c r="L1461" t="s">
        <v>88</v>
      </c>
      <c r="M1461" t="s">
        <v>89</v>
      </c>
      <c r="N1461">
        <v>2</v>
      </c>
      <c r="O1461" s="1">
        <v>44802.846145833333</v>
      </c>
      <c r="P1461" s="1">
        <v>44802.996400462966</v>
      </c>
      <c r="Q1461">
        <v>8415</v>
      </c>
      <c r="R1461">
        <v>4567</v>
      </c>
      <c r="S1461" t="b">
        <v>0</v>
      </c>
      <c r="T1461" t="s">
        <v>90</v>
      </c>
      <c r="U1461" t="b">
        <v>1</v>
      </c>
      <c r="V1461" t="s">
        <v>162</v>
      </c>
      <c r="W1461" s="1">
        <v>44802.904409722221</v>
      </c>
      <c r="X1461">
        <v>3545</v>
      </c>
      <c r="Y1461">
        <v>277</v>
      </c>
      <c r="Z1461">
        <v>0</v>
      </c>
      <c r="AA1461">
        <v>277</v>
      </c>
      <c r="AB1461">
        <v>0</v>
      </c>
      <c r="AC1461">
        <v>34</v>
      </c>
      <c r="AD1461">
        <v>30</v>
      </c>
      <c r="AE1461">
        <v>0</v>
      </c>
      <c r="AF1461">
        <v>0</v>
      </c>
      <c r="AG1461">
        <v>0</v>
      </c>
      <c r="AH1461" t="s">
        <v>126</v>
      </c>
      <c r="AI1461" s="1">
        <v>44802.996400462966</v>
      </c>
      <c r="AJ1461">
        <v>993</v>
      </c>
      <c r="AK1461">
        <v>4</v>
      </c>
      <c r="AL1461">
        <v>0</v>
      </c>
      <c r="AM1461">
        <v>4</v>
      </c>
      <c r="AN1461">
        <v>0</v>
      </c>
      <c r="AO1461">
        <v>4</v>
      </c>
      <c r="AP1461">
        <v>26</v>
      </c>
      <c r="AQ1461">
        <v>0</v>
      </c>
      <c r="AR1461">
        <v>0</v>
      </c>
      <c r="AS1461">
        <v>0</v>
      </c>
      <c r="AT1461" t="s">
        <v>90</v>
      </c>
      <c r="AU1461" t="s">
        <v>90</v>
      </c>
      <c r="AV1461" t="s">
        <v>90</v>
      </c>
      <c r="AW1461" t="s">
        <v>90</v>
      </c>
      <c r="AX1461" t="s">
        <v>90</v>
      </c>
      <c r="AY1461" t="s">
        <v>90</v>
      </c>
      <c r="AZ1461" t="s">
        <v>90</v>
      </c>
      <c r="BA1461" t="s">
        <v>90</v>
      </c>
      <c r="BB1461" t="s">
        <v>90</v>
      </c>
      <c r="BC1461" t="s">
        <v>90</v>
      </c>
      <c r="BD1461" t="s">
        <v>90</v>
      </c>
      <c r="BE1461" t="s">
        <v>90</v>
      </c>
      <c r="BF1461" t="s">
        <v>3017</v>
      </c>
      <c r="BG1461">
        <v>216</v>
      </c>
      <c r="BH1461" t="s">
        <v>93</v>
      </c>
    </row>
    <row r="1462" spans="1:60">
      <c r="A1462" t="s">
        <v>3155</v>
      </c>
      <c r="B1462" t="s">
        <v>82</v>
      </c>
      <c r="C1462" t="s">
        <v>3156</v>
      </c>
      <c r="D1462" t="s">
        <v>84</v>
      </c>
      <c r="E1462" s="2">
        <f>HYPERLINK("capsilon://?command=openfolder&amp;siteaddress=FAM.docvelocity-na8.net&amp;folderid=FX29ECDB2B-859D-E1EF-6A71-CFBC5F8DFBA2","FX22077658")</f>
        <v>0</v>
      </c>
      <c r="F1462" t="s">
        <v>19</v>
      </c>
      <c r="G1462" t="s">
        <v>19</v>
      </c>
      <c r="H1462" t="s">
        <v>85</v>
      </c>
      <c r="I1462" t="s">
        <v>3157</v>
      </c>
      <c r="J1462">
        <v>280</v>
      </c>
      <c r="K1462" t="s">
        <v>87</v>
      </c>
      <c r="L1462" t="s">
        <v>88</v>
      </c>
      <c r="M1462" t="s">
        <v>89</v>
      </c>
      <c r="N1462">
        <v>1</v>
      </c>
      <c r="O1462" s="1">
        <v>44775.826307870368</v>
      </c>
      <c r="P1462" s="1">
        <v>44775.854490740741</v>
      </c>
      <c r="Q1462">
        <v>2024</v>
      </c>
      <c r="R1462">
        <v>411</v>
      </c>
      <c r="S1462" t="b">
        <v>0</v>
      </c>
      <c r="T1462" t="s">
        <v>90</v>
      </c>
      <c r="U1462" t="b">
        <v>0</v>
      </c>
      <c r="V1462" t="s">
        <v>135</v>
      </c>
      <c r="W1462" s="1">
        <v>44775.854490740741</v>
      </c>
      <c r="X1462">
        <v>411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280</v>
      </c>
      <c r="AE1462">
        <v>264</v>
      </c>
      <c r="AF1462">
        <v>0</v>
      </c>
      <c r="AG1462">
        <v>10</v>
      </c>
      <c r="AH1462" t="s">
        <v>90</v>
      </c>
      <c r="AI1462" t="s">
        <v>90</v>
      </c>
      <c r="AJ1462" t="s">
        <v>90</v>
      </c>
      <c r="AK1462" t="s">
        <v>90</v>
      </c>
      <c r="AL1462" t="s">
        <v>90</v>
      </c>
      <c r="AM1462" t="s">
        <v>90</v>
      </c>
      <c r="AN1462" t="s">
        <v>90</v>
      </c>
      <c r="AO1462" t="s">
        <v>90</v>
      </c>
      <c r="AP1462" t="s">
        <v>90</v>
      </c>
      <c r="AQ1462" t="s">
        <v>90</v>
      </c>
      <c r="AR1462" t="s">
        <v>90</v>
      </c>
      <c r="AS1462" t="s">
        <v>90</v>
      </c>
      <c r="AT1462" t="s">
        <v>90</v>
      </c>
      <c r="AU1462" t="s">
        <v>90</v>
      </c>
      <c r="AV1462" t="s">
        <v>90</v>
      </c>
      <c r="AW1462" t="s">
        <v>90</v>
      </c>
      <c r="AX1462" t="s">
        <v>90</v>
      </c>
      <c r="AY1462" t="s">
        <v>90</v>
      </c>
      <c r="AZ1462" t="s">
        <v>90</v>
      </c>
      <c r="BA1462" t="s">
        <v>90</v>
      </c>
      <c r="BB1462" t="s">
        <v>90</v>
      </c>
      <c r="BC1462" t="s">
        <v>90</v>
      </c>
      <c r="BD1462" t="s">
        <v>90</v>
      </c>
      <c r="BE1462" t="s">
        <v>90</v>
      </c>
      <c r="BF1462" t="s">
        <v>1506</v>
      </c>
      <c r="BG1462">
        <v>40</v>
      </c>
      <c r="BH1462" t="s">
        <v>93</v>
      </c>
    </row>
    <row r="1463" spans="1:60">
      <c r="A1463" t="s">
        <v>3158</v>
      </c>
      <c r="B1463" t="s">
        <v>82</v>
      </c>
      <c r="C1463" t="s">
        <v>3159</v>
      </c>
      <c r="D1463" t="s">
        <v>84</v>
      </c>
      <c r="E1463" s="2">
        <f>HYPERLINK("capsilon://?command=openfolder&amp;siteaddress=FAM.docvelocity-na8.net&amp;folderid=FX7082DCB5-F1E8-EDE5-0846-3F9160481894","FX22086170")</f>
        <v>0</v>
      </c>
      <c r="F1463" t="s">
        <v>19</v>
      </c>
      <c r="G1463" t="s">
        <v>19</v>
      </c>
      <c r="H1463" t="s">
        <v>85</v>
      </c>
      <c r="I1463" t="s">
        <v>3160</v>
      </c>
      <c r="J1463">
        <v>43</v>
      </c>
      <c r="K1463" t="s">
        <v>87</v>
      </c>
      <c r="L1463" t="s">
        <v>88</v>
      </c>
      <c r="M1463" t="s">
        <v>89</v>
      </c>
      <c r="N1463">
        <v>2</v>
      </c>
      <c r="O1463" s="1">
        <v>44803.390902777777</v>
      </c>
      <c r="P1463" s="1">
        <v>44803.408900462964</v>
      </c>
      <c r="Q1463">
        <v>1273</v>
      </c>
      <c r="R1463">
        <v>282</v>
      </c>
      <c r="S1463" t="b">
        <v>0</v>
      </c>
      <c r="T1463" t="s">
        <v>90</v>
      </c>
      <c r="U1463" t="b">
        <v>0</v>
      </c>
      <c r="V1463" t="s">
        <v>1000</v>
      </c>
      <c r="W1463" s="1">
        <v>44803.399513888886</v>
      </c>
      <c r="X1463">
        <v>110</v>
      </c>
      <c r="Y1463">
        <v>43</v>
      </c>
      <c r="Z1463">
        <v>0</v>
      </c>
      <c r="AA1463">
        <v>43</v>
      </c>
      <c r="AB1463">
        <v>0</v>
      </c>
      <c r="AC1463">
        <v>2</v>
      </c>
      <c r="AD1463">
        <v>0</v>
      </c>
      <c r="AE1463">
        <v>0</v>
      </c>
      <c r="AF1463">
        <v>0</v>
      </c>
      <c r="AG1463">
        <v>0</v>
      </c>
      <c r="AH1463" t="s">
        <v>704</v>
      </c>
      <c r="AI1463" s="1">
        <v>44803.408900462964</v>
      </c>
      <c r="AJ1463">
        <v>172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 t="s">
        <v>90</v>
      </c>
      <c r="AU1463" t="s">
        <v>90</v>
      </c>
      <c r="AV1463" t="s">
        <v>90</v>
      </c>
      <c r="AW1463" t="s">
        <v>90</v>
      </c>
      <c r="AX1463" t="s">
        <v>90</v>
      </c>
      <c r="AY1463" t="s">
        <v>90</v>
      </c>
      <c r="AZ1463" t="s">
        <v>90</v>
      </c>
      <c r="BA1463" t="s">
        <v>90</v>
      </c>
      <c r="BB1463" t="s">
        <v>90</v>
      </c>
      <c r="BC1463" t="s">
        <v>90</v>
      </c>
      <c r="BD1463" t="s">
        <v>90</v>
      </c>
      <c r="BE1463" t="s">
        <v>90</v>
      </c>
      <c r="BF1463" t="s">
        <v>3161</v>
      </c>
      <c r="BG1463">
        <v>25</v>
      </c>
      <c r="BH1463" t="s">
        <v>93</v>
      </c>
    </row>
    <row r="1464" spans="1:60">
      <c r="A1464" t="s">
        <v>3162</v>
      </c>
      <c r="B1464" t="s">
        <v>82</v>
      </c>
      <c r="C1464" t="s">
        <v>3159</v>
      </c>
      <c r="D1464" t="s">
        <v>84</v>
      </c>
      <c r="E1464" s="2">
        <f>HYPERLINK("capsilon://?command=openfolder&amp;siteaddress=FAM.docvelocity-na8.net&amp;folderid=FX7082DCB5-F1E8-EDE5-0846-3F9160481894","FX22086170")</f>
        <v>0</v>
      </c>
      <c r="F1464" t="s">
        <v>19</v>
      </c>
      <c r="G1464" t="s">
        <v>19</v>
      </c>
      <c r="H1464" t="s">
        <v>85</v>
      </c>
      <c r="I1464" t="s">
        <v>3163</v>
      </c>
      <c r="J1464">
        <v>28</v>
      </c>
      <c r="K1464" t="s">
        <v>87</v>
      </c>
      <c r="L1464" t="s">
        <v>88</v>
      </c>
      <c r="M1464" t="s">
        <v>89</v>
      </c>
      <c r="N1464">
        <v>2</v>
      </c>
      <c r="O1464" s="1">
        <v>44803.391111111108</v>
      </c>
      <c r="P1464" s="1">
        <v>44803.410555555558</v>
      </c>
      <c r="Q1464">
        <v>1453</v>
      </c>
      <c r="R1464">
        <v>227</v>
      </c>
      <c r="S1464" t="b">
        <v>0</v>
      </c>
      <c r="T1464" t="s">
        <v>90</v>
      </c>
      <c r="U1464" t="b">
        <v>0</v>
      </c>
      <c r="V1464" t="s">
        <v>1000</v>
      </c>
      <c r="W1464" s="1">
        <v>44803.400509259256</v>
      </c>
      <c r="X1464">
        <v>85</v>
      </c>
      <c r="Y1464">
        <v>21</v>
      </c>
      <c r="Z1464">
        <v>0</v>
      </c>
      <c r="AA1464">
        <v>21</v>
      </c>
      <c r="AB1464">
        <v>0</v>
      </c>
      <c r="AC1464">
        <v>0</v>
      </c>
      <c r="AD1464">
        <v>7</v>
      </c>
      <c r="AE1464">
        <v>0</v>
      </c>
      <c r="AF1464">
        <v>0</v>
      </c>
      <c r="AG1464">
        <v>0</v>
      </c>
      <c r="AH1464" t="s">
        <v>704</v>
      </c>
      <c r="AI1464" s="1">
        <v>44803.410555555558</v>
      </c>
      <c r="AJ1464">
        <v>142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7</v>
      </c>
      <c r="AQ1464">
        <v>0</v>
      </c>
      <c r="AR1464">
        <v>0</v>
      </c>
      <c r="AS1464">
        <v>0</v>
      </c>
      <c r="AT1464" t="s">
        <v>90</v>
      </c>
      <c r="AU1464" t="s">
        <v>90</v>
      </c>
      <c r="AV1464" t="s">
        <v>90</v>
      </c>
      <c r="AW1464" t="s">
        <v>90</v>
      </c>
      <c r="AX1464" t="s">
        <v>90</v>
      </c>
      <c r="AY1464" t="s">
        <v>90</v>
      </c>
      <c r="AZ1464" t="s">
        <v>90</v>
      </c>
      <c r="BA1464" t="s">
        <v>90</v>
      </c>
      <c r="BB1464" t="s">
        <v>90</v>
      </c>
      <c r="BC1464" t="s">
        <v>90</v>
      </c>
      <c r="BD1464" t="s">
        <v>90</v>
      </c>
      <c r="BE1464" t="s">
        <v>90</v>
      </c>
      <c r="BF1464" t="s">
        <v>3161</v>
      </c>
      <c r="BG1464">
        <v>28</v>
      </c>
      <c r="BH1464" t="s">
        <v>93</v>
      </c>
    </row>
    <row r="1465" spans="1:60">
      <c r="A1465" t="s">
        <v>3164</v>
      </c>
      <c r="B1465" t="s">
        <v>82</v>
      </c>
      <c r="C1465" t="s">
        <v>3159</v>
      </c>
      <c r="D1465" t="s">
        <v>84</v>
      </c>
      <c r="E1465" s="2">
        <f>HYPERLINK("capsilon://?command=openfolder&amp;siteaddress=FAM.docvelocity-na8.net&amp;folderid=FX7082DCB5-F1E8-EDE5-0846-3F9160481894","FX22086170")</f>
        <v>0</v>
      </c>
      <c r="F1465" t="s">
        <v>19</v>
      </c>
      <c r="G1465" t="s">
        <v>19</v>
      </c>
      <c r="H1465" t="s">
        <v>85</v>
      </c>
      <c r="I1465" t="s">
        <v>3165</v>
      </c>
      <c r="J1465">
        <v>28</v>
      </c>
      <c r="K1465" t="s">
        <v>87</v>
      </c>
      <c r="L1465" t="s">
        <v>88</v>
      </c>
      <c r="M1465" t="s">
        <v>89</v>
      </c>
      <c r="N1465">
        <v>2</v>
      </c>
      <c r="O1465" s="1">
        <v>44803.39130787037</v>
      </c>
      <c r="P1465" s="1">
        <v>44803.411793981482</v>
      </c>
      <c r="Q1465">
        <v>1610</v>
      </c>
      <c r="R1465">
        <v>160</v>
      </c>
      <c r="S1465" t="b">
        <v>0</v>
      </c>
      <c r="T1465" t="s">
        <v>90</v>
      </c>
      <c r="U1465" t="b">
        <v>0</v>
      </c>
      <c r="V1465" t="s">
        <v>1000</v>
      </c>
      <c r="W1465" s="1">
        <v>44803.401145833333</v>
      </c>
      <c r="X1465">
        <v>54</v>
      </c>
      <c r="Y1465">
        <v>21</v>
      </c>
      <c r="Z1465">
        <v>0</v>
      </c>
      <c r="AA1465">
        <v>21</v>
      </c>
      <c r="AB1465">
        <v>0</v>
      </c>
      <c r="AC1465">
        <v>0</v>
      </c>
      <c r="AD1465">
        <v>7</v>
      </c>
      <c r="AE1465">
        <v>0</v>
      </c>
      <c r="AF1465">
        <v>0</v>
      </c>
      <c r="AG1465">
        <v>0</v>
      </c>
      <c r="AH1465" t="s">
        <v>704</v>
      </c>
      <c r="AI1465" s="1">
        <v>44803.411793981482</v>
      </c>
      <c r="AJ1465">
        <v>106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7</v>
      </c>
      <c r="AQ1465">
        <v>0</v>
      </c>
      <c r="AR1465">
        <v>0</v>
      </c>
      <c r="AS1465">
        <v>0</v>
      </c>
      <c r="AT1465" t="s">
        <v>90</v>
      </c>
      <c r="AU1465" t="s">
        <v>90</v>
      </c>
      <c r="AV1465" t="s">
        <v>90</v>
      </c>
      <c r="AW1465" t="s">
        <v>90</v>
      </c>
      <c r="AX1465" t="s">
        <v>90</v>
      </c>
      <c r="AY1465" t="s">
        <v>90</v>
      </c>
      <c r="AZ1465" t="s">
        <v>90</v>
      </c>
      <c r="BA1465" t="s">
        <v>90</v>
      </c>
      <c r="BB1465" t="s">
        <v>90</v>
      </c>
      <c r="BC1465" t="s">
        <v>90</v>
      </c>
      <c r="BD1465" t="s">
        <v>90</v>
      </c>
      <c r="BE1465" t="s">
        <v>90</v>
      </c>
      <c r="BF1465" t="s">
        <v>3161</v>
      </c>
      <c r="BG1465">
        <v>29</v>
      </c>
      <c r="BH1465" t="s">
        <v>93</v>
      </c>
    </row>
    <row r="1466" spans="1:60">
      <c r="A1466" t="s">
        <v>3166</v>
      </c>
      <c r="B1466" t="s">
        <v>82</v>
      </c>
      <c r="C1466" t="s">
        <v>3167</v>
      </c>
      <c r="D1466" t="s">
        <v>84</v>
      </c>
      <c r="E1466" s="2">
        <f>HYPERLINK("capsilon://?command=openfolder&amp;siteaddress=FAM.docvelocity-na8.net&amp;folderid=FX8D11ADC8-F1B0-31D1-1F06-7DBF91A4B942","FX22087188")</f>
        <v>0</v>
      </c>
      <c r="F1466" t="s">
        <v>19</v>
      </c>
      <c r="G1466" t="s">
        <v>19</v>
      </c>
      <c r="H1466" t="s">
        <v>85</v>
      </c>
      <c r="I1466" t="s">
        <v>3168</v>
      </c>
      <c r="J1466">
        <v>28</v>
      </c>
      <c r="K1466" t="s">
        <v>87</v>
      </c>
      <c r="L1466" t="s">
        <v>88</v>
      </c>
      <c r="M1466" t="s">
        <v>89</v>
      </c>
      <c r="N1466">
        <v>2</v>
      </c>
      <c r="O1466" s="1">
        <v>44803.401273148149</v>
      </c>
      <c r="P1466" s="1">
        <v>44803.418136574073</v>
      </c>
      <c r="Q1466">
        <v>1271</v>
      </c>
      <c r="R1466">
        <v>186</v>
      </c>
      <c r="S1466" t="b">
        <v>0</v>
      </c>
      <c r="T1466" t="s">
        <v>90</v>
      </c>
      <c r="U1466" t="b">
        <v>0</v>
      </c>
      <c r="V1466" t="s">
        <v>288</v>
      </c>
      <c r="W1466" s="1">
        <v>44803.402939814812</v>
      </c>
      <c r="X1466">
        <v>58</v>
      </c>
      <c r="Y1466">
        <v>21</v>
      </c>
      <c r="Z1466">
        <v>0</v>
      </c>
      <c r="AA1466">
        <v>21</v>
      </c>
      <c r="AB1466">
        <v>0</v>
      </c>
      <c r="AC1466">
        <v>0</v>
      </c>
      <c r="AD1466">
        <v>7</v>
      </c>
      <c r="AE1466">
        <v>0</v>
      </c>
      <c r="AF1466">
        <v>0</v>
      </c>
      <c r="AG1466">
        <v>0</v>
      </c>
      <c r="AH1466" t="s">
        <v>704</v>
      </c>
      <c r="AI1466" s="1">
        <v>44803.418136574073</v>
      </c>
      <c r="AJ1466">
        <v>128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7</v>
      </c>
      <c r="AQ1466">
        <v>0</v>
      </c>
      <c r="AR1466">
        <v>0</v>
      </c>
      <c r="AS1466">
        <v>0</v>
      </c>
      <c r="AT1466" t="s">
        <v>90</v>
      </c>
      <c r="AU1466" t="s">
        <v>90</v>
      </c>
      <c r="AV1466" t="s">
        <v>90</v>
      </c>
      <c r="AW1466" t="s">
        <v>90</v>
      </c>
      <c r="AX1466" t="s">
        <v>90</v>
      </c>
      <c r="AY1466" t="s">
        <v>90</v>
      </c>
      <c r="AZ1466" t="s">
        <v>90</v>
      </c>
      <c r="BA1466" t="s">
        <v>90</v>
      </c>
      <c r="BB1466" t="s">
        <v>90</v>
      </c>
      <c r="BC1466" t="s">
        <v>90</v>
      </c>
      <c r="BD1466" t="s">
        <v>90</v>
      </c>
      <c r="BE1466" t="s">
        <v>90</v>
      </c>
      <c r="BF1466" t="s">
        <v>3161</v>
      </c>
      <c r="BG1466">
        <v>24</v>
      </c>
      <c r="BH1466" t="s">
        <v>93</v>
      </c>
    </row>
    <row r="1467" spans="1:60">
      <c r="A1467" t="s">
        <v>3169</v>
      </c>
      <c r="B1467" t="s">
        <v>82</v>
      </c>
      <c r="C1467" t="s">
        <v>3167</v>
      </c>
      <c r="D1467" t="s">
        <v>84</v>
      </c>
      <c r="E1467" s="2">
        <f>HYPERLINK("capsilon://?command=openfolder&amp;siteaddress=FAM.docvelocity-na8.net&amp;folderid=FX8D11ADC8-F1B0-31D1-1F06-7DBF91A4B942","FX22087188")</f>
        <v>0</v>
      </c>
      <c r="F1467" t="s">
        <v>19</v>
      </c>
      <c r="G1467" t="s">
        <v>19</v>
      </c>
      <c r="H1467" t="s">
        <v>85</v>
      </c>
      <c r="I1467" t="s">
        <v>3170</v>
      </c>
      <c r="J1467">
        <v>128</v>
      </c>
      <c r="K1467" t="s">
        <v>87</v>
      </c>
      <c r="L1467" t="s">
        <v>88</v>
      </c>
      <c r="M1467" t="s">
        <v>89</v>
      </c>
      <c r="N1467">
        <v>1</v>
      </c>
      <c r="O1467" s="1">
        <v>44803.403333333335</v>
      </c>
      <c r="P1467" s="1">
        <v>44803.408518518518</v>
      </c>
      <c r="Q1467">
        <v>342</v>
      </c>
      <c r="R1467">
        <v>106</v>
      </c>
      <c r="S1467" t="b">
        <v>0</v>
      </c>
      <c r="T1467" t="s">
        <v>90</v>
      </c>
      <c r="U1467" t="b">
        <v>0</v>
      </c>
      <c r="V1467" t="s">
        <v>288</v>
      </c>
      <c r="W1467" s="1">
        <v>44803.408518518518</v>
      </c>
      <c r="X1467">
        <v>106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128</v>
      </c>
      <c r="AE1467">
        <v>128</v>
      </c>
      <c r="AF1467">
        <v>0</v>
      </c>
      <c r="AG1467">
        <v>4</v>
      </c>
      <c r="AH1467" t="s">
        <v>90</v>
      </c>
      <c r="AI1467" t="s">
        <v>90</v>
      </c>
      <c r="AJ1467" t="s">
        <v>90</v>
      </c>
      <c r="AK1467" t="s">
        <v>90</v>
      </c>
      <c r="AL1467" t="s">
        <v>90</v>
      </c>
      <c r="AM1467" t="s">
        <v>90</v>
      </c>
      <c r="AN1467" t="s">
        <v>90</v>
      </c>
      <c r="AO1467" t="s">
        <v>90</v>
      </c>
      <c r="AP1467" t="s">
        <v>90</v>
      </c>
      <c r="AQ1467" t="s">
        <v>90</v>
      </c>
      <c r="AR1467" t="s">
        <v>90</v>
      </c>
      <c r="AS1467" t="s">
        <v>90</v>
      </c>
      <c r="AT1467" t="s">
        <v>90</v>
      </c>
      <c r="AU1467" t="s">
        <v>90</v>
      </c>
      <c r="AV1467" t="s">
        <v>90</v>
      </c>
      <c r="AW1467" t="s">
        <v>90</v>
      </c>
      <c r="AX1467" t="s">
        <v>90</v>
      </c>
      <c r="AY1467" t="s">
        <v>90</v>
      </c>
      <c r="AZ1467" t="s">
        <v>90</v>
      </c>
      <c r="BA1467" t="s">
        <v>90</v>
      </c>
      <c r="BB1467" t="s">
        <v>90</v>
      </c>
      <c r="BC1467" t="s">
        <v>90</v>
      </c>
      <c r="BD1467" t="s">
        <v>90</v>
      </c>
      <c r="BE1467" t="s">
        <v>90</v>
      </c>
      <c r="BF1467" t="s">
        <v>3161</v>
      </c>
      <c r="BG1467">
        <v>7</v>
      </c>
      <c r="BH1467" t="s">
        <v>93</v>
      </c>
    </row>
    <row r="1468" spans="1:60">
      <c r="A1468" t="s">
        <v>3171</v>
      </c>
      <c r="B1468" t="s">
        <v>82</v>
      </c>
      <c r="C1468" t="s">
        <v>3172</v>
      </c>
      <c r="D1468" t="s">
        <v>84</v>
      </c>
      <c r="E1468" s="2">
        <f>HYPERLINK("capsilon://?command=openfolder&amp;siteaddress=FAM.docvelocity-na8.net&amp;folderid=FX87E9C0BC-DC6C-5235-12D0-F6F6AE7ECE36","FX220880")</f>
        <v>0</v>
      </c>
      <c r="F1468" t="s">
        <v>19</v>
      </c>
      <c r="G1468" t="s">
        <v>19</v>
      </c>
      <c r="H1468" t="s">
        <v>85</v>
      </c>
      <c r="I1468" t="s">
        <v>3173</v>
      </c>
      <c r="J1468">
        <v>28</v>
      </c>
      <c r="K1468" t="s">
        <v>87</v>
      </c>
      <c r="L1468" t="s">
        <v>88</v>
      </c>
      <c r="M1468" t="s">
        <v>89</v>
      </c>
      <c r="N1468">
        <v>2</v>
      </c>
      <c r="O1468" s="1">
        <v>44775.841087962966</v>
      </c>
      <c r="P1468" s="1">
        <v>44775.858124999999</v>
      </c>
      <c r="Q1468">
        <v>1266</v>
      </c>
      <c r="R1468">
        <v>206</v>
      </c>
      <c r="S1468" t="b">
        <v>0</v>
      </c>
      <c r="T1468" t="s">
        <v>90</v>
      </c>
      <c r="U1468" t="b">
        <v>0</v>
      </c>
      <c r="V1468" t="s">
        <v>162</v>
      </c>
      <c r="W1468" s="1">
        <v>44775.853113425925</v>
      </c>
      <c r="X1468">
        <v>143</v>
      </c>
      <c r="Y1468">
        <v>21</v>
      </c>
      <c r="Z1468">
        <v>0</v>
      </c>
      <c r="AA1468">
        <v>21</v>
      </c>
      <c r="AB1468">
        <v>0</v>
      </c>
      <c r="AC1468">
        <v>0</v>
      </c>
      <c r="AD1468">
        <v>7</v>
      </c>
      <c r="AE1468">
        <v>0</v>
      </c>
      <c r="AF1468">
        <v>0</v>
      </c>
      <c r="AG1468">
        <v>0</v>
      </c>
      <c r="AH1468" t="s">
        <v>126</v>
      </c>
      <c r="AI1468" s="1">
        <v>44775.858124999999</v>
      </c>
      <c r="AJ1468">
        <v>63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90</v>
      </c>
      <c r="AU1468" t="s">
        <v>90</v>
      </c>
      <c r="AV1468" t="s">
        <v>90</v>
      </c>
      <c r="AW1468" t="s">
        <v>90</v>
      </c>
      <c r="AX1468" t="s">
        <v>90</v>
      </c>
      <c r="AY1468" t="s">
        <v>90</v>
      </c>
      <c r="AZ1468" t="s">
        <v>90</v>
      </c>
      <c r="BA1468" t="s">
        <v>90</v>
      </c>
      <c r="BB1468" t="s">
        <v>90</v>
      </c>
      <c r="BC1468" t="s">
        <v>90</v>
      </c>
      <c r="BD1468" t="s">
        <v>90</v>
      </c>
      <c r="BE1468" t="s">
        <v>90</v>
      </c>
      <c r="BF1468" t="s">
        <v>1506</v>
      </c>
      <c r="BG1468">
        <v>24</v>
      </c>
      <c r="BH1468" t="s">
        <v>93</v>
      </c>
    </row>
    <row r="1469" spans="1:60">
      <c r="A1469" t="s">
        <v>3174</v>
      </c>
      <c r="B1469" t="s">
        <v>82</v>
      </c>
      <c r="C1469" t="s">
        <v>3172</v>
      </c>
      <c r="D1469" t="s">
        <v>84</v>
      </c>
      <c r="E1469" s="2">
        <f>HYPERLINK("capsilon://?command=openfolder&amp;siteaddress=FAM.docvelocity-na8.net&amp;folderid=FX87E9C0BC-DC6C-5235-12D0-F6F6AE7ECE36","FX220880")</f>
        <v>0</v>
      </c>
      <c r="F1469" t="s">
        <v>19</v>
      </c>
      <c r="G1469" t="s">
        <v>19</v>
      </c>
      <c r="H1469" t="s">
        <v>85</v>
      </c>
      <c r="I1469" t="s">
        <v>3175</v>
      </c>
      <c r="J1469">
        <v>28</v>
      </c>
      <c r="K1469" t="s">
        <v>87</v>
      </c>
      <c r="L1469" t="s">
        <v>88</v>
      </c>
      <c r="M1469" t="s">
        <v>89</v>
      </c>
      <c r="N1469">
        <v>2</v>
      </c>
      <c r="O1469" s="1">
        <v>44775.841365740744</v>
      </c>
      <c r="P1469" s="1">
        <v>44775.859131944446</v>
      </c>
      <c r="Q1469">
        <v>1313</v>
      </c>
      <c r="R1469">
        <v>222</v>
      </c>
      <c r="S1469" t="b">
        <v>0</v>
      </c>
      <c r="T1469" t="s">
        <v>90</v>
      </c>
      <c r="U1469" t="b">
        <v>0</v>
      </c>
      <c r="V1469" t="s">
        <v>135</v>
      </c>
      <c r="W1469" s="1">
        <v>44775.856076388889</v>
      </c>
      <c r="X1469">
        <v>136</v>
      </c>
      <c r="Y1469">
        <v>21</v>
      </c>
      <c r="Z1469">
        <v>0</v>
      </c>
      <c r="AA1469">
        <v>21</v>
      </c>
      <c r="AB1469">
        <v>0</v>
      </c>
      <c r="AC1469">
        <v>1</v>
      </c>
      <c r="AD1469">
        <v>7</v>
      </c>
      <c r="AE1469">
        <v>0</v>
      </c>
      <c r="AF1469">
        <v>0</v>
      </c>
      <c r="AG1469">
        <v>0</v>
      </c>
      <c r="AH1469" t="s">
        <v>126</v>
      </c>
      <c r="AI1469" s="1">
        <v>44775.859131944446</v>
      </c>
      <c r="AJ1469">
        <v>86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7</v>
      </c>
      <c r="AQ1469">
        <v>0</v>
      </c>
      <c r="AR1469">
        <v>0</v>
      </c>
      <c r="AS1469">
        <v>0</v>
      </c>
      <c r="AT1469" t="s">
        <v>90</v>
      </c>
      <c r="AU1469" t="s">
        <v>90</v>
      </c>
      <c r="AV1469" t="s">
        <v>90</v>
      </c>
      <c r="AW1469" t="s">
        <v>90</v>
      </c>
      <c r="AX1469" t="s">
        <v>90</v>
      </c>
      <c r="AY1469" t="s">
        <v>90</v>
      </c>
      <c r="AZ1469" t="s">
        <v>90</v>
      </c>
      <c r="BA1469" t="s">
        <v>90</v>
      </c>
      <c r="BB1469" t="s">
        <v>90</v>
      </c>
      <c r="BC1469" t="s">
        <v>90</v>
      </c>
      <c r="BD1469" t="s">
        <v>90</v>
      </c>
      <c r="BE1469" t="s">
        <v>90</v>
      </c>
      <c r="BF1469" t="s">
        <v>1506</v>
      </c>
      <c r="BG1469">
        <v>25</v>
      </c>
      <c r="BH1469" t="s">
        <v>93</v>
      </c>
    </row>
    <row r="1470" spans="1:60">
      <c r="A1470" t="s">
        <v>3176</v>
      </c>
      <c r="B1470" t="s">
        <v>82</v>
      </c>
      <c r="C1470" t="s">
        <v>3167</v>
      </c>
      <c r="D1470" t="s">
        <v>84</v>
      </c>
      <c r="E1470" s="2">
        <f>HYPERLINK("capsilon://?command=openfolder&amp;siteaddress=FAM.docvelocity-na8.net&amp;folderid=FX8D11ADC8-F1B0-31D1-1F06-7DBF91A4B942","FX22087188")</f>
        <v>0</v>
      </c>
      <c r="F1470" t="s">
        <v>19</v>
      </c>
      <c r="G1470" t="s">
        <v>19</v>
      </c>
      <c r="H1470" t="s">
        <v>85</v>
      </c>
      <c r="I1470" t="s">
        <v>3170</v>
      </c>
      <c r="J1470">
        <v>200</v>
      </c>
      <c r="K1470" t="s">
        <v>87</v>
      </c>
      <c r="L1470" t="s">
        <v>88</v>
      </c>
      <c r="M1470" t="s">
        <v>89</v>
      </c>
      <c r="N1470">
        <v>2</v>
      </c>
      <c r="O1470" s="1">
        <v>44803.40966435185</v>
      </c>
      <c r="P1470" s="1">
        <v>44803.416643518518</v>
      </c>
      <c r="Q1470">
        <v>38</v>
      </c>
      <c r="R1470">
        <v>565</v>
      </c>
      <c r="S1470" t="b">
        <v>0</v>
      </c>
      <c r="T1470" t="s">
        <v>90</v>
      </c>
      <c r="U1470" t="b">
        <v>1</v>
      </c>
      <c r="V1470" t="s">
        <v>288</v>
      </c>
      <c r="W1470" s="1">
        <v>44803.411412037036</v>
      </c>
      <c r="X1470">
        <v>147</v>
      </c>
      <c r="Y1470">
        <v>200</v>
      </c>
      <c r="Z1470">
        <v>0</v>
      </c>
      <c r="AA1470">
        <v>200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 t="s">
        <v>704</v>
      </c>
      <c r="AI1470" s="1">
        <v>44803.416643518518</v>
      </c>
      <c r="AJ1470">
        <v>418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 t="s">
        <v>90</v>
      </c>
      <c r="AU1470" t="s">
        <v>90</v>
      </c>
      <c r="AV1470" t="s">
        <v>90</v>
      </c>
      <c r="AW1470" t="s">
        <v>90</v>
      </c>
      <c r="AX1470" t="s">
        <v>90</v>
      </c>
      <c r="AY1470" t="s">
        <v>90</v>
      </c>
      <c r="AZ1470" t="s">
        <v>90</v>
      </c>
      <c r="BA1470" t="s">
        <v>90</v>
      </c>
      <c r="BB1470" t="s">
        <v>90</v>
      </c>
      <c r="BC1470" t="s">
        <v>90</v>
      </c>
      <c r="BD1470" t="s">
        <v>90</v>
      </c>
      <c r="BE1470" t="s">
        <v>90</v>
      </c>
      <c r="BF1470" t="s">
        <v>3161</v>
      </c>
      <c r="BG1470">
        <v>10</v>
      </c>
      <c r="BH1470" t="s">
        <v>93</v>
      </c>
    </row>
    <row r="1471" spans="1:60">
      <c r="A1471" t="s">
        <v>3177</v>
      </c>
      <c r="B1471" t="s">
        <v>82</v>
      </c>
      <c r="C1471" t="s">
        <v>3172</v>
      </c>
      <c r="D1471" t="s">
        <v>84</v>
      </c>
      <c r="E1471" s="2">
        <f>HYPERLINK("capsilon://?command=openfolder&amp;siteaddress=FAM.docvelocity-na8.net&amp;folderid=FX87E9C0BC-DC6C-5235-12D0-F6F6AE7ECE36","FX220880")</f>
        <v>0</v>
      </c>
      <c r="F1471" t="s">
        <v>19</v>
      </c>
      <c r="G1471" t="s">
        <v>19</v>
      </c>
      <c r="H1471" t="s">
        <v>85</v>
      </c>
      <c r="I1471" t="s">
        <v>3178</v>
      </c>
      <c r="J1471">
        <v>83</v>
      </c>
      <c r="K1471" t="s">
        <v>87</v>
      </c>
      <c r="L1471" t="s">
        <v>88</v>
      </c>
      <c r="M1471" t="s">
        <v>89</v>
      </c>
      <c r="N1471">
        <v>2</v>
      </c>
      <c r="O1471" s="1">
        <v>44775.841990740744</v>
      </c>
      <c r="P1471" s="1">
        <v>44775.971747685187</v>
      </c>
      <c r="Q1471">
        <v>10678</v>
      </c>
      <c r="R1471">
        <v>533</v>
      </c>
      <c r="S1471" t="b">
        <v>0</v>
      </c>
      <c r="T1471" t="s">
        <v>90</v>
      </c>
      <c r="U1471" t="b">
        <v>0</v>
      </c>
      <c r="V1471" t="s">
        <v>135</v>
      </c>
      <c r="W1471" s="1">
        <v>44775.859178240738</v>
      </c>
      <c r="X1471">
        <v>267</v>
      </c>
      <c r="Y1471">
        <v>83</v>
      </c>
      <c r="Z1471">
        <v>0</v>
      </c>
      <c r="AA1471">
        <v>83</v>
      </c>
      <c r="AB1471">
        <v>0</v>
      </c>
      <c r="AC1471">
        <v>2</v>
      </c>
      <c r="AD1471">
        <v>0</v>
      </c>
      <c r="AE1471">
        <v>0</v>
      </c>
      <c r="AF1471">
        <v>0</v>
      </c>
      <c r="AG1471">
        <v>0</v>
      </c>
      <c r="AH1471" t="s">
        <v>449</v>
      </c>
      <c r="AI1471" s="1">
        <v>44775.971747685187</v>
      </c>
      <c r="AJ1471">
        <v>259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 t="s">
        <v>90</v>
      </c>
      <c r="AU1471" t="s">
        <v>90</v>
      </c>
      <c r="AV1471" t="s">
        <v>90</v>
      </c>
      <c r="AW1471" t="s">
        <v>90</v>
      </c>
      <c r="AX1471" t="s">
        <v>90</v>
      </c>
      <c r="AY1471" t="s">
        <v>90</v>
      </c>
      <c r="AZ1471" t="s">
        <v>90</v>
      </c>
      <c r="BA1471" t="s">
        <v>90</v>
      </c>
      <c r="BB1471" t="s">
        <v>90</v>
      </c>
      <c r="BC1471" t="s">
        <v>90</v>
      </c>
      <c r="BD1471" t="s">
        <v>90</v>
      </c>
      <c r="BE1471" t="s">
        <v>90</v>
      </c>
      <c r="BF1471" t="s">
        <v>1506</v>
      </c>
      <c r="BG1471">
        <v>186</v>
      </c>
      <c r="BH1471" t="s">
        <v>93</v>
      </c>
    </row>
    <row r="1472" spans="1:60">
      <c r="A1472" t="s">
        <v>3179</v>
      </c>
      <c r="B1472" t="s">
        <v>82</v>
      </c>
      <c r="C1472" t="s">
        <v>3172</v>
      </c>
      <c r="D1472" t="s">
        <v>84</v>
      </c>
      <c r="E1472" s="2">
        <f>HYPERLINK("capsilon://?command=openfolder&amp;siteaddress=FAM.docvelocity-na8.net&amp;folderid=FX87E9C0BC-DC6C-5235-12D0-F6F6AE7ECE36","FX220880")</f>
        <v>0</v>
      </c>
      <c r="F1472" t="s">
        <v>19</v>
      </c>
      <c r="G1472" t="s">
        <v>19</v>
      </c>
      <c r="H1472" t="s">
        <v>85</v>
      </c>
      <c r="I1472" t="s">
        <v>3180</v>
      </c>
      <c r="J1472">
        <v>79</v>
      </c>
      <c r="K1472" t="s">
        <v>87</v>
      </c>
      <c r="L1472" t="s">
        <v>88</v>
      </c>
      <c r="M1472" t="s">
        <v>89</v>
      </c>
      <c r="N1472">
        <v>2</v>
      </c>
      <c r="O1472" s="1">
        <v>44775.84233796296</v>
      </c>
      <c r="P1472" s="1">
        <v>44775.974039351851</v>
      </c>
      <c r="Q1472">
        <v>10951</v>
      </c>
      <c r="R1472">
        <v>428</v>
      </c>
      <c r="S1472" t="b">
        <v>0</v>
      </c>
      <c r="T1472" t="s">
        <v>90</v>
      </c>
      <c r="U1472" t="b">
        <v>0</v>
      </c>
      <c r="V1472" t="s">
        <v>154</v>
      </c>
      <c r="W1472" s="1">
        <v>44775.890474537038</v>
      </c>
      <c r="X1472">
        <v>231</v>
      </c>
      <c r="Y1472">
        <v>61</v>
      </c>
      <c r="Z1472">
        <v>0</v>
      </c>
      <c r="AA1472">
        <v>61</v>
      </c>
      <c r="AB1472">
        <v>0</v>
      </c>
      <c r="AC1472">
        <v>10</v>
      </c>
      <c r="AD1472">
        <v>18</v>
      </c>
      <c r="AE1472">
        <v>0</v>
      </c>
      <c r="AF1472">
        <v>0</v>
      </c>
      <c r="AG1472">
        <v>0</v>
      </c>
      <c r="AH1472" t="s">
        <v>449</v>
      </c>
      <c r="AI1472" s="1">
        <v>44775.974039351851</v>
      </c>
      <c r="AJ1472">
        <v>197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18</v>
      </c>
      <c r="AQ1472">
        <v>0</v>
      </c>
      <c r="AR1472">
        <v>0</v>
      </c>
      <c r="AS1472">
        <v>0</v>
      </c>
      <c r="AT1472" t="s">
        <v>90</v>
      </c>
      <c r="AU1472" t="s">
        <v>90</v>
      </c>
      <c r="AV1472" t="s">
        <v>90</v>
      </c>
      <c r="AW1472" t="s">
        <v>90</v>
      </c>
      <c r="AX1472" t="s">
        <v>90</v>
      </c>
      <c r="AY1472" t="s">
        <v>90</v>
      </c>
      <c r="AZ1472" t="s">
        <v>90</v>
      </c>
      <c r="BA1472" t="s">
        <v>90</v>
      </c>
      <c r="BB1472" t="s">
        <v>90</v>
      </c>
      <c r="BC1472" t="s">
        <v>90</v>
      </c>
      <c r="BD1472" t="s">
        <v>90</v>
      </c>
      <c r="BE1472" t="s">
        <v>90</v>
      </c>
      <c r="BF1472" t="s">
        <v>1506</v>
      </c>
      <c r="BG1472">
        <v>189</v>
      </c>
      <c r="BH1472" t="s">
        <v>93</v>
      </c>
    </row>
    <row r="1473" spans="1:60">
      <c r="A1473" t="s">
        <v>3181</v>
      </c>
      <c r="B1473" t="s">
        <v>82</v>
      </c>
      <c r="C1473" t="s">
        <v>3172</v>
      </c>
      <c r="D1473" t="s">
        <v>84</v>
      </c>
      <c r="E1473" s="2">
        <f>HYPERLINK("capsilon://?command=openfolder&amp;siteaddress=FAM.docvelocity-na8.net&amp;folderid=FX87E9C0BC-DC6C-5235-12D0-F6F6AE7ECE36","FX220880")</f>
        <v>0</v>
      </c>
      <c r="F1473" t="s">
        <v>19</v>
      </c>
      <c r="G1473" t="s">
        <v>19</v>
      </c>
      <c r="H1473" t="s">
        <v>85</v>
      </c>
      <c r="I1473" t="s">
        <v>3182</v>
      </c>
      <c r="J1473">
        <v>88</v>
      </c>
      <c r="K1473" t="s">
        <v>87</v>
      </c>
      <c r="L1473" t="s">
        <v>88</v>
      </c>
      <c r="M1473" t="s">
        <v>89</v>
      </c>
      <c r="N1473">
        <v>2</v>
      </c>
      <c r="O1473" s="1">
        <v>44775.842592592591</v>
      </c>
      <c r="P1473" s="1">
        <v>44775.976273148146</v>
      </c>
      <c r="Q1473">
        <v>10994</v>
      </c>
      <c r="R1473">
        <v>556</v>
      </c>
      <c r="S1473" t="b">
        <v>0</v>
      </c>
      <c r="T1473" t="s">
        <v>90</v>
      </c>
      <c r="U1473" t="b">
        <v>0</v>
      </c>
      <c r="V1473" t="s">
        <v>162</v>
      </c>
      <c r="W1473" s="1">
        <v>44775.892245370371</v>
      </c>
      <c r="X1473">
        <v>364</v>
      </c>
      <c r="Y1473">
        <v>88</v>
      </c>
      <c r="Z1473">
        <v>0</v>
      </c>
      <c r="AA1473">
        <v>88</v>
      </c>
      <c r="AB1473">
        <v>0</v>
      </c>
      <c r="AC1473">
        <v>2</v>
      </c>
      <c r="AD1473">
        <v>0</v>
      </c>
      <c r="AE1473">
        <v>0</v>
      </c>
      <c r="AF1473">
        <v>0</v>
      </c>
      <c r="AG1473">
        <v>0</v>
      </c>
      <c r="AH1473" t="s">
        <v>449</v>
      </c>
      <c r="AI1473" s="1">
        <v>44775.976273148146</v>
      </c>
      <c r="AJ1473">
        <v>192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 t="s">
        <v>90</v>
      </c>
      <c r="AU1473" t="s">
        <v>90</v>
      </c>
      <c r="AV1473" t="s">
        <v>90</v>
      </c>
      <c r="AW1473" t="s">
        <v>90</v>
      </c>
      <c r="AX1473" t="s">
        <v>90</v>
      </c>
      <c r="AY1473" t="s">
        <v>90</v>
      </c>
      <c r="AZ1473" t="s">
        <v>90</v>
      </c>
      <c r="BA1473" t="s">
        <v>90</v>
      </c>
      <c r="BB1473" t="s">
        <v>90</v>
      </c>
      <c r="BC1473" t="s">
        <v>90</v>
      </c>
      <c r="BD1473" t="s">
        <v>90</v>
      </c>
      <c r="BE1473" t="s">
        <v>90</v>
      </c>
      <c r="BF1473" t="s">
        <v>1506</v>
      </c>
      <c r="BG1473">
        <v>192</v>
      </c>
      <c r="BH1473" t="s">
        <v>93</v>
      </c>
    </row>
    <row r="1474" spans="1:60">
      <c r="A1474" t="s">
        <v>3183</v>
      </c>
      <c r="B1474" t="s">
        <v>82</v>
      </c>
      <c r="C1474" t="s">
        <v>3122</v>
      </c>
      <c r="D1474" t="s">
        <v>84</v>
      </c>
      <c r="E1474" s="2">
        <f>HYPERLINK("capsilon://?command=openfolder&amp;siteaddress=FAM.docvelocity-na8.net&amp;folderid=FX294986D9-70F7-95D6-F6E6-FC9F012CB300","FX22087798")</f>
        <v>0</v>
      </c>
      <c r="F1474" t="s">
        <v>19</v>
      </c>
      <c r="G1474" t="s">
        <v>19</v>
      </c>
      <c r="H1474" t="s">
        <v>85</v>
      </c>
      <c r="I1474" t="s">
        <v>3184</v>
      </c>
      <c r="J1474">
        <v>30</v>
      </c>
      <c r="K1474" t="s">
        <v>87</v>
      </c>
      <c r="L1474" t="s">
        <v>88</v>
      </c>
      <c r="M1474" t="s">
        <v>89</v>
      </c>
      <c r="N1474">
        <v>2</v>
      </c>
      <c r="O1474" s="1">
        <v>44803.41851851852</v>
      </c>
      <c r="P1474" s="1">
        <v>44803.440844907411</v>
      </c>
      <c r="Q1474">
        <v>1810</v>
      </c>
      <c r="R1474">
        <v>119</v>
      </c>
      <c r="S1474" t="b">
        <v>0</v>
      </c>
      <c r="T1474" t="s">
        <v>90</v>
      </c>
      <c r="U1474" t="b">
        <v>0</v>
      </c>
      <c r="V1474" t="s">
        <v>288</v>
      </c>
      <c r="W1474" s="1">
        <v>44803.421076388891</v>
      </c>
      <c r="X1474">
        <v>46</v>
      </c>
      <c r="Y1474">
        <v>10</v>
      </c>
      <c r="Z1474">
        <v>0</v>
      </c>
      <c r="AA1474">
        <v>10</v>
      </c>
      <c r="AB1474">
        <v>0</v>
      </c>
      <c r="AC1474">
        <v>1</v>
      </c>
      <c r="AD1474">
        <v>20</v>
      </c>
      <c r="AE1474">
        <v>0</v>
      </c>
      <c r="AF1474">
        <v>0</v>
      </c>
      <c r="AG1474">
        <v>0</v>
      </c>
      <c r="AH1474" t="s">
        <v>704</v>
      </c>
      <c r="AI1474" s="1">
        <v>44803.440844907411</v>
      </c>
      <c r="AJ1474">
        <v>73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20</v>
      </c>
      <c r="AQ1474">
        <v>0</v>
      </c>
      <c r="AR1474">
        <v>0</v>
      </c>
      <c r="AS1474">
        <v>0</v>
      </c>
      <c r="AT1474" t="s">
        <v>90</v>
      </c>
      <c r="AU1474" t="s">
        <v>90</v>
      </c>
      <c r="AV1474" t="s">
        <v>90</v>
      </c>
      <c r="AW1474" t="s">
        <v>90</v>
      </c>
      <c r="AX1474" t="s">
        <v>90</v>
      </c>
      <c r="AY1474" t="s">
        <v>90</v>
      </c>
      <c r="AZ1474" t="s">
        <v>90</v>
      </c>
      <c r="BA1474" t="s">
        <v>90</v>
      </c>
      <c r="BB1474" t="s">
        <v>90</v>
      </c>
      <c r="BC1474" t="s">
        <v>90</v>
      </c>
      <c r="BD1474" t="s">
        <v>90</v>
      </c>
      <c r="BE1474" t="s">
        <v>90</v>
      </c>
      <c r="BF1474" t="s">
        <v>3161</v>
      </c>
      <c r="BG1474">
        <v>32</v>
      </c>
      <c r="BH1474" t="s">
        <v>93</v>
      </c>
    </row>
    <row r="1475" spans="1:60">
      <c r="A1475" t="s">
        <v>3185</v>
      </c>
      <c r="B1475" t="s">
        <v>82</v>
      </c>
      <c r="C1475" t="s">
        <v>3186</v>
      </c>
      <c r="D1475" t="s">
        <v>84</v>
      </c>
      <c r="E1475" s="2">
        <f>HYPERLINK("capsilon://?command=openfolder&amp;siteaddress=FAM.docvelocity-na8.net&amp;folderid=FX1390190D-917A-86B7-5A1E-F731AEB77982","FX22087803")</f>
        <v>0</v>
      </c>
      <c r="F1475" t="s">
        <v>19</v>
      </c>
      <c r="G1475" t="s">
        <v>19</v>
      </c>
      <c r="H1475" t="s">
        <v>85</v>
      </c>
      <c r="I1475" t="s">
        <v>3187</v>
      </c>
      <c r="J1475">
        <v>67</v>
      </c>
      <c r="K1475" t="s">
        <v>87</v>
      </c>
      <c r="L1475" t="s">
        <v>88</v>
      </c>
      <c r="M1475" t="s">
        <v>89</v>
      </c>
      <c r="N1475">
        <v>2</v>
      </c>
      <c r="O1475" s="1">
        <v>44803.423379629632</v>
      </c>
      <c r="P1475" s="1">
        <v>44803.442789351851</v>
      </c>
      <c r="Q1475">
        <v>1232</v>
      </c>
      <c r="R1475">
        <v>445</v>
      </c>
      <c r="S1475" t="b">
        <v>0</v>
      </c>
      <c r="T1475" t="s">
        <v>90</v>
      </c>
      <c r="U1475" t="b">
        <v>0</v>
      </c>
      <c r="V1475" t="s">
        <v>288</v>
      </c>
      <c r="W1475" s="1">
        <v>44803.429328703707</v>
      </c>
      <c r="X1475">
        <v>278</v>
      </c>
      <c r="Y1475">
        <v>52</v>
      </c>
      <c r="Z1475">
        <v>0</v>
      </c>
      <c r="AA1475">
        <v>52</v>
      </c>
      <c r="AB1475">
        <v>0</v>
      </c>
      <c r="AC1475">
        <v>2</v>
      </c>
      <c r="AD1475">
        <v>15</v>
      </c>
      <c r="AE1475">
        <v>0</v>
      </c>
      <c r="AF1475">
        <v>0</v>
      </c>
      <c r="AG1475">
        <v>0</v>
      </c>
      <c r="AH1475" t="s">
        <v>704</v>
      </c>
      <c r="AI1475" s="1">
        <v>44803.442789351851</v>
      </c>
      <c r="AJ1475">
        <v>167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15</v>
      </c>
      <c r="AQ1475">
        <v>0</v>
      </c>
      <c r="AR1475">
        <v>0</v>
      </c>
      <c r="AS1475">
        <v>0</v>
      </c>
      <c r="AT1475" t="s">
        <v>90</v>
      </c>
      <c r="AU1475" t="s">
        <v>90</v>
      </c>
      <c r="AV1475" t="s">
        <v>90</v>
      </c>
      <c r="AW1475" t="s">
        <v>90</v>
      </c>
      <c r="AX1475" t="s">
        <v>90</v>
      </c>
      <c r="AY1475" t="s">
        <v>90</v>
      </c>
      <c r="AZ1475" t="s">
        <v>90</v>
      </c>
      <c r="BA1475" t="s">
        <v>90</v>
      </c>
      <c r="BB1475" t="s">
        <v>90</v>
      </c>
      <c r="BC1475" t="s">
        <v>90</v>
      </c>
      <c r="BD1475" t="s">
        <v>90</v>
      </c>
      <c r="BE1475" t="s">
        <v>90</v>
      </c>
      <c r="BF1475" t="s">
        <v>3161</v>
      </c>
      <c r="BG1475">
        <v>27</v>
      </c>
      <c r="BH1475" t="s">
        <v>93</v>
      </c>
    </row>
    <row r="1476" spans="1:60">
      <c r="A1476" t="s">
        <v>3188</v>
      </c>
      <c r="B1476" t="s">
        <v>82</v>
      </c>
      <c r="C1476" t="s">
        <v>3186</v>
      </c>
      <c r="D1476" t="s">
        <v>84</v>
      </c>
      <c r="E1476" s="2">
        <f>HYPERLINK("capsilon://?command=openfolder&amp;siteaddress=FAM.docvelocity-na8.net&amp;folderid=FX1390190D-917A-86B7-5A1E-F731AEB77982","FX22087803")</f>
        <v>0</v>
      </c>
      <c r="F1476" t="s">
        <v>19</v>
      </c>
      <c r="G1476" t="s">
        <v>19</v>
      </c>
      <c r="H1476" t="s">
        <v>85</v>
      </c>
      <c r="I1476" t="s">
        <v>3189</v>
      </c>
      <c r="J1476">
        <v>67</v>
      </c>
      <c r="K1476" t="s">
        <v>87</v>
      </c>
      <c r="L1476" t="s">
        <v>88</v>
      </c>
      <c r="M1476" t="s">
        <v>89</v>
      </c>
      <c r="N1476">
        <v>2</v>
      </c>
      <c r="O1476" s="1">
        <v>44803.423449074071</v>
      </c>
      <c r="P1476" s="1">
        <v>44803.444398148145</v>
      </c>
      <c r="Q1476">
        <v>1620</v>
      </c>
      <c r="R1476">
        <v>190</v>
      </c>
      <c r="S1476" t="b">
        <v>0</v>
      </c>
      <c r="T1476" t="s">
        <v>90</v>
      </c>
      <c r="U1476" t="b">
        <v>0</v>
      </c>
      <c r="V1476" t="s">
        <v>288</v>
      </c>
      <c r="W1476" s="1">
        <v>44803.429918981485</v>
      </c>
      <c r="X1476">
        <v>51</v>
      </c>
      <c r="Y1476">
        <v>52</v>
      </c>
      <c r="Z1476">
        <v>0</v>
      </c>
      <c r="AA1476">
        <v>52</v>
      </c>
      <c r="AB1476">
        <v>0</v>
      </c>
      <c r="AC1476">
        <v>1</v>
      </c>
      <c r="AD1476">
        <v>15</v>
      </c>
      <c r="AE1476">
        <v>0</v>
      </c>
      <c r="AF1476">
        <v>0</v>
      </c>
      <c r="AG1476">
        <v>0</v>
      </c>
      <c r="AH1476" t="s">
        <v>704</v>
      </c>
      <c r="AI1476" s="1">
        <v>44803.444398148145</v>
      </c>
      <c r="AJ1476">
        <v>139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15</v>
      </c>
      <c r="AQ1476">
        <v>0</v>
      </c>
      <c r="AR1476">
        <v>0</v>
      </c>
      <c r="AS1476">
        <v>0</v>
      </c>
      <c r="AT1476" t="s">
        <v>90</v>
      </c>
      <c r="AU1476" t="s">
        <v>90</v>
      </c>
      <c r="AV1476" t="s">
        <v>90</v>
      </c>
      <c r="AW1476" t="s">
        <v>90</v>
      </c>
      <c r="AX1476" t="s">
        <v>90</v>
      </c>
      <c r="AY1476" t="s">
        <v>90</v>
      </c>
      <c r="AZ1476" t="s">
        <v>90</v>
      </c>
      <c r="BA1476" t="s">
        <v>90</v>
      </c>
      <c r="BB1476" t="s">
        <v>90</v>
      </c>
      <c r="BC1476" t="s">
        <v>90</v>
      </c>
      <c r="BD1476" t="s">
        <v>90</v>
      </c>
      <c r="BE1476" t="s">
        <v>90</v>
      </c>
      <c r="BF1476" t="s">
        <v>3161</v>
      </c>
      <c r="BG1476">
        <v>30</v>
      </c>
      <c r="BH1476" t="s">
        <v>93</v>
      </c>
    </row>
    <row r="1477" spans="1:60">
      <c r="A1477" t="s">
        <v>3190</v>
      </c>
      <c r="B1477" t="s">
        <v>82</v>
      </c>
      <c r="C1477" t="s">
        <v>3186</v>
      </c>
      <c r="D1477" t="s">
        <v>84</v>
      </c>
      <c r="E1477" s="2">
        <f>HYPERLINK("capsilon://?command=openfolder&amp;siteaddress=FAM.docvelocity-na8.net&amp;folderid=FX1390190D-917A-86B7-5A1E-F731AEB77982","FX22087803")</f>
        <v>0</v>
      </c>
      <c r="F1477" t="s">
        <v>19</v>
      </c>
      <c r="G1477" t="s">
        <v>19</v>
      </c>
      <c r="H1477" t="s">
        <v>85</v>
      </c>
      <c r="I1477" t="s">
        <v>3191</v>
      </c>
      <c r="J1477">
        <v>67</v>
      </c>
      <c r="K1477" t="s">
        <v>87</v>
      </c>
      <c r="L1477" t="s">
        <v>88</v>
      </c>
      <c r="M1477" t="s">
        <v>89</v>
      </c>
      <c r="N1477">
        <v>2</v>
      </c>
      <c r="O1477" s="1">
        <v>44803.423935185187</v>
      </c>
      <c r="P1477" s="1">
        <v>44803.447118055556</v>
      </c>
      <c r="Q1477">
        <v>1715</v>
      </c>
      <c r="R1477">
        <v>288</v>
      </c>
      <c r="S1477" t="b">
        <v>0</v>
      </c>
      <c r="T1477" t="s">
        <v>90</v>
      </c>
      <c r="U1477" t="b">
        <v>0</v>
      </c>
      <c r="V1477" t="s">
        <v>288</v>
      </c>
      <c r="W1477" s="1">
        <v>44803.430543981478</v>
      </c>
      <c r="X1477">
        <v>54</v>
      </c>
      <c r="Y1477">
        <v>52</v>
      </c>
      <c r="Z1477">
        <v>0</v>
      </c>
      <c r="AA1477">
        <v>52</v>
      </c>
      <c r="AB1477">
        <v>0</v>
      </c>
      <c r="AC1477">
        <v>1</v>
      </c>
      <c r="AD1477">
        <v>15</v>
      </c>
      <c r="AE1477">
        <v>0</v>
      </c>
      <c r="AF1477">
        <v>0</v>
      </c>
      <c r="AG1477">
        <v>0</v>
      </c>
      <c r="AH1477" t="s">
        <v>704</v>
      </c>
      <c r="AI1477" s="1">
        <v>44803.447118055556</v>
      </c>
      <c r="AJ1477">
        <v>234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15</v>
      </c>
      <c r="AQ1477">
        <v>0</v>
      </c>
      <c r="AR1477">
        <v>0</v>
      </c>
      <c r="AS1477">
        <v>0</v>
      </c>
      <c r="AT1477" t="s">
        <v>90</v>
      </c>
      <c r="AU1477" t="s">
        <v>90</v>
      </c>
      <c r="AV1477" t="s">
        <v>90</v>
      </c>
      <c r="AW1477" t="s">
        <v>90</v>
      </c>
      <c r="AX1477" t="s">
        <v>90</v>
      </c>
      <c r="AY1477" t="s">
        <v>90</v>
      </c>
      <c r="AZ1477" t="s">
        <v>90</v>
      </c>
      <c r="BA1477" t="s">
        <v>90</v>
      </c>
      <c r="BB1477" t="s">
        <v>90</v>
      </c>
      <c r="BC1477" t="s">
        <v>90</v>
      </c>
      <c r="BD1477" t="s">
        <v>90</v>
      </c>
      <c r="BE1477" t="s">
        <v>90</v>
      </c>
      <c r="BF1477" t="s">
        <v>3161</v>
      </c>
      <c r="BG1477">
        <v>33</v>
      </c>
      <c r="BH1477" t="s">
        <v>93</v>
      </c>
    </row>
    <row r="1478" spans="1:60">
      <c r="A1478" t="s">
        <v>3192</v>
      </c>
      <c r="B1478" t="s">
        <v>82</v>
      </c>
      <c r="C1478" t="s">
        <v>3186</v>
      </c>
      <c r="D1478" t="s">
        <v>84</v>
      </c>
      <c r="E1478" s="2">
        <f>HYPERLINK("capsilon://?command=openfolder&amp;siteaddress=FAM.docvelocity-na8.net&amp;folderid=FX1390190D-917A-86B7-5A1E-F731AEB77982","FX22087803")</f>
        <v>0</v>
      </c>
      <c r="F1478" t="s">
        <v>19</v>
      </c>
      <c r="G1478" t="s">
        <v>19</v>
      </c>
      <c r="H1478" t="s">
        <v>85</v>
      </c>
      <c r="I1478" t="s">
        <v>3193</v>
      </c>
      <c r="J1478">
        <v>67</v>
      </c>
      <c r="K1478" t="s">
        <v>87</v>
      </c>
      <c r="L1478" t="s">
        <v>88</v>
      </c>
      <c r="M1478" t="s">
        <v>89</v>
      </c>
      <c r="N1478">
        <v>2</v>
      </c>
      <c r="O1478" s="1">
        <v>44803.424351851849</v>
      </c>
      <c r="P1478" s="1">
        <v>44803.449074074073</v>
      </c>
      <c r="Q1478">
        <v>1922</v>
      </c>
      <c r="R1478">
        <v>214</v>
      </c>
      <c r="S1478" t="b">
        <v>0</v>
      </c>
      <c r="T1478" t="s">
        <v>90</v>
      </c>
      <c r="U1478" t="b">
        <v>0</v>
      </c>
      <c r="V1478" t="s">
        <v>288</v>
      </c>
      <c r="W1478" s="1">
        <v>44803.431087962963</v>
      </c>
      <c r="X1478">
        <v>46</v>
      </c>
      <c r="Y1478">
        <v>52</v>
      </c>
      <c r="Z1478">
        <v>0</v>
      </c>
      <c r="AA1478">
        <v>52</v>
      </c>
      <c r="AB1478">
        <v>0</v>
      </c>
      <c r="AC1478">
        <v>1</v>
      </c>
      <c r="AD1478">
        <v>15</v>
      </c>
      <c r="AE1478">
        <v>0</v>
      </c>
      <c r="AF1478">
        <v>0</v>
      </c>
      <c r="AG1478">
        <v>0</v>
      </c>
      <c r="AH1478" t="s">
        <v>704</v>
      </c>
      <c r="AI1478" s="1">
        <v>44803.449074074073</v>
      </c>
      <c r="AJ1478">
        <v>168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15</v>
      </c>
      <c r="AQ1478">
        <v>0</v>
      </c>
      <c r="AR1478">
        <v>0</v>
      </c>
      <c r="AS1478">
        <v>0</v>
      </c>
      <c r="AT1478" t="s">
        <v>90</v>
      </c>
      <c r="AU1478" t="s">
        <v>90</v>
      </c>
      <c r="AV1478" t="s">
        <v>90</v>
      </c>
      <c r="AW1478" t="s">
        <v>90</v>
      </c>
      <c r="AX1478" t="s">
        <v>90</v>
      </c>
      <c r="AY1478" t="s">
        <v>90</v>
      </c>
      <c r="AZ1478" t="s">
        <v>90</v>
      </c>
      <c r="BA1478" t="s">
        <v>90</v>
      </c>
      <c r="BB1478" t="s">
        <v>90</v>
      </c>
      <c r="BC1478" t="s">
        <v>90</v>
      </c>
      <c r="BD1478" t="s">
        <v>90</v>
      </c>
      <c r="BE1478" t="s">
        <v>90</v>
      </c>
      <c r="BF1478" t="s">
        <v>3161</v>
      </c>
      <c r="BG1478">
        <v>35</v>
      </c>
      <c r="BH1478" t="s">
        <v>93</v>
      </c>
    </row>
    <row r="1479" spans="1:60">
      <c r="A1479" t="s">
        <v>3194</v>
      </c>
      <c r="B1479" t="s">
        <v>82</v>
      </c>
      <c r="C1479" t="s">
        <v>2986</v>
      </c>
      <c r="D1479" t="s">
        <v>84</v>
      </c>
      <c r="E1479" s="2">
        <f>HYPERLINK("capsilon://?command=openfolder&amp;siteaddress=FAM.docvelocity-na8.net&amp;folderid=FX76DD02F1-4403-BF81-2A8C-5C06C6374C17","FX22086608")</f>
        <v>0</v>
      </c>
      <c r="F1479" t="s">
        <v>19</v>
      </c>
      <c r="G1479" t="s">
        <v>19</v>
      </c>
      <c r="H1479" t="s">
        <v>85</v>
      </c>
      <c r="I1479" t="s">
        <v>3195</v>
      </c>
      <c r="J1479">
        <v>21</v>
      </c>
      <c r="K1479" t="s">
        <v>87</v>
      </c>
      <c r="L1479" t="s">
        <v>88</v>
      </c>
      <c r="M1479" t="s">
        <v>89</v>
      </c>
      <c r="N1479">
        <v>2</v>
      </c>
      <c r="O1479" s="1">
        <v>44803.426898148151</v>
      </c>
      <c r="P1479" s="1">
        <v>44803.449594907404</v>
      </c>
      <c r="Q1479">
        <v>1893</v>
      </c>
      <c r="R1479">
        <v>68</v>
      </c>
      <c r="S1479" t="b">
        <v>0</v>
      </c>
      <c r="T1479" t="s">
        <v>90</v>
      </c>
      <c r="U1479" t="b">
        <v>0</v>
      </c>
      <c r="V1479" t="s">
        <v>288</v>
      </c>
      <c r="W1479" s="1">
        <v>44803.431377314817</v>
      </c>
      <c r="X1479">
        <v>24</v>
      </c>
      <c r="Y1479">
        <v>0</v>
      </c>
      <c r="Z1479">
        <v>0</v>
      </c>
      <c r="AA1479">
        <v>0</v>
      </c>
      <c r="AB1479">
        <v>10</v>
      </c>
      <c r="AC1479">
        <v>0</v>
      </c>
      <c r="AD1479">
        <v>21</v>
      </c>
      <c r="AE1479">
        <v>0</v>
      </c>
      <c r="AF1479">
        <v>0</v>
      </c>
      <c r="AG1479">
        <v>0</v>
      </c>
      <c r="AH1479" t="s">
        <v>704</v>
      </c>
      <c r="AI1479" s="1">
        <v>44803.449594907404</v>
      </c>
      <c r="AJ1479">
        <v>44</v>
      </c>
      <c r="AK1479">
        <v>0</v>
      </c>
      <c r="AL1479">
        <v>0</v>
      </c>
      <c r="AM1479">
        <v>0</v>
      </c>
      <c r="AN1479">
        <v>20</v>
      </c>
      <c r="AO1479">
        <v>0</v>
      </c>
      <c r="AP1479">
        <v>21</v>
      </c>
      <c r="AQ1479">
        <v>0</v>
      </c>
      <c r="AR1479">
        <v>0</v>
      </c>
      <c r="AS1479">
        <v>0</v>
      </c>
      <c r="AT1479" t="s">
        <v>90</v>
      </c>
      <c r="AU1479" t="s">
        <v>90</v>
      </c>
      <c r="AV1479" t="s">
        <v>90</v>
      </c>
      <c r="AW1479" t="s">
        <v>90</v>
      </c>
      <c r="AX1479" t="s">
        <v>90</v>
      </c>
      <c r="AY1479" t="s">
        <v>90</v>
      </c>
      <c r="AZ1479" t="s">
        <v>90</v>
      </c>
      <c r="BA1479" t="s">
        <v>90</v>
      </c>
      <c r="BB1479" t="s">
        <v>90</v>
      </c>
      <c r="BC1479" t="s">
        <v>90</v>
      </c>
      <c r="BD1479" t="s">
        <v>90</v>
      </c>
      <c r="BE1479" t="s">
        <v>90</v>
      </c>
      <c r="BF1479" t="s">
        <v>3161</v>
      </c>
      <c r="BG1479">
        <v>32</v>
      </c>
      <c r="BH1479" t="s">
        <v>93</v>
      </c>
    </row>
    <row r="1480" spans="1:60">
      <c r="A1480" t="s">
        <v>3196</v>
      </c>
      <c r="B1480" t="s">
        <v>82</v>
      </c>
      <c r="C1480" t="s">
        <v>3139</v>
      </c>
      <c r="D1480" t="s">
        <v>84</v>
      </c>
      <c r="E1480" s="2">
        <f>HYPERLINK("capsilon://?command=openfolder&amp;siteaddress=FAM.docvelocity-na8.net&amp;folderid=FX58ADA6CC-996C-EF89-B488-4BA6182B464C","FX2208541")</f>
        <v>0</v>
      </c>
      <c r="F1480" t="s">
        <v>19</v>
      </c>
      <c r="G1480" t="s">
        <v>19</v>
      </c>
      <c r="H1480" t="s">
        <v>85</v>
      </c>
      <c r="I1480" t="s">
        <v>3140</v>
      </c>
      <c r="J1480">
        <v>280</v>
      </c>
      <c r="K1480" t="s">
        <v>87</v>
      </c>
      <c r="L1480" t="s">
        <v>88</v>
      </c>
      <c r="M1480" t="s">
        <v>89</v>
      </c>
      <c r="N1480">
        <v>2</v>
      </c>
      <c r="O1480" s="1">
        <v>44775.852881944447</v>
      </c>
      <c r="P1480" s="1">
        <v>44775.895983796298</v>
      </c>
      <c r="Q1480">
        <v>219</v>
      </c>
      <c r="R1480">
        <v>3505</v>
      </c>
      <c r="S1480" t="b">
        <v>0</v>
      </c>
      <c r="T1480" t="s">
        <v>90</v>
      </c>
      <c r="U1480" t="b">
        <v>1</v>
      </c>
      <c r="V1480" t="s">
        <v>162</v>
      </c>
      <c r="W1480" s="1">
        <v>44775.888020833336</v>
      </c>
      <c r="X1480">
        <v>918</v>
      </c>
      <c r="Y1480">
        <v>266</v>
      </c>
      <c r="Z1480">
        <v>0</v>
      </c>
      <c r="AA1480">
        <v>266</v>
      </c>
      <c r="AB1480">
        <v>0</v>
      </c>
      <c r="AC1480">
        <v>22</v>
      </c>
      <c r="AD1480">
        <v>14</v>
      </c>
      <c r="AE1480">
        <v>0</v>
      </c>
      <c r="AF1480">
        <v>0</v>
      </c>
      <c r="AG1480">
        <v>0</v>
      </c>
      <c r="AH1480" t="s">
        <v>132</v>
      </c>
      <c r="AI1480" s="1">
        <v>44775.895983796298</v>
      </c>
      <c r="AJ1480">
        <v>498</v>
      </c>
      <c r="AK1480">
        <v>1</v>
      </c>
      <c r="AL1480">
        <v>0</v>
      </c>
      <c r="AM1480">
        <v>1</v>
      </c>
      <c r="AN1480">
        <v>0</v>
      </c>
      <c r="AO1480">
        <v>1</v>
      </c>
      <c r="AP1480">
        <v>13</v>
      </c>
      <c r="AQ1480">
        <v>0</v>
      </c>
      <c r="AR1480">
        <v>0</v>
      </c>
      <c r="AS1480">
        <v>0</v>
      </c>
      <c r="AT1480" t="s">
        <v>90</v>
      </c>
      <c r="AU1480" t="s">
        <v>90</v>
      </c>
      <c r="AV1480" t="s">
        <v>90</v>
      </c>
      <c r="AW1480" t="s">
        <v>90</v>
      </c>
      <c r="AX1480" t="s">
        <v>90</v>
      </c>
      <c r="AY1480" t="s">
        <v>90</v>
      </c>
      <c r="AZ1480" t="s">
        <v>90</v>
      </c>
      <c r="BA1480" t="s">
        <v>90</v>
      </c>
      <c r="BB1480" t="s">
        <v>90</v>
      </c>
      <c r="BC1480" t="s">
        <v>90</v>
      </c>
      <c r="BD1480" t="s">
        <v>90</v>
      </c>
      <c r="BE1480" t="s">
        <v>90</v>
      </c>
      <c r="BF1480" t="s">
        <v>1506</v>
      </c>
      <c r="BG1480">
        <v>62</v>
      </c>
      <c r="BH1480" t="s">
        <v>93</v>
      </c>
    </row>
    <row r="1481" spans="1:60">
      <c r="A1481" t="s">
        <v>3197</v>
      </c>
      <c r="B1481" t="s">
        <v>82</v>
      </c>
      <c r="C1481" t="s">
        <v>3156</v>
      </c>
      <c r="D1481" t="s">
        <v>84</v>
      </c>
      <c r="E1481" s="2">
        <f>HYPERLINK("capsilon://?command=openfolder&amp;siteaddress=FAM.docvelocity-na8.net&amp;folderid=FX29ECDB2B-859D-E1EF-6A71-CFBC5F8DFBA2","FX22077658")</f>
        <v>0</v>
      </c>
      <c r="F1481" t="s">
        <v>19</v>
      </c>
      <c r="G1481" t="s">
        <v>19</v>
      </c>
      <c r="H1481" t="s">
        <v>85</v>
      </c>
      <c r="I1481" t="s">
        <v>3157</v>
      </c>
      <c r="J1481">
        <v>430</v>
      </c>
      <c r="K1481" t="s">
        <v>87</v>
      </c>
      <c r="L1481" t="s">
        <v>88</v>
      </c>
      <c r="M1481" t="s">
        <v>89</v>
      </c>
      <c r="N1481">
        <v>2</v>
      </c>
      <c r="O1481" s="1">
        <v>44775.856585648151</v>
      </c>
      <c r="P1481" s="1">
        <v>44775.919745370367</v>
      </c>
      <c r="Q1481">
        <v>3637</v>
      </c>
      <c r="R1481">
        <v>1820</v>
      </c>
      <c r="S1481" t="b">
        <v>0</v>
      </c>
      <c r="T1481" t="s">
        <v>90</v>
      </c>
      <c r="U1481" t="b">
        <v>1</v>
      </c>
      <c r="V1481" t="s">
        <v>135</v>
      </c>
      <c r="W1481" s="1">
        <v>44775.889687499999</v>
      </c>
      <c r="X1481">
        <v>1060</v>
      </c>
      <c r="Y1481">
        <v>402</v>
      </c>
      <c r="Z1481">
        <v>0</v>
      </c>
      <c r="AA1481">
        <v>402</v>
      </c>
      <c r="AB1481">
        <v>0</v>
      </c>
      <c r="AC1481">
        <v>24</v>
      </c>
      <c r="AD1481">
        <v>28</v>
      </c>
      <c r="AE1481">
        <v>0</v>
      </c>
      <c r="AF1481">
        <v>0</v>
      </c>
      <c r="AG1481">
        <v>0</v>
      </c>
      <c r="AH1481" t="s">
        <v>132</v>
      </c>
      <c r="AI1481" s="1">
        <v>44775.919745370367</v>
      </c>
      <c r="AJ1481">
        <v>715</v>
      </c>
      <c r="AK1481">
        <v>2</v>
      </c>
      <c r="AL1481">
        <v>0</v>
      </c>
      <c r="AM1481">
        <v>2</v>
      </c>
      <c r="AN1481">
        <v>0</v>
      </c>
      <c r="AO1481">
        <v>2</v>
      </c>
      <c r="AP1481">
        <v>26</v>
      </c>
      <c r="AQ1481">
        <v>0</v>
      </c>
      <c r="AR1481">
        <v>0</v>
      </c>
      <c r="AS1481">
        <v>0</v>
      </c>
      <c r="AT1481" t="s">
        <v>90</v>
      </c>
      <c r="AU1481" t="s">
        <v>90</v>
      </c>
      <c r="AV1481" t="s">
        <v>90</v>
      </c>
      <c r="AW1481" t="s">
        <v>90</v>
      </c>
      <c r="AX1481" t="s">
        <v>90</v>
      </c>
      <c r="AY1481" t="s">
        <v>90</v>
      </c>
      <c r="AZ1481" t="s">
        <v>90</v>
      </c>
      <c r="BA1481" t="s">
        <v>90</v>
      </c>
      <c r="BB1481" t="s">
        <v>90</v>
      </c>
      <c r="BC1481" t="s">
        <v>90</v>
      </c>
      <c r="BD1481" t="s">
        <v>90</v>
      </c>
      <c r="BE1481" t="s">
        <v>90</v>
      </c>
      <c r="BF1481" t="s">
        <v>1506</v>
      </c>
      <c r="BG1481">
        <v>90</v>
      </c>
      <c r="BH1481" t="s">
        <v>93</v>
      </c>
    </row>
    <row r="1482" spans="1:60">
      <c r="A1482" t="s">
        <v>3198</v>
      </c>
      <c r="B1482" t="s">
        <v>82</v>
      </c>
      <c r="C1482" t="s">
        <v>3199</v>
      </c>
      <c r="D1482" t="s">
        <v>84</v>
      </c>
      <c r="E1482" s="2">
        <f>HYPERLINK("capsilon://?command=openfolder&amp;siteaddress=FAM.docvelocity-na8.net&amp;folderid=FX2287A724-6601-C8D8-FE26-D8C7344CE7AA","FX22087492")</f>
        <v>0</v>
      </c>
      <c r="F1482" t="s">
        <v>19</v>
      </c>
      <c r="G1482" t="s">
        <v>19</v>
      </c>
      <c r="H1482" t="s">
        <v>85</v>
      </c>
      <c r="I1482" t="s">
        <v>3200</v>
      </c>
      <c r="J1482">
        <v>352</v>
      </c>
      <c r="K1482" t="s">
        <v>87</v>
      </c>
      <c r="L1482" t="s">
        <v>88</v>
      </c>
      <c r="M1482" t="s">
        <v>89</v>
      </c>
      <c r="N1482">
        <v>2</v>
      </c>
      <c r="O1482" s="1">
        <v>44803.454398148147</v>
      </c>
      <c r="P1482" s="1">
        <v>44803.52065972222</v>
      </c>
      <c r="Q1482">
        <v>4641</v>
      </c>
      <c r="R1482">
        <v>1084</v>
      </c>
      <c r="S1482" t="b">
        <v>0</v>
      </c>
      <c r="T1482" t="s">
        <v>90</v>
      </c>
      <c r="U1482" t="b">
        <v>0</v>
      </c>
      <c r="V1482" t="s">
        <v>288</v>
      </c>
      <c r="W1482" s="1">
        <v>44803.469212962962</v>
      </c>
      <c r="X1482">
        <v>241</v>
      </c>
      <c r="Y1482">
        <v>338</v>
      </c>
      <c r="Z1482">
        <v>0</v>
      </c>
      <c r="AA1482">
        <v>338</v>
      </c>
      <c r="AB1482">
        <v>0</v>
      </c>
      <c r="AC1482">
        <v>22</v>
      </c>
      <c r="AD1482">
        <v>14</v>
      </c>
      <c r="AE1482">
        <v>0</v>
      </c>
      <c r="AF1482">
        <v>0</v>
      </c>
      <c r="AG1482">
        <v>0</v>
      </c>
      <c r="AH1482" t="s">
        <v>108</v>
      </c>
      <c r="AI1482" s="1">
        <v>44803.52065972222</v>
      </c>
      <c r="AJ1482">
        <v>835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14</v>
      </c>
      <c r="AQ1482">
        <v>0</v>
      </c>
      <c r="AR1482">
        <v>0</v>
      </c>
      <c r="AS1482">
        <v>0</v>
      </c>
      <c r="AT1482" t="s">
        <v>90</v>
      </c>
      <c r="AU1482" t="s">
        <v>90</v>
      </c>
      <c r="AV1482" t="s">
        <v>90</v>
      </c>
      <c r="AW1482" t="s">
        <v>90</v>
      </c>
      <c r="AX1482" t="s">
        <v>90</v>
      </c>
      <c r="AY1482" t="s">
        <v>90</v>
      </c>
      <c r="AZ1482" t="s">
        <v>90</v>
      </c>
      <c r="BA1482" t="s">
        <v>90</v>
      </c>
      <c r="BB1482" t="s">
        <v>90</v>
      </c>
      <c r="BC1482" t="s">
        <v>90</v>
      </c>
      <c r="BD1482" t="s">
        <v>90</v>
      </c>
      <c r="BE1482" t="s">
        <v>90</v>
      </c>
      <c r="BF1482" t="s">
        <v>3161</v>
      </c>
      <c r="BG1482">
        <v>95</v>
      </c>
      <c r="BH1482" t="s">
        <v>93</v>
      </c>
    </row>
    <row r="1483" spans="1:60">
      <c r="A1483" t="s">
        <v>3201</v>
      </c>
      <c r="B1483" t="s">
        <v>82</v>
      </c>
      <c r="C1483" t="s">
        <v>3202</v>
      </c>
      <c r="D1483" t="s">
        <v>84</v>
      </c>
      <c r="E1483" s="2">
        <f>HYPERLINK("capsilon://?command=openfolder&amp;siteaddress=FAM.docvelocity-na8.net&amp;folderid=FX2881FEF9-B14A-6DEA-9C96-81C9298D3927","FX22087377")</f>
        <v>0</v>
      </c>
      <c r="F1483" t="s">
        <v>19</v>
      </c>
      <c r="G1483" t="s">
        <v>19</v>
      </c>
      <c r="H1483" t="s">
        <v>85</v>
      </c>
      <c r="I1483" t="s">
        <v>3203</v>
      </c>
      <c r="J1483">
        <v>68</v>
      </c>
      <c r="K1483" t="s">
        <v>87</v>
      </c>
      <c r="L1483" t="s">
        <v>88</v>
      </c>
      <c r="M1483" t="s">
        <v>89</v>
      </c>
      <c r="N1483">
        <v>2</v>
      </c>
      <c r="O1483" s="1">
        <v>44803.48128472222</v>
      </c>
      <c r="P1483" s="1">
        <v>44803.522650462961</v>
      </c>
      <c r="Q1483">
        <v>3061</v>
      </c>
      <c r="R1483">
        <v>513</v>
      </c>
      <c r="S1483" t="b">
        <v>0</v>
      </c>
      <c r="T1483" t="s">
        <v>90</v>
      </c>
      <c r="U1483" t="b">
        <v>0</v>
      </c>
      <c r="V1483" t="s">
        <v>1933</v>
      </c>
      <c r="W1483" s="1">
        <v>44803.491087962961</v>
      </c>
      <c r="X1483">
        <v>341</v>
      </c>
      <c r="Y1483">
        <v>68</v>
      </c>
      <c r="Z1483">
        <v>0</v>
      </c>
      <c r="AA1483">
        <v>68</v>
      </c>
      <c r="AB1483">
        <v>0</v>
      </c>
      <c r="AC1483">
        <v>6</v>
      </c>
      <c r="AD1483">
        <v>0</v>
      </c>
      <c r="AE1483">
        <v>0</v>
      </c>
      <c r="AF1483">
        <v>0</v>
      </c>
      <c r="AG1483">
        <v>0</v>
      </c>
      <c r="AH1483" t="s">
        <v>108</v>
      </c>
      <c r="AI1483" s="1">
        <v>44803.522650462961</v>
      </c>
      <c r="AJ1483">
        <v>172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 t="s">
        <v>90</v>
      </c>
      <c r="AU1483" t="s">
        <v>90</v>
      </c>
      <c r="AV1483" t="s">
        <v>90</v>
      </c>
      <c r="AW1483" t="s">
        <v>90</v>
      </c>
      <c r="AX1483" t="s">
        <v>90</v>
      </c>
      <c r="AY1483" t="s">
        <v>90</v>
      </c>
      <c r="AZ1483" t="s">
        <v>90</v>
      </c>
      <c r="BA1483" t="s">
        <v>90</v>
      </c>
      <c r="BB1483" t="s">
        <v>90</v>
      </c>
      <c r="BC1483" t="s">
        <v>90</v>
      </c>
      <c r="BD1483" t="s">
        <v>90</v>
      </c>
      <c r="BE1483" t="s">
        <v>90</v>
      </c>
      <c r="BF1483" t="s">
        <v>3161</v>
      </c>
      <c r="BG1483">
        <v>59</v>
      </c>
      <c r="BH1483" t="s">
        <v>93</v>
      </c>
    </row>
    <row r="1484" spans="1:60">
      <c r="A1484" t="s">
        <v>3204</v>
      </c>
      <c r="B1484" t="s">
        <v>82</v>
      </c>
      <c r="C1484" t="s">
        <v>3205</v>
      </c>
      <c r="D1484" t="s">
        <v>84</v>
      </c>
      <c r="E1484" s="2">
        <f>HYPERLINK("capsilon://?command=openfolder&amp;siteaddress=FAM.docvelocity-na8.net&amp;folderid=FX4A752752-11C3-F2AD-86F9-3C5DB93FBEAB","FX22088218")</f>
        <v>0</v>
      </c>
      <c r="F1484" t="s">
        <v>19</v>
      </c>
      <c r="G1484" t="s">
        <v>19</v>
      </c>
      <c r="H1484" t="s">
        <v>85</v>
      </c>
      <c r="I1484" t="s">
        <v>3206</v>
      </c>
      <c r="J1484">
        <v>170</v>
      </c>
      <c r="K1484" t="s">
        <v>87</v>
      </c>
      <c r="L1484" t="s">
        <v>88</v>
      </c>
      <c r="M1484" t="s">
        <v>89</v>
      </c>
      <c r="N1484">
        <v>1</v>
      </c>
      <c r="O1484" s="1">
        <v>44803.50377314815</v>
      </c>
      <c r="P1484" s="1">
        <v>44803.510196759256</v>
      </c>
      <c r="Q1484">
        <v>70</v>
      </c>
      <c r="R1484">
        <v>485</v>
      </c>
      <c r="S1484" t="b">
        <v>0</v>
      </c>
      <c r="T1484" t="s">
        <v>90</v>
      </c>
      <c r="U1484" t="b">
        <v>0</v>
      </c>
      <c r="V1484" t="s">
        <v>567</v>
      </c>
      <c r="W1484" s="1">
        <v>44803.510196759256</v>
      </c>
      <c r="X1484">
        <v>459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170</v>
      </c>
      <c r="AE1484">
        <v>170</v>
      </c>
      <c r="AF1484">
        <v>0</v>
      </c>
      <c r="AG1484">
        <v>4</v>
      </c>
      <c r="AH1484" t="s">
        <v>90</v>
      </c>
      <c r="AI1484" t="s">
        <v>90</v>
      </c>
      <c r="AJ1484" t="s">
        <v>90</v>
      </c>
      <c r="AK1484" t="s">
        <v>90</v>
      </c>
      <c r="AL1484" t="s">
        <v>90</v>
      </c>
      <c r="AM1484" t="s">
        <v>90</v>
      </c>
      <c r="AN1484" t="s">
        <v>90</v>
      </c>
      <c r="AO1484" t="s">
        <v>90</v>
      </c>
      <c r="AP1484" t="s">
        <v>90</v>
      </c>
      <c r="AQ1484" t="s">
        <v>90</v>
      </c>
      <c r="AR1484" t="s">
        <v>90</v>
      </c>
      <c r="AS1484" t="s">
        <v>90</v>
      </c>
      <c r="AT1484" t="s">
        <v>90</v>
      </c>
      <c r="AU1484" t="s">
        <v>90</v>
      </c>
      <c r="AV1484" t="s">
        <v>90</v>
      </c>
      <c r="AW1484" t="s">
        <v>90</v>
      </c>
      <c r="AX1484" t="s">
        <v>90</v>
      </c>
      <c r="AY1484" t="s">
        <v>90</v>
      </c>
      <c r="AZ1484" t="s">
        <v>90</v>
      </c>
      <c r="BA1484" t="s">
        <v>90</v>
      </c>
      <c r="BB1484" t="s">
        <v>90</v>
      </c>
      <c r="BC1484" t="s">
        <v>90</v>
      </c>
      <c r="BD1484" t="s">
        <v>90</v>
      </c>
      <c r="BE1484" t="s">
        <v>90</v>
      </c>
      <c r="BF1484" t="s">
        <v>3161</v>
      </c>
      <c r="BG1484">
        <v>9</v>
      </c>
      <c r="BH1484" t="s">
        <v>93</v>
      </c>
    </row>
    <row r="1485" spans="1:60">
      <c r="A1485" t="s">
        <v>3207</v>
      </c>
      <c r="B1485" t="s">
        <v>82</v>
      </c>
      <c r="C1485" t="s">
        <v>3208</v>
      </c>
      <c r="D1485" t="s">
        <v>84</v>
      </c>
      <c r="E1485" s="2">
        <f>HYPERLINK("capsilon://?command=openfolder&amp;siteaddress=FAM.docvelocity-na8.net&amp;folderid=FXD360FBB5-810E-8B4D-01D7-79C163A7C4FB","FX22088067")</f>
        <v>0</v>
      </c>
      <c r="F1485" t="s">
        <v>19</v>
      </c>
      <c r="G1485" t="s">
        <v>19</v>
      </c>
      <c r="H1485" t="s">
        <v>85</v>
      </c>
      <c r="I1485" t="s">
        <v>3209</v>
      </c>
      <c r="J1485">
        <v>355</v>
      </c>
      <c r="K1485" t="s">
        <v>87</v>
      </c>
      <c r="L1485" t="s">
        <v>88</v>
      </c>
      <c r="M1485" t="s">
        <v>89</v>
      </c>
      <c r="N1485">
        <v>1</v>
      </c>
      <c r="O1485" s="1">
        <v>44803.508900462963</v>
      </c>
      <c r="P1485" s="1">
        <v>44803.513564814813</v>
      </c>
      <c r="Q1485">
        <v>80</v>
      </c>
      <c r="R1485">
        <v>323</v>
      </c>
      <c r="S1485" t="b">
        <v>0</v>
      </c>
      <c r="T1485" t="s">
        <v>90</v>
      </c>
      <c r="U1485" t="b">
        <v>0</v>
      </c>
      <c r="V1485" t="s">
        <v>567</v>
      </c>
      <c r="W1485" s="1">
        <v>44803.513564814813</v>
      </c>
      <c r="X1485">
        <v>291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355</v>
      </c>
      <c r="AE1485">
        <v>348</v>
      </c>
      <c r="AF1485">
        <v>0</v>
      </c>
      <c r="AG1485">
        <v>5</v>
      </c>
      <c r="AH1485" t="s">
        <v>90</v>
      </c>
      <c r="AI1485" t="s">
        <v>90</v>
      </c>
      <c r="AJ1485" t="s">
        <v>90</v>
      </c>
      <c r="AK1485" t="s">
        <v>90</v>
      </c>
      <c r="AL1485" t="s">
        <v>90</v>
      </c>
      <c r="AM1485" t="s">
        <v>90</v>
      </c>
      <c r="AN1485" t="s">
        <v>90</v>
      </c>
      <c r="AO1485" t="s">
        <v>90</v>
      </c>
      <c r="AP1485" t="s">
        <v>90</v>
      </c>
      <c r="AQ1485" t="s">
        <v>90</v>
      </c>
      <c r="AR1485" t="s">
        <v>90</v>
      </c>
      <c r="AS1485" t="s">
        <v>90</v>
      </c>
      <c r="AT1485" t="s">
        <v>90</v>
      </c>
      <c r="AU1485" t="s">
        <v>90</v>
      </c>
      <c r="AV1485" t="s">
        <v>90</v>
      </c>
      <c r="AW1485" t="s">
        <v>90</v>
      </c>
      <c r="AX1485" t="s">
        <v>90</v>
      </c>
      <c r="AY1485" t="s">
        <v>90</v>
      </c>
      <c r="AZ1485" t="s">
        <v>90</v>
      </c>
      <c r="BA1485" t="s">
        <v>90</v>
      </c>
      <c r="BB1485" t="s">
        <v>90</v>
      </c>
      <c r="BC1485" t="s">
        <v>90</v>
      </c>
      <c r="BD1485" t="s">
        <v>90</v>
      </c>
      <c r="BE1485" t="s">
        <v>90</v>
      </c>
      <c r="BF1485" t="s">
        <v>3161</v>
      </c>
      <c r="BG1485">
        <v>6</v>
      </c>
      <c r="BH1485" t="s">
        <v>93</v>
      </c>
    </row>
    <row r="1486" spans="1:60">
      <c r="A1486" t="s">
        <v>3210</v>
      </c>
      <c r="B1486" t="s">
        <v>82</v>
      </c>
      <c r="C1486" t="s">
        <v>3205</v>
      </c>
      <c r="D1486" t="s">
        <v>84</v>
      </c>
      <c r="E1486" s="2">
        <f>HYPERLINK("capsilon://?command=openfolder&amp;siteaddress=FAM.docvelocity-na8.net&amp;folderid=FX4A752752-11C3-F2AD-86F9-3C5DB93FBEAB","FX22088218")</f>
        <v>0</v>
      </c>
      <c r="F1486" t="s">
        <v>19</v>
      </c>
      <c r="G1486" t="s">
        <v>19</v>
      </c>
      <c r="H1486" t="s">
        <v>85</v>
      </c>
      <c r="I1486" t="s">
        <v>3206</v>
      </c>
      <c r="J1486">
        <v>242</v>
      </c>
      <c r="K1486" t="s">
        <v>87</v>
      </c>
      <c r="L1486" t="s">
        <v>88</v>
      </c>
      <c r="M1486" t="s">
        <v>89</v>
      </c>
      <c r="N1486">
        <v>2</v>
      </c>
      <c r="O1486" s="1">
        <v>44803.511608796296</v>
      </c>
      <c r="P1486" s="1">
        <v>44803.542673611111</v>
      </c>
      <c r="Q1486">
        <v>344</v>
      </c>
      <c r="R1486">
        <v>2340</v>
      </c>
      <c r="S1486" t="b">
        <v>0</v>
      </c>
      <c r="T1486" t="s">
        <v>90</v>
      </c>
      <c r="U1486" t="b">
        <v>1</v>
      </c>
      <c r="V1486" t="s">
        <v>1933</v>
      </c>
      <c r="W1486" s="1">
        <v>44803.527627314812</v>
      </c>
      <c r="X1486">
        <v>1352</v>
      </c>
      <c r="Y1486">
        <v>188</v>
      </c>
      <c r="Z1486">
        <v>0</v>
      </c>
      <c r="AA1486">
        <v>188</v>
      </c>
      <c r="AB1486">
        <v>0</v>
      </c>
      <c r="AC1486">
        <v>73</v>
      </c>
      <c r="AD1486">
        <v>54</v>
      </c>
      <c r="AE1486">
        <v>0</v>
      </c>
      <c r="AF1486">
        <v>0</v>
      </c>
      <c r="AG1486">
        <v>0</v>
      </c>
      <c r="AH1486" t="s">
        <v>749</v>
      </c>
      <c r="AI1486" s="1">
        <v>44803.542673611111</v>
      </c>
      <c r="AJ1486">
        <v>325</v>
      </c>
      <c r="AK1486">
        <v>1</v>
      </c>
      <c r="AL1486">
        <v>0</v>
      </c>
      <c r="AM1486">
        <v>1</v>
      </c>
      <c r="AN1486">
        <v>0</v>
      </c>
      <c r="AO1486">
        <v>1</v>
      </c>
      <c r="AP1486">
        <v>53</v>
      </c>
      <c r="AQ1486">
        <v>0</v>
      </c>
      <c r="AR1486">
        <v>0</v>
      </c>
      <c r="AS1486">
        <v>0</v>
      </c>
      <c r="AT1486" t="s">
        <v>90</v>
      </c>
      <c r="AU1486" t="s">
        <v>90</v>
      </c>
      <c r="AV1486" t="s">
        <v>90</v>
      </c>
      <c r="AW1486" t="s">
        <v>90</v>
      </c>
      <c r="AX1486" t="s">
        <v>90</v>
      </c>
      <c r="AY1486" t="s">
        <v>90</v>
      </c>
      <c r="AZ1486" t="s">
        <v>90</v>
      </c>
      <c r="BA1486" t="s">
        <v>90</v>
      </c>
      <c r="BB1486" t="s">
        <v>90</v>
      </c>
      <c r="BC1486" t="s">
        <v>90</v>
      </c>
      <c r="BD1486" t="s">
        <v>90</v>
      </c>
      <c r="BE1486" t="s">
        <v>90</v>
      </c>
      <c r="BF1486" t="s">
        <v>3161</v>
      </c>
      <c r="BG1486">
        <v>44</v>
      </c>
      <c r="BH1486" t="s">
        <v>93</v>
      </c>
    </row>
    <row r="1487" spans="1:60">
      <c r="A1487" t="s">
        <v>3211</v>
      </c>
      <c r="B1487" t="s">
        <v>82</v>
      </c>
      <c r="C1487" t="s">
        <v>3208</v>
      </c>
      <c r="D1487" t="s">
        <v>84</v>
      </c>
      <c r="E1487" s="2">
        <f>HYPERLINK("capsilon://?command=openfolder&amp;siteaddress=FAM.docvelocity-na8.net&amp;folderid=FXD360FBB5-810E-8B4D-01D7-79C163A7C4FB","FX22088067")</f>
        <v>0</v>
      </c>
      <c r="F1487" t="s">
        <v>19</v>
      </c>
      <c r="G1487" t="s">
        <v>19</v>
      </c>
      <c r="H1487" t="s">
        <v>85</v>
      </c>
      <c r="I1487" t="s">
        <v>3209</v>
      </c>
      <c r="J1487">
        <v>431</v>
      </c>
      <c r="K1487" t="s">
        <v>87</v>
      </c>
      <c r="L1487" t="s">
        <v>88</v>
      </c>
      <c r="M1487" t="s">
        <v>89</v>
      </c>
      <c r="N1487">
        <v>2</v>
      </c>
      <c r="O1487" s="1">
        <v>44803.515138888892</v>
      </c>
      <c r="P1487" s="1">
        <v>44803.609722222223</v>
      </c>
      <c r="Q1487">
        <v>3966</v>
      </c>
      <c r="R1487">
        <v>4206</v>
      </c>
      <c r="S1487" t="b">
        <v>0</v>
      </c>
      <c r="T1487" t="s">
        <v>90</v>
      </c>
      <c r="U1487" t="b">
        <v>1</v>
      </c>
      <c r="V1487" t="s">
        <v>95</v>
      </c>
      <c r="W1487" s="1">
        <v>44803.544953703706</v>
      </c>
      <c r="X1487">
        <v>2255</v>
      </c>
      <c r="Y1487">
        <v>399</v>
      </c>
      <c r="Z1487">
        <v>0</v>
      </c>
      <c r="AA1487">
        <v>399</v>
      </c>
      <c r="AB1487">
        <v>0</v>
      </c>
      <c r="AC1487">
        <v>72</v>
      </c>
      <c r="AD1487">
        <v>32</v>
      </c>
      <c r="AE1487">
        <v>0</v>
      </c>
      <c r="AF1487">
        <v>0</v>
      </c>
      <c r="AG1487">
        <v>0</v>
      </c>
      <c r="AH1487" t="s">
        <v>108</v>
      </c>
      <c r="AI1487" s="1">
        <v>44803.609722222223</v>
      </c>
      <c r="AJ1487">
        <v>1875</v>
      </c>
      <c r="AK1487">
        <v>3</v>
      </c>
      <c r="AL1487">
        <v>0</v>
      </c>
      <c r="AM1487">
        <v>3</v>
      </c>
      <c r="AN1487">
        <v>0</v>
      </c>
      <c r="AO1487">
        <v>3</v>
      </c>
      <c r="AP1487">
        <v>29</v>
      </c>
      <c r="AQ1487">
        <v>0</v>
      </c>
      <c r="AR1487">
        <v>0</v>
      </c>
      <c r="AS1487">
        <v>0</v>
      </c>
      <c r="AT1487" t="s">
        <v>90</v>
      </c>
      <c r="AU1487" t="s">
        <v>90</v>
      </c>
      <c r="AV1487" t="s">
        <v>90</v>
      </c>
      <c r="AW1487" t="s">
        <v>90</v>
      </c>
      <c r="AX1487" t="s">
        <v>90</v>
      </c>
      <c r="AY1487" t="s">
        <v>90</v>
      </c>
      <c r="AZ1487" t="s">
        <v>90</v>
      </c>
      <c r="BA1487" t="s">
        <v>90</v>
      </c>
      <c r="BB1487" t="s">
        <v>90</v>
      </c>
      <c r="BC1487" t="s">
        <v>90</v>
      </c>
      <c r="BD1487" t="s">
        <v>90</v>
      </c>
      <c r="BE1487" t="s">
        <v>90</v>
      </c>
      <c r="BF1487" t="s">
        <v>3161</v>
      </c>
      <c r="BG1487">
        <v>136</v>
      </c>
      <c r="BH1487" t="s">
        <v>93</v>
      </c>
    </row>
    <row r="1488" spans="1:60">
      <c r="A1488" t="s">
        <v>3212</v>
      </c>
      <c r="B1488" t="s">
        <v>82</v>
      </c>
      <c r="C1488" t="s">
        <v>2805</v>
      </c>
      <c r="D1488" t="s">
        <v>84</v>
      </c>
      <c r="E1488" s="2">
        <f>HYPERLINK("capsilon://?command=openfolder&amp;siteaddress=FAM.docvelocity-na8.net&amp;folderid=FX3036B27A-9E8D-4A8B-EE6D-1D6435790F4F","FX22086877")</f>
        <v>0</v>
      </c>
      <c r="F1488" t="s">
        <v>19</v>
      </c>
      <c r="G1488" t="s">
        <v>19</v>
      </c>
      <c r="H1488" t="s">
        <v>85</v>
      </c>
      <c r="I1488" t="s">
        <v>3213</v>
      </c>
      <c r="J1488">
        <v>30</v>
      </c>
      <c r="K1488" t="s">
        <v>87</v>
      </c>
      <c r="L1488" t="s">
        <v>88</v>
      </c>
      <c r="M1488" t="s">
        <v>89</v>
      </c>
      <c r="N1488">
        <v>2</v>
      </c>
      <c r="O1488" s="1">
        <v>44803.516631944447</v>
      </c>
      <c r="P1488" s="1">
        <v>44803.535949074074</v>
      </c>
      <c r="Q1488">
        <v>1462</v>
      </c>
      <c r="R1488">
        <v>207</v>
      </c>
      <c r="S1488" t="b">
        <v>0</v>
      </c>
      <c r="T1488" t="s">
        <v>90</v>
      </c>
      <c r="U1488" t="b">
        <v>0</v>
      </c>
      <c r="V1488" t="s">
        <v>1933</v>
      </c>
      <c r="W1488" s="1">
        <v>44803.528900462959</v>
      </c>
      <c r="X1488">
        <v>109</v>
      </c>
      <c r="Y1488">
        <v>10</v>
      </c>
      <c r="Z1488">
        <v>0</v>
      </c>
      <c r="AA1488">
        <v>10</v>
      </c>
      <c r="AB1488">
        <v>0</v>
      </c>
      <c r="AC1488">
        <v>0</v>
      </c>
      <c r="AD1488">
        <v>20</v>
      </c>
      <c r="AE1488">
        <v>0</v>
      </c>
      <c r="AF1488">
        <v>0</v>
      </c>
      <c r="AG1488">
        <v>0</v>
      </c>
      <c r="AH1488" t="s">
        <v>749</v>
      </c>
      <c r="AI1488" s="1">
        <v>44803.535949074074</v>
      </c>
      <c r="AJ1488">
        <v>98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20</v>
      </c>
      <c r="AQ1488">
        <v>0</v>
      </c>
      <c r="AR1488">
        <v>0</v>
      </c>
      <c r="AS1488">
        <v>0</v>
      </c>
      <c r="AT1488" t="s">
        <v>90</v>
      </c>
      <c r="AU1488" t="s">
        <v>90</v>
      </c>
      <c r="AV1488" t="s">
        <v>90</v>
      </c>
      <c r="AW1488" t="s">
        <v>90</v>
      </c>
      <c r="AX1488" t="s">
        <v>90</v>
      </c>
      <c r="AY1488" t="s">
        <v>90</v>
      </c>
      <c r="AZ1488" t="s">
        <v>90</v>
      </c>
      <c r="BA1488" t="s">
        <v>90</v>
      </c>
      <c r="BB1488" t="s">
        <v>90</v>
      </c>
      <c r="BC1488" t="s">
        <v>90</v>
      </c>
      <c r="BD1488" t="s">
        <v>90</v>
      </c>
      <c r="BE1488" t="s">
        <v>90</v>
      </c>
      <c r="BF1488" t="s">
        <v>3161</v>
      </c>
      <c r="BG1488">
        <v>27</v>
      </c>
      <c r="BH1488" t="s">
        <v>93</v>
      </c>
    </row>
    <row r="1489" spans="1:60">
      <c r="A1489" t="s">
        <v>3214</v>
      </c>
      <c r="B1489" t="s">
        <v>82</v>
      </c>
      <c r="C1489" t="s">
        <v>3215</v>
      </c>
      <c r="D1489" t="s">
        <v>84</v>
      </c>
      <c r="E1489" s="2">
        <f>HYPERLINK("capsilon://?command=openfolder&amp;siteaddress=FAM.docvelocity-na8.net&amp;folderid=FX012EFE0A-66B2-F212-080D-82CF70CE4883","FX22088056")</f>
        <v>0</v>
      </c>
      <c r="F1489" t="s">
        <v>19</v>
      </c>
      <c r="G1489" t="s">
        <v>19</v>
      </c>
      <c r="H1489" t="s">
        <v>85</v>
      </c>
      <c r="I1489" t="s">
        <v>3216</v>
      </c>
      <c r="J1489">
        <v>92</v>
      </c>
      <c r="K1489" t="s">
        <v>87</v>
      </c>
      <c r="L1489" t="s">
        <v>88</v>
      </c>
      <c r="M1489" t="s">
        <v>89</v>
      </c>
      <c r="N1489">
        <v>1</v>
      </c>
      <c r="O1489" s="1">
        <v>44803.51971064815</v>
      </c>
      <c r="P1489" s="1">
        <v>44803.587384259263</v>
      </c>
      <c r="Q1489">
        <v>5557</v>
      </c>
      <c r="R1489">
        <v>290</v>
      </c>
      <c r="S1489" t="b">
        <v>0</v>
      </c>
      <c r="T1489" t="s">
        <v>90</v>
      </c>
      <c r="U1489" t="b">
        <v>0</v>
      </c>
      <c r="V1489" t="s">
        <v>567</v>
      </c>
      <c r="W1489" s="1">
        <v>44803.587384259263</v>
      </c>
      <c r="X1489">
        <v>108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92</v>
      </c>
      <c r="AE1489">
        <v>92</v>
      </c>
      <c r="AF1489">
        <v>0</v>
      </c>
      <c r="AG1489">
        <v>4</v>
      </c>
      <c r="AH1489" t="s">
        <v>90</v>
      </c>
      <c r="AI1489" t="s">
        <v>90</v>
      </c>
      <c r="AJ1489" t="s">
        <v>90</v>
      </c>
      <c r="AK1489" t="s">
        <v>90</v>
      </c>
      <c r="AL1489" t="s">
        <v>90</v>
      </c>
      <c r="AM1489" t="s">
        <v>90</v>
      </c>
      <c r="AN1489" t="s">
        <v>90</v>
      </c>
      <c r="AO1489" t="s">
        <v>90</v>
      </c>
      <c r="AP1489" t="s">
        <v>90</v>
      </c>
      <c r="AQ1489" t="s">
        <v>90</v>
      </c>
      <c r="AR1489" t="s">
        <v>90</v>
      </c>
      <c r="AS1489" t="s">
        <v>90</v>
      </c>
      <c r="AT1489" t="s">
        <v>90</v>
      </c>
      <c r="AU1489" t="s">
        <v>90</v>
      </c>
      <c r="AV1489" t="s">
        <v>90</v>
      </c>
      <c r="AW1489" t="s">
        <v>90</v>
      </c>
      <c r="AX1489" t="s">
        <v>90</v>
      </c>
      <c r="AY1489" t="s">
        <v>90</v>
      </c>
      <c r="AZ1489" t="s">
        <v>90</v>
      </c>
      <c r="BA1489" t="s">
        <v>90</v>
      </c>
      <c r="BB1489" t="s">
        <v>90</v>
      </c>
      <c r="BC1489" t="s">
        <v>90</v>
      </c>
      <c r="BD1489" t="s">
        <v>90</v>
      </c>
      <c r="BE1489" t="s">
        <v>90</v>
      </c>
      <c r="BF1489" t="s">
        <v>3161</v>
      </c>
      <c r="BG1489">
        <v>97</v>
      </c>
      <c r="BH1489" t="s">
        <v>93</v>
      </c>
    </row>
    <row r="1490" spans="1:60">
      <c r="A1490" t="s">
        <v>3217</v>
      </c>
      <c r="B1490" t="s">
        <v>82</v>
      </c>
      <c r="C1490" t="s">
        <v>3090</v>
      </c>
      <c r="D1490" t="s">
        <v>84</v>
      </c>
      <c r="E1490" s="2">
        <f>HYPERLINK("capsilon://?command=openfolder&amp;siteaddress=FAM.docvelocity-na8.net&amp;folderid=FX78C8C788-633E-34E8-13B6-EE1E46939613","FX22086200")</f>
        <v>0</v>
      </c>
      <c r="F1490" t="s">
        <v>19</v>
      </c>
      <c r="G1490" t="s">
        <v>19</v>
      </c>
      <c r="H1490" t="s">
        <v>85</v>
      </c>
      <c r="I1490" t="s">
        <v>3218</v>
      </c>
      <c r="J1490">
        <v>46</v>
      </c>
      <c r="K1490" t="s">
        <v>87</v>
      </c>
      <c r="L1490" t="s">
        <v>88</v>
      </c>
      <c r="M1490" t="s">
        <v>89</v>
      </c>
      <c r="N1490">
        <v>2</v>
      </c>
      <c r="O1490" s="1">
        <v>44803.523958333331</v>
      </c>
      <c r="P1490" s="1">
        <v>44803.537106481483</v>
      </c>
      <c r="Q1490">
        <v>814</v>
      </c>
      <c r="R1490">
        <v>322</v>
      </c>
      <c r="S1490" t="b">
        <v>0</v>
      </c>
      <c r="T1490" t="s">
        <v>90</v>
      </c>
      <c r="U1490" t="b">
        <v>0</v>
      </c>
      <c r="V1490" t="s">
        <v>1933</v>
      </c>
      <c r="W1490" s="1">
        <v>44803.532476851855</v>
      </c>
      <c r="X1490">
        <v>223</v>
      </c>
      <c r="Y1490">
        <v>46</v>
      </c>
      <c r="Z1490">
        <v>0</v>
      </c>
      <c r="AA1490">
        <v>46</v>
      </c>
      <c r="AB1490">
        <v>0</v>
      </c>
      <c r="AC1490">
        <v>2</v>
      </c>
      <c r="AD1490">
        <v>0</v>
      </c>
      <c r="AE1490">
        <v>0</v>
      </c>
      <c r="AF1490">
        <v>0</v>
      </c>
      <c r="AG1490">
        <v>0</v>
      </c>
      <c r="AH1490" t="s">
        <v>749</v>
      </c>
      <c r="AI1490" s="1">
        <v>44803.537106481483</v>
      </c>
      <c r="AJ1490">
        <v>99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 t="s">
        <v>90</v>
      </c>
      <c r="AU1490" t="s">
        <v>90</v>
      </c>
      <c r="AV1490" t="s">
        <v>90</v>
      </c>
      <c r="AW1490" t="s">
        <v>90</v>
      </c>
      <c r="AX1490" t="s">
        <v>90</v>
      </c>
      <c r="AY1490" t="s">
        <v>90</v>
      </c>
      <c r="AZ1490" t="s">
        <v>90</v>
      </c>
      <c r="BA1490" t="s">
        <v>90</v>
      </c>
      <c r="BB1490" t="s">
        <v>90</v>
      </c>
      <c r="BC1490" t="s">
        <v>90</v>
      </c>
      <c r="BD1490" t="s">
        <v>90</v>
      </c>
      <c r="BE1490" t="s">
        <v>90</v>
      </c>
      <c r="BF1490" t="s">
        <v>3161</v>
      </c>
      <c r="BG1490">
        <v>18</v>
      </c>
      <c r="BH1490" t="s">
        <v>93</v>
      </c>
    </row>
    <row r="1491" spans="1:60">
      <c r="A1491" t="s">
        <v>3219</v>
      </c>
      <c r="B1491" t="s">
        <v>82</v>
      </c>
      <c r="C1491" t="s">
        <v>3090</v>
      </c>
      <c r="D1491" t="s">
        <v>84</v>
      </c>
      <c r="E1491" s="2">
        <f>HYPERLINK("capsilon://?command=openfolder&amp;siteaddress=FAM.docvelocity-na8.net&amp;folderid=FX78C8C788-633E-34E8-13B6-EE1E46939613","FX22086200")</f>
        <v>0</v>
      </c>
      <c r="F1491" t="s">
        <v>19</v>
      </c>
      <c r="G1491" t="s">
        <v>19</v>
      </c>
      <c r="H1491" t="s">
        <v>85</v>
      </c>
      <c r="I1491" t="s">
        <v>3220</v>
      </c>
      <c r="J1491">
        <v>46</v>
      </c>
      <c r="K1491" t="s">
        <v>87</v>
      </c>
      <c r="L1491" t="s">
        <v>88</v>
      </c>
      <c r="M1491" t="s">
        <v>89</v>
      </c>
      <c r="N1491">
        <v>2</v>
      </c>
      <c r="O1491" s="1">
        <v>44803.524039351854</v>
      </c>
      <c r="P1491" s="1">
        <v>44803.53806712963</v>
      </c>
      <c r="Q1491">
        <v>946</v>
      </c>
      <c r="R1491">
        <v>266</v>
      </c>
      <c r="S1491" t="b">
        <v>0</v>
      </c>
      <c r="T1491" t="s">
        <v>90</v>
      </c>
      <c r="U1491" t="b">
        <v>0</v>
      </c>
      <c r="V1491" t="s">
        <v>1933</v>
      </c>
      <c r="W1491" s="1">
        <v>44803.534618055557</v>
      </c>
      <c r="X1491">
        <v>184</v>
      </c>
      <c r="Y1491">
        <v>46</v>
      </c>
      <c r="Z1491">
        <v>0</v>
      </c>
      <c r="AA1491">
        <v>46</v>
      </c>
      <c r="AB1491">
        <v>0</v>
      </c>
      <c r="AC1491">
        <v>1</v>
      </c>
      <c r="AD1491">
        <v>0</v>
      </c>
      <c r="AE1491">
        <v>0</v>
      </c>
      <c r="AF1491">
        <v>0</v>
      </c>
      <c r="AG1491">
        <v>0</v>
      </c>
      <c r="AH1491" t="s">
        <v>749</v>
      </c>
      <c r="AI1491" s="1">
        <v>44803.53806712963</v>
      </c>
      <c r="AJ1491">
        <v>82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 t="s">
        <v>90</v>
      </c>
      <c r="AU1491" t="s">
        <v>90</v>
      </c>
      <c r="AV1491" t="s">
        <v>90</v>
      </c>
      <c r="AW1491" t="s">
        <v>90</v>
      </c>
      <c r="AX1491" t="s">
        <v>90</v>
      </c>
      <c r="AY1491" t="s">
        <v>90</v>
      </c>
      <c r="AZ1491" t="s">
        <v>90</v>
      </c>
      <c r="BA1491" t="s">
        <v>90</v>
      </c>
      <c r="BB1491" t="s">
        <v>90</v>
      </c>
      <c r="BC1491" t="s">
        <v>90</v>
      </c>
      <c r="BD1491" t="s">
        <v>90</v>
      </c>
      <c r="BE1491" t="s">
        <v>90</v>
      </c>
      <c r="BF1491" t="s">
        <v>3161</v>
      </c>
      <c r="BG1491">
        <v>20</v>
      </c>
      <c r="BH1491" t="s">
        <v>93</v>
      </c>
    </row>
    <row r="1492" spans="1:60">
      <c r="A1492" t="s">
        <v>3221</v>
      </c>
      <c r="B1492" t="s">
        <v>82</v>
      </c>
      <c r="C1492" t="s">
        <v>3090</v>
      </c>
      <c r="D1492" t="s">
        <v>84</v>
      </c>
      <c r="E1492" s="2">
        <f>HYPERLINK("capsilon://?command=openfolder&amp;siteaddress=FAM.docvelocity-na8.net&amp;folderid=FX78C8C788-633E-34E8-13B6-EE1E46939613","FX22086200")</f>
        <v>0</v>
      </c>
      <c r="F1492" t="s">
        <v>19</v>
      </c>
      <c r="G1492" t="s">
        <v>19</v>
      </c>
      <c r="H1492" t="s">
        <v>85</v>
      </c>
      <c r="I1492" t="s">
        <v>3222</v>
      </c>
      <c r="J1492">
        <v>46</v>
      </c>
      <c r="K1492" t="s">
        <v>87</v>
      </c>
      <c r="L1492" t="s">
        <v>88</v>
      </c>
      <c r="M1492" t="s">
        <v>89</v>
      </c>
      <c r="N1492">
        <v>2</v>
      </c>
      <c r="O1492" s="1">
        <v>44803.524293981478</v>
      </c>
      <c r="P1492" s="1">
        <v>44803.543796296297</v>
      </c>
      <c r="Q1492">
        <v>1167</v>
      </c>
      <c r="R1492">
        <v>518</v>
      </c>
      <c r="S1492" t="b">
        <v>0</v>
      </c>
      <c r="T1492" t="s">
        <v>90</v>
      </c>
      <c r="U1492" t="b">
        <v>0</v>
      </c>
      <c r="V1492" t="s">
        <v>1933</v>
      </c>
      <c r="W1492" s="1">
        <v>44803.539513888885</v>
      </c>
      <c r="X1492">
        <v>422</v>
      </c>
      <c r="Y1492">
        <v>46</v>
      </c>
      <c r="Z1492">
        <v>0</v>
      </c>
      <c r="AA1492">
        <v>46</v>
      </c>
      <c r="AB1492">
        <v>0</v>
      </c>
      <c r="AC1492">
        <v>2</v>
      </c>
      <c r="AD1492">
        <v>0</v>
      </c>
      <c r="AE1492">
        <v>0</v>
      </c>
      <c r="AF1492">
        <v>0</v>
      </c>
      <c r="AG1492">
        <v>0</v>
      </c>
      <c r="AH1492" t="s">
        <v>749</v>
      </c>
      <c r="AI1492" s="1">
        <v>44803.543796296297</v>
      </c>
      <c r="AJ1492">
        <v>96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 t="s">
        <v>90</v>
      </c>
      <c r="AU1492" t="s">
        <v>90</v>
      </c>
      <c r="AV1492" t="s">
        <v>90</v>
      </c>
      <c r="AW1492" t="s">
        <v>90</v>
      </c>
      <c r="AX1492" t="s">
        <v>90</v>
      </c>
      <c r="AY1492" t="s">
        <v>90</v>
      </c>
      <c r="AZ1492" t="s">
        <v>90</v>
      </c>
      <c r="BA1492" t="s">
        <v>90</v>
      </c>
      <c r="BB1492" t="s">
        <v>90</v>
      </c>
      <c r="BC1492" t="s">
        <v>90</v>
      </c>
      <c r="BD1492" t="s">
        <v>90</v>
      </c>
      <c r="BE1492" t="s">
        <v>90</v>
      </c>
      <c r="BF1492" t="s">
        <v>3161</v>
      </c>
      <c r="BG1492">
        <v>28</v>
      </c>
      <c r="BH1492" t="s">
        <v>93</v>
      </c>
    </row>
    <row r="1493" spans="1:60">
      <c r="A1493" t="s">
        <v>3223</v>
      </c>
      <c r="B1493" t="s">
        <v>82</v>
      </c>
      <c r="C1493" t="s">
        <v>3090</v>
      </c>
      <c r="D1493" t="s">
        <v>84</v>
      </c>
      <c r="E1493" s="2">
        <f>HYPERLINK("capsilon://?command=openfolder&amp;siteaddress=FAM.docvelocity-na8.net&amp;folderid=FX78C8C788-633E-34E8-13B6-EE1E46939613","FX22086200")</f>
        <v>0</v>
      </c>
      <c r="F1493" t="s">
        <v>19</v>
      </c>
      <c r="G1493" t="s">
        <v>19</v>
      </c>
      <c r="H1493" t="s">
        <v>85</v>
      </c>
      <c r="I1493" t="s">
        <v>3224</v>
      </c>
      <c r="J1493">
        <v>46</v>
      </c>
      <c r="K1493" t="s">
        <v>87</v>
      </c>
      <c r="L1493" t="s">
        <v>88</v>
      </c>
      <c r="M1493" t="s">
        <v>89</v>
      </c>
      <c r="N1493">
        <v>2</v>
      </c>
      <c r="O1493" s="1">
        <v>44803.524548611109</v>
      </c>
      <c r="P1493" s="1">
        <v>44803.538761574076</v>
      </c>
      <c r="Q1493">
        <v>1045</v>
      </c>
      <c r="R1493">
        <v>183</v>
      </c>
      <c r="S1493" t="b">
        <v>0</v>
      </c>
      <c r="T1493" t="s">
        <v>90</v>
      </c>
      <c r="U1493" t="b">
        <v>0</v>
      </c>
      <c r="V1493" t="s">
        <v>91</v>
      </c>
      <c r="W1493" s="1">
        <v>44803.537847222222</v>
      </c>
      <c r="X1493">
        <v>124</v>
      </c>
      <c r="Y1493">
        <v>46</v>
      </c>
      <c r="Z1493">
        <v>0</v>
      </c>
      <c r="AA1493">
        <v>46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 t="s">
        <v>749</v>
      </c>
      <c r="AI1493" s="1">
        <v>44803.538761574076</v>
      </c>
      <c r="AJ1493">
        <v>59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 t="s">
        <v>90</v>
      </c>
      <c r="AU1493" t="s">
        <v>90</v>
      </c>
      <c r="AV1493" t="s">
        <v>90</v>
      </c>
      <c r="AW1493" t="s">
        <v>90</v>
      </c>
      <c r="AX1493" t="s">
        <v>90</v>
      </c>
      <c r="AY1493" t="s">
        <v>90</v>
      </c>
      <c r="AZ1493" t="s">
        <v>90</v>
      </c>
      <c r="BA1493" t="s">
        <v>90</v>
      </c>
      <c r="BB1493" t="s">
        <v>90</v>
      </c>
      <c r="BC1493" t="s">
        <v>90</v>
      </c>
      <c r="BD1493" t="s">
        <v>90</v>
      </c>
      <c r="BE1493" t="s">
        <v>90</v>
      </c>
      <c r="BF1493" t="s">
        <v>3161</v>
      </c>
      <c r="BG1493">
        <v>20</v>
      </c>
      <c r="BH1493" t="s">
        <v>93</v>
      </c>
    </row>
    <row r="1494" spans="1:60">
      <c r="A1494" t="s">
        <v>3225</v>
      </c>
      <c r="B1494" t="s">
        <v>82</v>
      </c>
      <c r="C1494" t="s">
        <v>3090</v>
      </c>
      <c r="D1494" t="s">
        <v>84</v>
      </c>
      <c r="E1494" s="2">
        <f>HYPERLINK("capsilon://?command=openfolder&amp;siteaddress=FAM.docvelocity-na8.net&amp;folderid=FX78C8C788-633E-34E8-13B6-EE1E46939613","FX22086200")</f>
        <v>0</v>
      </c>
      <c r="F1494" t="s">
        <v>19</v>
      </c>
      <c r="G1494" t="s">
        <v>19</v>
      </c>
      <c r="H1494" t="s">
        <v>85</v>
      </c>
      <c r="I1494" t="s">
        <v>3226</v>
      </c>
      <c r="J1494">
        <v>28</v>
      </c>
      <c r="K1494" t="s">
        <v>87</v>
      </c>
      <c r="L1494" t="s">
        <v>88</v>
      </c>
      <c r="M1494" t="s">
        <v>89</v>
      </c>
      <c r="N1494">
        <v>2</v>
      </c>
      <c r="O1494" s="1">
        <v>44803.525034722225</v>
      </c>
      <c r="P1494" s="1">
        <v>44803.545729166668</v>
      </c>
      <c r="Q1494">
        <v>1533</v>
      </c>
      <c r="R1494">
        <v>255</v>
      </c>
      <c r="S1494" t="b">
        <v>0</v>
      </c>
      <c r="T1494" t="s">
        <v>90</v>
      </c>
      <c r="U1494" t="b">
        <v>0</v>
      </c>
      <c r="V1494" t="s">
        <v>91</v>
      </c>
      <c r="W1494" s="1">
        <v>44803.538888888892</v>
      </c>
      <c r="X1494">
        <v>89</v>
      </c>
      <c r="Y1494">
        <v>21</v>
      </c>
      <c r="Z1494">
        <v>0</v>
      </c>
      <c r="AA1494">
        <v>21</v>
      </c>
      <c r="AB1494">
        <v>0</v>
      </c>
      <c r="AC1494">
        <v>0</v>
      </c>
      <c r="AD1494">
        <v>7</v>
      </c>
      <c r="AE1494">
        <v>0</v>
      </c>
      <c r="AF1494">
        <v>0</v>
      </c>
      <c r="AG1494">
        <v>0</v>
      </c>
      <c r="AH1494" t="s">
        <v>749</v>
      </c>
      <c r="AI1494" s="1">
        <v>44803.545729166668</v>
      </c>
      <c r="AJ1494">
        <v>166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7</v>
      </c>
      <c r="AQ1494">
        <v>0</v>
      </c>
      <c r="AR1494">
        <v>0</v>
      </c>
      <c r="AS1494">
        <v>0</v>
      </c>
      <c r="AT1494" t="s">
        <v>90</v>
      </c>
      <c r="AU1494" t="s">
        <v>90</v>
      </c>
      <c r="AV1494" t="s">
        <v>90</v>
      </c>
      <c r="AW1494" t="s">
        <v>90</v>
      </c>
      <c r="AX1494" t="s">
        <v>90</v>
      </c>
      <c r="AY1494" t="s">
        <v>90</v>
      </c>
      <c r="AZ1494" t="s">
        <v>90</v>
      </c>
      <c r="BA1494" t="s">
        <v>90</v>
      </c>
      <c r="BB1494" t="s">
        <v>90</v>
      </c>
      <c r="BC1494" t="s">
        <v>90</v>
      </c>
      <c r="BD1494" t="s">
        <v>90</v>
      </c>
      <c r="BE1494" t="s">
        <v>90</v>
      </c>
      <c r="BF1494" t="s">
        <v>3161</v>
      </c>
      <c r="BG1494">
        <v>29</v>
      </c>
      <c r="BH1494" t="s">
        <v>93</v>
      </c>
    </row>
    <row r="1495" spans="1:60">
      <c r="A1495" t="s">
        <v>3227</v>
      </c>
      <c r="B1495" t="s">
        <v>82</v>
      </c>
      <c r="C1495" t="s">
        <v>3090</v>
      </c>
      <c r="D1495" t="s">
        <v>84</v>
      </c>
      <c r="E1495" s="2">
        <f>HYPERLINK("capsilon://?command=openfolder&amp;siteaddress=FAM.docvelocity-na8.net&amp;folderid=FX78C8C788-633E-34E8-13B6-EE1E46939613","FX22086200")</f>
        <v>0</v>
      </c>
      <c r="F1495" t="s">
        <v>19</v>
      </c>
      <c r="G1495" t="s">
        <v>19</v>
      </c>
      <c r="H1495" t="s">
        <v>85</v>
      </c>
      <c r="I1495" t="s">
        <v>3228</v>
      </c>
      <c r="J1495">
        <v>118</v>
      </c>
      <c r="K1495" t="s">
        <v>87</v>
      </c>
      <c r="L1495" t="s">
        <v>88</v>
      </c>
      <c r="M1495" t="s">
        <v>89</v>
      </c>
      <c r="N1495">
        <v>1</v>
      </c>
      <c r="O1495" s="1">
        <v>44803.525358796294</v>
      </c>
      <c r="P1495" s="1">
        <v>44803.588969907411</v>
      </c>
      <c r="Q1495">
        <v>5257</v>
      </c>
      <c r="R1495">
        <v>239</v>
      </c>
      <c r="S1495" t="b">
        <v>0</v>
      </c>
      <c r="T1495" t="s">
        <v>90</v>
      </c>
      <c r="U1495" t="b">
        <v>0</v>
      </c>
      <c r="V1495" t="s">
        <v>567</v>
      </c>
      <c r="W1495" s="1">
        <v>44803.588969907411</v>
      </c>
      <c r="X1495">
        <v>136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118</v>
      </c>
      <c r="AE1495">
        <v>118</v>
      </c>
      <c r="AF1495">
        <v>0</v>
      </c>
      <c r="AG1495">
        <v>2</v>
      </c>
      <c r="AH1495" t="s">
        <v>90</v>
      </c>
      <c r="AI1495" t="s">
        <v>90</v>
      </c>
      <c r="AJ1495" t="s">
        <v>90</v>
      </c>
      <c r="AK1495" t="s">
        <v>90</v>
      </c>
      <c r="AL1495" t="s">
        <v>90</v>
      </c>
      <c r="AM1495" t="s">
        <v>90</v>
      </c>
      <c r="AN1495" t="s">
        <v>90</v>
      </c>
      <c r="AO1495" t="s">
        <v>90</v>
      </c>
      <c r="AP1495" t="s">
        <v>90</v>
      </c>
      <c r="AQ1495" t="s">
        <v>90</v>
      </c>
      <c r="AR1495" t="s">
        <v>90</v>
      </c>
      <c r="AS1495" t="s">
        <v>90</v>
      </c>
      <c r="AT1495" t="s">
        <v>90</v>
      </c>
      <c r="AU1495" t="s">
        <v>90</v>
      </c>
      <c r="AV1495" t="s">
        <v>90</v>
      </c>
      <c r="AW1495" t="s">
        <v>90</v>
      </c>
      <c r="AX1495" t="s">
        <v>90</v>
      </c>
      <c r="AY1495" t="s">
        <v>90</v>
      </c>
      <c r="AZ1495" t="s">
        <v>90</v>
      </c>
      <c r="BA1495" t="s">
        <v>90</v>
      </c>
      <c r="BB1495" t="s">
        <v>90</v>
      </c>
      <c r="BC1495" t="s">
        <v>90</v>
      </c>
      <c r="BD1495" t="s">
        <v>90</v>
      </c>
      <c r="BE1495" t="s">
        <v>90</v>
      </c>
      <c r="BF1495" t="s">
        <v>3161</v>
      </c>
      <c r="BG1495">
        <v>91</v>
      </c>
      <c r="BH1495" t="s">
        <v>93</v>
      </c>
    </row>
    <row r="1496" spans="1:60">
      <c r="A1496" t="s">
        <v>3229</v>
      </c>
      <c r="B1496" t="s">
        <v>82</v>
      </c>
      <c r="C1496" t="s">
        <v>3230</v>
      </c>
      <c r="D1496" t="s">
        <v>84</v>
      </c>
      <c r="E1496" s="2">
        <f>HYPERLINK("capsilon://?command=openfolder&amp;siteaddress=FAM.docvelocity-na8.net&amp;folderid=FXEB23D5BF-C81B-B5BF-3B96-84416BE24D92","FX22088019")</f>
        <v>0</v>
      </c>
      <c r="F1496" t="s">
        <v>19</v>
      </c>
      <c r="G1496" t="s">
        <v>19</v>
      </c>
      <c r="H1496" t="s">
        <v>85</v>
      </c>
      <c r="I1496" t="s">
        <v>3231</v>
      </c>
      <c r="J1496">
        <v>96</v>
      </c>
      <c r="K1496" t="s">
        <v>87</v>
      </c>
      <c r="L1496" t="s">
        <v>88</v>
      </c>
      <c r="M1496" t="s">
        <v>89</v>
      </c>
      <c r="N1496">
        <v>2</v>
      </c>
      <c r="O1496" s="1">
        <v>44803.52784722222</v>
      </c>
      <c r="P1496" s="1">
        <v>44803.58965277778</v>
      </c>
      <c r="Q1496">
        <v>4872</v>
      </c>
      <c r="R1496">
        <v>468</v>
      </c>
      <c r="S1496" t="b">
        <v>0</v>
      </c>
      <c r="T1496" t="s">
        <v>90</v>
      </c>
      <c r="U1496" t="b">
        <v>0</v>
      </c>
      <c r="V1496" t="s">
        <v>91</v>
      </c>
      <c r="W1496" s="1">
        <v>44803.542812500003</v>
      </c>
      <c r="X1496">
        <v>246</v>
      </c>
      <c r="Y1496">
        <v>73</v>
      </c>
      <c r="Z1496">
        <v>0</v>
      </c>
      <c r="AA1496">
        <v>73</v>
      </c>
      <c r="AB1496">
        <v>0</v>
      </c>
      <c r="AC1496">
        <v>11</v>
      </c>
      <c r="AD1496">
        <v>23</v>
      </c>
      <c r="AE1496">
        <v>0</v>
      </c>
      <c r="AF1496">
        <v>0</v>
      </c>
      <c r="AG1496">
        <v>0</v>
      </c>
      <c r="AH1496" t="s">
        <v>173</v>
      </c>
      <c r="AI1496" s="1">
        <v>44803.58965277778</v>
      </c>
      <c r="AJ1496">
        <v>222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23</v>
      </c>
      <c r="AQ1496">
        <v>73</v>
      </c>
      <c r="AR1496">
        <v>0</v>
      </c>
      <c r="AS1496">
        <v>3</v>
      </c>
      <c r="AT1496" t="s">
        <v>90</v>
      </c>
      <c r="AU1496" t="s">
        <v>90</v>
      </c>
      <c r="AV1496" t="s">
        <v>90</v>
      </c>
      <c r="AW1496" t="s">
        <v>90</v>
      </c>
      <c r="AX1496" t="s">
        <v>90</v>
      </c>
      <c r="AY1496" t="s">
        <v>90</v>
      </c>
      <c r="AZ1496" t="s">
        <v>90</v>
      </c>
      <c r="BA1496" t="s">
        <v>90</v>
      </c>
      <c r="BB1496" t="s">
        <v>90</v>
      </c>
      <c r="BC1496" t="s">
        <v>90</v>
      </c>
      <c r="BD1496" t="s">
        <v>90</v>
      </c>
      <c r="BE1496" t="s">
        <v>90</v>
      </c>
      <c r="BF1496" t="s">
        <v>3161</v>
      </c>
      <c r="BG1496">
        <v>89</v>
      </c>
      <c r="BH1496" t="s">
        <v>93</v>
      </c>
    </row>
    <row r="1497" spans="1:60">
      <c r="A1497" t="s">
        <v>3232</v>
      </c>
      <c r="B1497" t="s">
        <v>82</v>
      </c>
      <c r="C1497" t="s">
        <v>3233</v>
      </c>
      <c r="D1497" t="s">
        <v>84</v>
      </c>
      <c r="E1497" s="2">
        <f>HYPERLINK("capsilon://?command=openfolder&amp;siteaddress=FAM.docvelocity-na8.net&amp;folderid=FX9E03765B-9BED-4D02-7A7D-95B8055CAE7A","FX22086039")</f>
        <v>0</v>
      </c>
      <c r="F1497" t="s">
        <v>19</v>
      </c>
      <c r="G1497" t="s">
        <v>19</v>
      </c>
      <c r="H1497" t="s">
        <v>85</v>
      </c>
      <c r="I1497" t="s">
        <v>3234</v>
      </c>
      <c r="J1497">
        <v>86</v>
      </c>
      <c r="K1497" t="s">
        <v>87</v>
      </c>
      <c r="L1497" t="s">
        <v>88</v>
      </c>
      <c r="M1497" t="s">
        <v>89</v>
      </c>
      <c r="N1497">
        <v>2</v>
      </c>
      <c r="O1497" s="1">
        <v>44803.530104166668</v>
      </c>
      <c r="P1497" s="1">
        <v>44803.592199074075</v>
      </c>
      <c r="Q1497">
        <v>4844</v>
      </c>
      <c r="R1497">
        <v>521</v>
      </c>
      <c r="S1497" t="b">
        <v>0</v>
      </c>
      <c r="T1497" t="s">
        <v>90</v>
      </c>
      <c r="U1497" t="b">
        <v>0</v>
      </c>
      <c r="V1497" t="s">
        <v>1933</v>
      </c>
      <c r="W1497" s="1">
        <v>44803.543240740742</v>
      </c>
      <c r="X1497">
        <v>302</v>
      </c>
      <c r="Y1497">
        <v>38</v>
      </c>
      <c r="Z1497">
        <v>0</v>
      </c>
      <c r="AA1497">
        <v>38</v>
      </c>
      <c r="AB1497">
        <v>0</v>
      </c>
      <c r="AC1497">
        <v>6</v>
      </c>
      <c r="AD1497">
        <v>48</v>
      </c>
      <c r="AE1497">
        <v>0</v>
      </c>
      <c r="AF1497">
        <v>0</v>
      </c>
      <c r="AG1497">
        <v>0</v>
      </c>
      <c r="AH1497" t="s">
        <v>173</v>
      </c>
      <c r="AI1497" s="1">
        <v>44803.592199074075</v>
      </c>
      <c r="AJ1497">
        <v>219</v>
      </c>
      <c r="AK1497">
        <v>1</v>
      </c>
      <c r="AL1497">
        <v>0</v>
      </c>
      <c r="AM1497">
        <v>1</v>
      </c>
      <c r="AN1497">
        <v>0</v>
      </c>
      <c r="AO1497">
        <v>1</v>
      </c>
      <c r="AP1497">
        <v>47</v>
      </c>
      <c r="AQ1497">
        <v>0</v>
      </c>
      <c r="AR1497">
        <v>0</v>
      </c>
      <c r="AS1497">
        <v>0</v>
      </c>
      <c r="AT1497" t="s">
        <v>90</v>
      </c>
      <c r="AU1497" t="s">
        <v>90</v>
      </c>
      <c r="AV1497" t="s">
        <v>90</v>
      </c>
      <c r="AW1497" t="s">
        <v>90</v>
      </c>
      <c r="AX1497" t="s">
        <v>90</v>
      </c>
      <c r="AY1497" t="s">
        <v>90</v>
      </c>
      <c r="AZ1497" t="s">
        <v>90</v>
      </c>
      <c r="BA1497" t="s">
        <v>90</v>
      </c>
      <c r="BB1497" t="s">
        <v>90</v>
      </c>
      <c r="BC1497" t="s">
        <v>90</v>
      </c>
      <c r="BD1497" t="s">
        <v>90</v>
      </c>
      <c r="BE1497" t="s">
        <v>90</v>
      </c>
      <c r="BF1497" t="s">
        <v>3161</v>
      </c>
      <c r="BG1497">
        <v>89</v>
      </c>
      <c r="BH1497" t="s">
        <v>93</v>
      </c>
    </row>
    <row r="1498" spans="1:60">
      <c r="A1498" t="s">
        <v>3235</v>
      </c>
      <c r="B1498" t="s">
        <v>82</v>
      </c>
      <c r="C1498" t="s">
        <v>3233</v>
      </c>
      <c r="D1498" t="s">
        <v>84</v>
      </c>
      <c r="E1498" s="2">
        <f>HYPERLINK("capsilon://?command=openfolder&amp;siteaddress=FAM.docvelocity-na8.net&amp;folderid=FX9E03765B-9BED-4D02-7A7D-95B8055CAE7A","FX22086039")</f>
        <v>0</v>
      </c>
      <c r="F1498" t="s">
        <v>19</v>
      </c>
      <c r="G1498" t="s">
        <v>19</v>
      </c>
      <c r="H1498" t="s">
        <v>85</v>
      </c>
      <c r="I1498" t="s">
        <v>3236</v>
      </c>
      <c r="J1498">
        <v>86</v>
      </c>
      <c r="K1498" t="s">
        <v>87</v>
      </c>
      <c r="L1498" t="s">
        <v>88</v>
      </c>
      <c r="M1498" t="s">
        <v>89</v>
      </c>
      <c r="N1498">
        <v>2</v>
      </c>
      <c r="O1498" s="1">
        <v>44803.53019675926</v>
      </c>
      <c r="P1498" s="1">
        <v>44803.593564814815</v>
      </c>
      <c r="Q1498">
        <v>5075</v>
      </c>
      <c r="R1498">
        <v>400</v>
      </c>
      <c r="S1498" t="b">
        <v>0</v>
      </c>
      <c r="T1498" t="s">
        <v>90</v>
      </c>
      <c r="U1498" t="b">
        <v>0</v>
      </c>
      <c r="V1498" t="s">
        <v>91</v>
      </c>
      <c r="W1498" s="1">
        <v>44803.546099537038</v>
      </c>
      <c r="X1498">
        <v>283</v>
      </c>
      <c r="Y1498">
        <v>38</v>
      </c>
      <c r="Z1498">
        <v>0</v>
      </c>
      <c r="AA1498">
        <v>38</v>
      </c>
      <c r="AB1498">
        <v>0</v>
      </c>
      <c r="AC1498">
        <v>6</v>
      </c>
      <c r="AD1498">
        <v>48</v>
      </c>
      <c r="AE1498">
        <v>0</v>
      </c>
      <c r="AF1498">
        <v>0</v>
      </c>
      <c r="AG1498">
        <v>0</v>
      </c>
      <c r="AH1498" t="s">
        <v>173</v>
      </c>
      <c r="AI1498" s="1">
        <v>44803.593564814815</v>
      </c>
      <c r="AJ1498">
        <v>117</v>
      </c>
      <c r="AK1498">
        <v>1</v>
      </c>
      <c r="AL1498">
        <v>0</v>
      </c>
      <c r="AM1498">
        <v>1</v>
      </c>
      <c r="AN1498">
        <v>0</v>
      </c>
      <c r="AO1498">
        <v>1</v>
      </c>
      <c r="AP1498">
        <v>47</v>
      </c>
      <c r="AQ1498">
        <v>0</v>
      </c>
      <c r="AR1498">
        <v>0</v>
      </c>
      <c r="AS1498">
        <v>0</v>
      </c>
      <c r="AT1498" t="s">
        <v>90</v>
      </c>
      <c r="AU1498" t="s">
        <v>90</v>
      </c>
      <c r="AV1498" t="s">
        <v>90</v>
      </c>
      <c r="AW1498" t="s">
        <v>90</v>
      </c>
      <c r="AX1498" t="s">
        <v>90</v>
      </c>
      <c r="AY1498" t="s">
        <v>90</v>
      </c>
      <c r="AZ1498" t="s">
        <v>90</v>
      </c>
      <c r="BA1498" t="s">
        <v>90</v>
      </c>
      <c r="BB1498" t="s">
        <v>90</v>
      </c>
      <c r="BC1498" t="s">
        <v>90</v>
      </c>
      <c r="BD1498" t="s">
        <v>90</v>
      </c>
      <c r="BE1498" t="s">
        <v>90</v>
      </c>
      <c r="BF1498" t="s">
        <v>3161</v>
      </c>
      <c r="BG1498">
        <v>91</v>
      </c>
      <c r="BH1498" t="s">
        <v>93</v>
      </c>
    </row>
    <row r="1499" spans="1:60">
      <c r="A1499" t="s">
        <v>3237</v>
      </c>
      <c r="B1499" t="s">
        <v>82</v>
      </c>
      <c r="C1499" t="s">
        <v>3233</v>
      </c>
      <c r="D1499" t="s">
        <v>84</v>
      </c>
      <c r="E1499" s="2">
        <f>HYPERLINK("capsilon://?command=openfolder&amp;siteaddress=FAM.docvelocity-na8.net&amp;folderid=FX9E03765B-9BED-4D02-7A7D-95B8055CAE7A","FX22086039")</f>
        <v>0</v>
      </c>
      <c r="F1499" t="s">
        <v>19</v>
      </c>
      <c r="G1499" t="s">
        <v>19</v>
      </c>
      <c r="H1499" t="s">
        <v>85</v>
      </c>
      <c r="I1499" t="s">
        <v>3238</v>
      </c>
      <c r="J1499">
        <v>28</v>
      </c>
      <c r="K1499" t="s">
        <v>87</v>
      </c>
      <c r="L1499" t="s">
        <v>88</v>
      </c>
      <c r="M1499" t="s">
        <v>89</v>
      </c>
      <c r="N1499">
        <v>2</v>
      </c>
      <c r="O1499" s="1">
        <v>44803.530925925923</v>
      </c>
      <c r="P1499" s="1">
        <v>44803.596238425926</v>
      </c>
      <c r="Q1499">
        <v>5132</v>
      </c>
      <c r="R1499">
        <v>511</v>
      </c>
      <c r="S1499" t="b">
        <v>0</v>
      </c>
      <c r="T1499" t="s">
        <v>90</v>
      </c>
      <c r="U1499" t="b">
        <v>0</v>
      </c>
      <c r="V1499" t="s">
        <v>1933</v>
      </c>
      <c r="W1499" s="1">
        <v>44803.546296296299</v>
      </c>
      <c r="X1499">
        <v>263</v>
      </c>
      <c r="Y1499">
        <v>21</v>
      </c>
      <c r="Z1499">
        <v>0</v>
      </c>
      <c r="AA1499">
        <v>21</v>
      </c>
      <c r="AB1499">
        <v>0</v>
      </c>
      <c r="AC1499">
        <v>13</v>
      </c>
      <c r="AD1499">
        <v>7</v>
      </c>
      <c r="AE1499">
        <v>0</v>
      </c>
      <c r="AF1499">
        <v>0</v>
      </c>
      <c r="AG1499">
        <v>0</v>
      </c>
      <c r="AH1499" t="s">
        <v>173</v>
      </c>
      <c r="AI1499" s="1">
        <v>44803.596238425926</v>
      </c>
      <c r="AJ1499">
        <v>230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7</v>
      </c>
      <c r="AQ1499">
        <v>0</v>
      </c>
      <c r="AR1499">
        <v>0</v>
      </c>
      <c r="AS1499">
        <v>0</v>
      </c>
      <c r="AT1499" t="s">
        <v>90</v>
      </c>
      <c r="AU1499" t="s">
        <v>90</v>
      </c>
      <c r="AV1499" t="s">
        <v>90</v>
      </c>
      <c r="AW1499" t="s">
        <v>90</v>
      </c>
      <c r="AX1499" t="s">
        <v>90</v>
      </c>
      <c r="AY1499" t="s">
        <v>90</v>
      </c>
      <c r="AZ1499" t="s">
        <v>90</v>
      </c>
      <c r="BA1499" t="s">
        <v>90</v>
      </c>
      <c r="BB1499" t="s">
        <v>90</v>
      </c>
      <c r="BC1499" t="s">
        <v>90</v>
      </c>
      <c r="BD1499" t="s">
        <v>90</v>
      </c>
      <c r="BE1499" t="s">
        <v>90</v>
      </c>
      <c r="BF1499" t="s">
        <v>3161</v>
      </c>
      <c r="BG1499">
        <v>94</v>
      </c>
      <c r="BH1499" t="s">
        <v>93</v>
      </c>
    </row>
    <row r="1500" spans="1:60">
      <c r="A1500" t="s">
        <v>3239</v>
      </c>
      <c r="B1500" t="s">
        <v>82</v>
      </c>
      <c r="C1500" t="s">
        <v>3233</v>
      </c>
      <c r="D1500" t="s">
        <v>84</v>
      </c>
      <c r="E1500" s="2">
        <f>HYPERLINK("capsilon://?command=openfolder&amp;siteaddress=FAM.docvelocity-na8.net&amp;folderid=FX9E03765B-9BED-4D02-7A7D-95B8055CAE7A","FX22086039")</f>
        <v>0</v>
      </c>
      <c r="F1500" t="s">
        <v>19</v>
      </c>
      <c r="G1500" t="s">
        <v>19</v>
      </c>
      <c r="H1500" t="s">
        <v>85</v>
      </c>
      <c r="I1500" t="s">
        <v>3240</v>
      </c>
      <c r="J1500">
        <v>28</v>
      </c>
      <c r="K1500" t="s">
        <v>87</v>
      </c>
      <c r="L1500" t="s">
        <v>88</v>
      </c>
      <c r="M1500" t="s">
        <v>89</v>
      </c>
      <c r="N1500">
        <v>2</v>
      </c>
      <c r="O1500" s="1">
        <v>44803.531238425923</v>
      </c>
      <c r="P1500" s="1">
        <v>44803.597557870373</v>
      </c>
      <c r="Q1500">
        <v>5207</v>
      </c>
      <c r="R1500">
        <v>523</v>
      </c>
      <c r="S1500" t="b">
        <v>0</v>
      </c>
      <c r="T1500" t="s">
        <v>90</v>
      </c>
      <c r="U1500" t="b">
        <v>0</v>
      </c>
      <c r="V1500" t="s">
        <v>95</v>
      </c>
      <c r="W1500" s="1">
        <v>44803.550081018519</v>
      </c>
      <c r="X1500">
        <v>409</v>
      </c>
      <c r="Y1500">
        <v>21</v>
      </c>
      <c r="Z1500">
        <v>0</v>
      </c>
      <c r="AA1500">
        <v>21</v>
      </c>
      <c r="AB1500">
        <v>0</v>
      </c>
      <c r="AC1500">
        <v>16</v>
      </c>
      <c r="AD1500">
        <v>7</v>
      </c>
      <c r="AE1500">
        <v>0</v>
      </c>
      <c r="AF1500">
        <v>0</v>
      </c>
      <c r="AG1500">
        <v>0</v>
      </c>
      <c r="AH1500" t="s">
        <v>173</v>
      </c>
      <c r="AI1500" s="1">
        <v>44803.597557870373</v>
      </c>
      <c r="AJ1500">
        <v>114</v>
      </c>
      <c r="AK1500">
        <v>1</v>
      </c>
      <c r="AL1500">
        <v>0</v>
      </c>
      <c r="AM1500">
        <v>1</v>
      </c>
      <c r="AN1500">
        <v>0</v>
      </c>
      <c r="AO1500">
        <v>1</v>
      </c>
      <c r="AP1500">
        <v>6</v>
      </c>
      <c r="AQ1500">
        <v>0</v>
      </c>
      <c r="AR1500">
        <v>0</v>
      </c>
      <c r="AS1500">
        <v>0</v>
      </c>
      <c r="AT1500" t="s">
        <v>90</v>
      </c>
      <c r="AU1500" t="s">
        <v>90</v>
      </c>
      <c r="AV1500" t="s">
        <v>90</v>
      </c>
      <c r="AW1500" t="s">
        <v>90</v>
      </c>
      <c r="AX1500" t="s">
        <v>90</v>
      </c>
      <c r="AY1500" t="s">
        <v>90</v>
      </c>
      <c r="AZ1500" t="s">
        <v>90</v>
      </c>
      <c r="BA1500" t="s">
        <v>90</v>
      </c>
      <c r="BB1500" t="s">
        <v>90</v>
      </c>
      <c r="BC1500" t="s">
        <v>90</v>
      </c>
      <c r="BD1500" t="s">
        <v>90</v>
      </c>
      <c r="BE1500" t="s">
        <v>90</v>
      </c>
      <c r="BF1500" t="s">
        <v>3161</v>
      </c>
      <c r="BG1500">
        <v>95</v>
      </c>
      <c r="BH1500" t="s">
        <v>93</v>
      </c>
    </row>
    <row r="1501" spans="1:60">
      <c r="A1501" t="s">
        <v>3241</v>
      </c>
      <c r="B1501" t="s">
        <v>82</v>
      </c>
      <c r="C1501" t="s">
        <v>3233</v>
      </c>
      <c r="D1501" t="s">
        <v>84</v>
      </c>
      <c r="E1501" s="2">
        <f>HYPERLINK("capsilon://?command=openfolder&amp;siteaddress=FAM.docvelocity-na8.net&amp;folderid=FX9E03765B-9BED-4D02-7A7D-95B8055CAE7A","FX22086039")</f>
        <v>0</v>
      </c>
      <c r="F1501" t="s">
        <v>19</v>
      </c>
      <c r="G1501" t="s">
        <v>19</v>
      </c>
      <c r="H1501" t="s">
        <v>85</v>
      </c>
      <c r="I1501" t="s">
        <v>3242</v>
      </c>
      <c r="J1501">
        <v>28</v>
      </c>
      <c r="K1501" t="s">
        <v>87</v>
      </c>
      <c r="L1501" t="s">
        <v>88</v>
      </c>
      <c r="M1501" t="s">
        <v>89</v>
      </c>
      <c r="N1501">
        <v>2</v>
      </c>
      <c r="O1501" s="1">
        <v>44803.532337962963</v>
      </c>
      <c r="P1501" s="1">
        <v>44803.599432870367</v>
      </c>
      <c r="Q1501">
        <v>5398</v>
      </c>
      <c r="R1501">
        <v>399</v>
      </c>
      <c r="S1501" t="b">
        <v>0</v>
      </c>
      <c r="T1501" t="s">
        <v>90</v>
      </c>
      <c r="U1501" t="b">
        <v>0</v>
      </c>
      <c r="V1501" t="s">
        <v>91</v>
      </c>
      <c r="W1501" s="1">
        <v>44803.54886574074</v>
      </c>
      <c r="X1501">
        <v>238</v>
      </c>
      <c r="Y1501">
        <v>21</v>
      </c>
      <c r="Z1501">
        <v>0</v>
      </c>
      <c r="AA1501">
        <v>21</v>
      </c>
      <c r="AB1501">
        <v>0</v>
      </c>
      <c r="AC1501">
        <v>17</v>
      </c>
      <c r="AD1501">
        <v>7</v>
      </c>
      <c r="AE1501">
        <v>0</v>
      </c>
      <c r="AF1501">
        <v>0</v>
      </c>
      <c r="AG1501">
        <v>0</v>
      </c>
      <c r="AH1501" t="s">
        <v>173</v>
      </c>
      <c r="AI1501" s="1">
        <v>44803.599432870367</v>
      </c>
      <c r="AJ1501">
        <v>161</v>
      </c>
      <c r="AK1501">
        <v>2</v>
      </c>
      <c r="AL1501">
        <v>0</v>
      </c>
      <c r="AM1501">
        <v>2</v>
      </c>
      <c r="AN1501">
        <v>0</v>
      </c>
      <c r="AO1501">
        <v>2</v>
      </c>
      <c r="AP1501">
        <v>5</v>
      </c>
      <c r="AQ1501">
        <v>0</v>
      </c>
      <c r="AR1501">
        <v>0</v>
      </c>
      <c r="AS1501">
        <v>0</v>
      </c>
      <c r="AT1501" t="s">
        <v>90</v>
      </c>
      <c r="AU1501" t="s">
        <v>90</v>
      </c>
      <c r="AV1501" t="s">
        <v>90</v>
      </c>
      <c r="AW1501" t="s">
        <v>90</v>
      </c>
      <c r="AX1501" t="s">
        <v>90</v>
      </c>
      <c r="AY1501" t="s">
        <v>90</v>
      </c>
      <c r="AZ1501" t="s">
        <v>90</v>
      </c>
      <c r="BA1501" t="s">
        <v>90</v>
      </c>
      <c r="BB1501" t="s">
        <v>90</v>
      </c>
      <c r="BC1501" t="s">
        <v>90</v>
      </c>
      <c r="BD1501" t="s">
        <v>90</v>
      </c>
      <c r="BE1501" t="s">
        <v>90</v>
      </c>
      <c r="BF1501" t="s">
        <v>3161</v>
      </c>
      <c r="BG1501">
        <v>96</v>
      </c>
      <c r="BH1501" t="s">
        <v>93</v>
      </c>
    </row>
    <row r="1502" spans="1:60">
      <c r="A1502" t="s">
        <v>3243</v>
      </c>
      <c r="B1502" t="s">
        <v>82</v>
      </c>
      <c r="C1502" t="s">
        <v>3233</v>
      </c>
      <c r="D1502" t="s">
        <v>84</v>
      </c>
      <c r="E1502" s="2">
        <f>HYPERLINK("capsilon://?command=openfolder&amp;siteaddress=FAM.docvelocity-na8.net&amp;folderid=FX9E03765B-9BED-4D02-7A7D-95B8055CAE7A","FX22086039")</f>
        <v>0</v>
      </c>
      <c r="F1502" t="s">
        <v>19</v>
      </c>
      <c r="G1502" t="s">
        <v>19</v>
      </c>
      <c r="H1502" t="s">
        <v>85</v>
      </c>
      <c r="I1502" t="s">
        <v>3244</v>
      </c>
      <c r="J1502">
        <v>28</v>
      </c>
      <c r="K1502" t="s">
        <v>87</v>
      </c>
      <c r="L1502" t="s">
        <v>88</v>
      </c>
      <c r="M1502" t="s">
        <v>89</v>
      </c>
      <c r="N1502">
        <v>2</v>
      </c>
      <c r="O1502" s="1">
        <v>44803.532453703701</v>
      </c>
      <c r="P1502" s="1">
        <v>44803.600740740738</v>
      </c>
      <c r="Q1502">
        <v>5572</v>
      </c>
      <c r="R1502">
        <v>328</v>
      </c>
      <c r="S1502" t="b">
        <v>0</v>
      </c>
      <c r="T1502" t="s">
        <v>90</v>
      </c>
      <c r="U1502" t="b">
        <v>0</v>
      </c>
      <c r="V1502" t="s">
        <v>1933</v>
      </c>
      <c r="W1502" s="1">
        <v>44803.548807870371</v>
      </c>
      <c r="X1502">
        <v>216</v>
      </c>
      <c r="Y1502">
        <v>21</v>
      </c>
      <c r="Z1502">
        <v>0</v>
      </c>
      <c r="AA1502">
        <v>21</v>
      </c>
      <c r="AB1502">
        <v>0</v>
      </c>
      <c r="AC1502">
        <v>8</v>
      </c>
      <c r="AD1502">
        <v>7</v>
      </c>
      <c r="AE1502">
        <v>0</v>
      </c>
      <c r="AF1502">
        <v>0</v>
      </c>
      <c r="AG1502">
        <v>0</v>
      </c>
      <c r="AH1502" t="s">
        <v>173</v>
      </c>
      <c r="AI1502" s="1">
        <v>44803.600740740738</v>
      </c>
      <c r="AJ1502">
        <v>112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7</v>
      </c>
      <c r="AQ1502">
        <v>0</v>
      </c>
      <c r="AR1502">
        <v>0</v>
      </c>
      <c r="AS1502">
        <v>0</v>
      </c>
      <c r="AT1502" t="s">
        <v>90</v>
      </c>
      <c r="AU1502" t="s">
        <v>90</v>
      </c>
      <c r="AV1502" t="s">
        <v>90</v>
      </c>
      <c r="AW1502" t="s">
        <v>90</v>
      </c>
      <c r="AX1502" t="s">
        <v>90</v>
      </c>
      <c r="AY1502" t="s">
        <v>90</v>
      </c>
      <c r="AZ1502" t="s">
        <v>90</v>
      </c>
      <c r="BA1502" t="s">
        <v>90</v>
      </c>
      <c r="BB1502" t="s">
        <v>90</v>
      </c>
      <c r="BC1502" t="s">
        <v>90</v>
      </c>
      <c r="BD1502" t="s">
        <v>90</v>
      </c>
      <c r="BE1502" t="s">
        <v>90</v>
      </c>
      <c r="BF1502" t="s">
        <v>3161</v>
      </c>
      <c r="BG1502">
        <v>98</v>
      </c>
      <c r="BH1502" t="s">
        <v>93</v>
      </c>
    </row>
    <row r="1503" spans="1:60">
      <c r="A1503" t="s">
        <v>3245</v>
      </c>
      <c r="B1503" t="s">
        <v>82</v>
      </c>
      <c r="C1503" t="s">
        <v>3246</v>
      </c>
      <c r="D1503" t="s">
        <v>84</v>
      </c>
      <c r="E1503" s="2">
        <f>HYPERLINK("capsilon://?command=openfolder&amp;siteaddress=FAM.docvelocity-na8.net&amp;folderid=FX769384BC-A152-238A-B202-7E479B4D7E16","FX22087256")</f>
        <v>0</v>
      </c>
      <c r="F1503" t="s">
        <v>19</v>
      </c>
      <c r="G1503" t="s">
        <v>19</v>
      </c>
      <c r="H1503" t="s">
        <v>85</v>
      </c>
      <c r="I1503" t="s">
        <v>3247</v>
      </c>
      <c r="J1503">
        <v>135</v>
      </c>
      <c r="K1503" t="s">
        <v>87</v>
      </c>
      <c r="L1503" t="s">
        <v>88</v>
      </c>
      <c r="M1503" t="s">
        <v>89</v>
      </c>
      <c r="N1503">
        <v>1</v>
      </c>
      <c r="O1503" s="1">
        <v>44803.550775462965</v>
      </c>
      <c r="P1503" s="1">
        <v>44803.592939814815</v>
      </c>
      <c r="Q1503">
        <v>3257</v>
      </c>
      <c r="R1503">
        <v>386</v>
      </c>
      <c r="S1503" t="b">
        <v>0</v>
      </c>
      <c r="T1503" t="s">
        <v>90</v>
      </c>
      <c r="U1503" t="b">
        <v>0</v>
      </c>
      <c r="V1503" t="s">
        <v>567</v>
      </c>
      <c r="W1503" s="1">
        <v>44803.592939814815</v>
      </c>
      <c r="X1503">
        <v>330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135</v>
      </c>
      <c r="AE1503">
        <v>118</v>
      </c>
      <c r="AF1503">
        <v>0</v>
      </c>
      <c r="AG1503">
        <v>7</v>
      </c>
      <c r="AH1503" t="s">
        <v>90</v>
      </c>
      <c r="AI1503" t="s">
        <v>90</v>
      </c>
      <c r="AJ1503" t="s">
        <v>90</v>
      </c>
      <c r="AK1503" t="s">
        <v>90</v>
      </c>
      <c r="AL1503" t="s">
        <v>90</v>
      </c>
      <c r="AM1503" t="s">
        <v>90</v>
      </c>
      <c r="AN1503" t="s">
        <v>90</v>
      </c>
      <c r="AO1503" t="s">
        <v>90</v>
      </c>
      <c r="AP1503" t="s">
        <v>90</v>
      </c>
      <c r="AQ1503" t="s">
        <v>90</v>
      </c>
      <c r="AR1503" t="s">
        <v>90</v>
      </c>
      <c r="AS1503" t="s">
        <v>90</v>
      </c>
      <c r="AT1503" t="s">
        <v>90</v>
      </c>
      <c r="AU1503" t="s">
        <v>90</v>
      </c>
      <c r="AV1503" t="s">
        <v>90</v>
      </c>
      <c r="AW1503" t="s">
        <v>90</v>
      </c>
      <c r="AX1503" t="s">
        <v>90</v>
      </c>
      <c r="AY1503" t="s">
        <v>90</v>
      </c>
      <c r="AZ1503" t="s">
        <v>90</v>
      </c>
      <c r="BA1503" t="s">
        <v>90</v>
      </c>
      <c r="BB1503" t="s">
        <v>90</v>
      </c>
      <c r="BC1503" t="s">
        <v>90</v>
      </c>
      <c r="BD1503" t="s">
        <v>90</v>
      </c>
      <c r="BE1503" t="s">
        <v>90</v>
      </c>
      <c r="BF1503" t="s">
        <v>3161</v>
      </c>
      <c r="BG1503">
        <v>60</v>
      </c>
      <c r="BH1503" t="s">
        <v>93</v>
      </c>
    </row>
    <row r="1504" spans="1:60">
      <c r="A1504" t="s">
        <v>3248</v>
      </c>
      <c r="B1504" t="s">
        <v>82</v>
      </c>
      <c r="C1504" t="s">
        <v>225</v>
      </c>
      <c r="D1504" t="s">
        <v>84</v>
      </c>
      <c r="E1504" s="2">
        <f>HYPERLINK("capsilon://?command=openfolder&amp;siteaddress=FAM.docvelocity-na8.net&amp;folderid=FX92DDA853-9743-6181-1F4B-6EBFB7D2B891","FX22081418")</f>
        <v>0</v>
      </c>
      <c r="F1504" t="s">
        <v>19</v>
      </c>
      <c r="G1504" t="s">
        <v>19</v>
      </c>
      <c r="H1504" t="s">
        <v>85</v>
      </c>
      <c r="I1504" t="s">
        <v>3249</v>
      </c>
      <c r="J1504">
        <v>113</v>
      </c>
      <c r="K1504" t="s">
        <v>87</v>
      </c>
      <c r="L1504" t="s">
        <v>88</v>
      </c>
      <c r="M1504" t="s">
        <v>89</v>
      </c>
      <c r="N1504">
        <v>1</v>
      </c>
      <c r="O1504" s="1">
        <v>44803.559803240743</v>
      </c>
      <c r="P1504" s="1">
        <v>44803.59412037037</v>
      </c>
      <c r="Q1504">
        <v>2848</v>
      </c>
      <c r="R1504">
        <v>117</v>
      </c>
      <c r="S1504" t="b">
        <v>0</v>
      </c>
      <c r="T1504" t="s">
        <v>90</v>
      </c>
      <c r="U1504" t="b">
        <v>0</v>
      </c>
      <c r="V1504" t="s">
        <v>567</v>
      </c>
      <c r="W1504" s="1">
        <v>44803.59412037037</v>
      </c>
      <c r="X1504">
        <v>83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113</v>
      </c>
      <c r="AE1504">
        <v>113</v>
      </c>
      <c r="AF1504">
        <v>0</v>
      </c>
      <c r="AG1504">
        <v>2</v>
      </c>
      <c r="AH1504" t="s">
        <v>90</v>
      </c>
      <c r="AI1504" t="s">
        <v>90</v>
      </c>
      <c r="AJ1504" t="s">
        <v>90</v>
      </c>
      <c r="AK1504" t="s">
        <v>90</v>
      </c>
      <c r="AL1504" t="s">
        <v>90</v>
      </c>
      <c r="AM1504" t="s">
        <v>90</v>
      </c>
      <c r="AN1504" t="s">
        <v>90</v>
      </c>
      <c r="AO1504" t="s">
        <v>90</v>
      </c>
      <c r="AP1504" t="s">
        <v>90</v>
      </c>
      <c r="AQ1504" t="s">
        <v>90</v>
      </c>
      <c r="AR1504" t="s">
        <v>90</v>
      </c>
      <c r="AS1504" t="s">
        <v>90</v>
      </c>
      <c r="AT1504" t="s">
        <v>90</v>
      </c>
      <c r="AU1504" t="s">
        <v>90</v>
      </c>
      <c r="AV1504" t="s">
        <v>90</v>
      </c>
      <c r="AW1504" t="s">
        <v>90</v>
      </c>
      <c r="AX1504" t="s">
        <v>90</v>
      </c>
      <c r="AY1504" t="s">
        <v>90</v>
      </c>
      <c r="AZ1504" t="s">
        <v>90</v>
      </c>
      <c r="BA1504" t="s">
        <v>90</v>
      </c>
      <c r="BB1504" t="s">
        <v>90</v>
      </c>
      <c r="BC1504" t="s">
        <v>90</v>
      </c>
      <c r="BD1504" t="s">
        <v>90</v>
      </c>
      <c r="BE1504" t="s">
        <v>90</v>
      </c>
      <c r="BF1504" t="s">
        <v>3161</v>
      </c>
      <c r="BG1504">
        <v>49</v>
      </c>
      <c r="BH1504" t="s">
        <v>93</v>
      </c>
    </row>
    <row r="1505" spans="1:60">
      <c r="A1505" t="s">
        <v>3250</v>
      </c>
      <c r="B1505" t="s">
        <v>82</v>
      </c>
      <c r="C1505" t="s">
        <v>812</v>
      </c>
      <c r="D1505" t="s">
        <v>84</v>
      </c>
      <c r="E1505" s="2">
        <f>HYPERLINK("capsilon://?command=openfolder&amp;siteaddress=FAM.docvelocity-na8.net&amp;folderid=FX2AC8E9E9-847E-AE15-5373-D73D8099B13F","FX22077932")</f>
        <v>0</v>
      </c>
      <c r="F1505" t="s">
        <v>19</v>
      </c>
      <c r="G1505" t="s">
        <v>19</v>
      </c>
      <c r="H1505" t="s">
        <v>85</v>
      </c>
      <c r="I1505" t="s">
        <v>3251</v>
      </c>
      <c r="J1505">
        <v>28</v>
      </c>
      <c r="K1505" t="s">
        <v>87</v>
      </c>
      <c r="L1505" t="s">
        <v>88</v>
      </c>
      <c r="M1505" t="s">
        <v>89</v>
      </c>
      <c r="N1505">
        <v>2</v>
      </c>
      <c r="O1505" s="1">
        <v>44776.004594907405</v>
      </c>
      <c r="P1505" s="1">
        <v>44776.027326388888</v>
      </c>
      <c r="Q1505">
        <v>1550</v>
      </c>
      <c r="R1505">
        <v>414</v>
      </c>
      <c r="S1505" t="b">
        <v>0</v>
      </c>
      <c r="T1505" t="s">
        <v>90</v>
      </c>
      <c r="U1505" t="b">
        <v>0</v>
      </c>
      <c r="V1505" t="s">
        <v>154</v>
      </c>
      <c r="W1505" s="1">
        <v>44776.024976851855</v>
      </c>
      <c r="X1505">
        <v>281</v>
      </c>
      <c r="Y1505">
        <v>21</v>
      </c>
      <c r="Z1505">
        <v>0</v>
      </c>
      <c r="AA1505">
        <v>21</v>
      </c>
      <c r="AB1505">
        <v>0</v>
      </c>
      <c r="AC1505">
        <v>0</v>
      </c>
      <c r="AD1505">
        <v>7</v>
      </c>
      <c r="AE1505">
        <v>0</v>
      </c>
      <c r="AF1505">
        <v>0</v>
      </c>
      <c r="AG1505">
        <v>0</v>
      </c>
      <c r="AH1505" t="s">
        <v>126</v>
      </c>
      <c r="AI1505" s="1">
        <v>44776.027326388888</v>
      </c>
      <c r="AJ1505">
        <v>133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7</v>
      </c>
      <c r="AQ1505">
        <v>0</v>
      </c>
      <c r="AR1505">
        <v>0</v>
      </c>
      <c r="AS1505">
        <v>0</v>
      </c>
      <c r="AT1505" t="s">
        <v>90</v>
      </c>
      <c r="AU1505" t="s">
        <v>90</v>
      </c>
      <c r="AV1505" t="s">
        <v>90</v>
      </c>
      <c r="AW1505" t="s">
        <v>90</v>
      </c>
      <c r="AX1505" t="s">
        <v>90</v>
      </c>
      <c r="AY1505" t="s">
        <v>90</v>
      </c>
      <c r="AZ1505" t="s">
        <v>90</v>
      </c>
      <c r="BA1505" t="s">
        <v>90</v>
      </c>
      <c r="BB1505" t="s">
        <v>90</v>
      </c>
      <c r="BC1505" t="s">
        <v>90</v>
      </c>
      <c r="BD1505" t="s">
        <v>90</v>
      </c>
      <c r="BE1505" t="s">
        <v>90</v>
      </c>
      <c r="BF1505" t="s">
        <v>3252</v>
      </c>
      <c r="BG1505">
        <v>32</v>
      </c>
      <c r="BH1505" t="s">
        <v>93</v>
      </c>
    </row>
    <row r="1506" spans="1:60">
      <c r="A1506" t="s">
        <v>3253</v>
      </c>
      <c r="B1506" t="s">
        <v>82</v>
      </c>
      <c r="C1506" t="s">
        <v>3254</v>
      </c>
      <c r="D1506" t="s">
        <v>84</v>
      </c>
      <c r="E1506" s="2">
        <f>HYPERLINK("capsilon://?command=openfolder&amp;siteaddress=FAM.docvelocity-na8.net&amp;folderid=FXEFECEA21-2794-0922-77CE-9C1B44C84775","FX22087855")</f>
        <v>0</v>
      </c>
      <c r="F1506" t="s">
        <v>19</v>
      </c>
      <c r="G1506" t="s">
        <v>19</v>
      </c>
      <c r="H1506" t="s">
        <v>85</v>
      </c>
      <c r="I1506" t="s">
        <v>3255</v>
      </c>
      <c r="J1506">
        <v>275</v>
      </c>
      <c r="K1506" t="s">
        <v>87</v>
      </c>
      <c r="L1506" t="s">
        <v>88</v>
      </c>
      <c r="M1506" t="s">
        <v>89</v>
      </c>
      <c r="N1506">
        <v>1</v>
      </c>
      <c r="O1506" s="1">
        <v>44803.562951388885</v>
      </c>
      <c r="P1506" s="1">
        <v>44803.596875000003</v>
      </c>
      <c r="Q1506">
        <v>2651</v>
      </c>
      <c r="R1506">
        <v>280</v>
      </c>
      <c r="S1506" t="b">
        <v>0</v>
      </c>
      <c r="T1506" t="s">
        <v>90</v>
      </c>
      <c r="U1506" t="b">
        <v>0</v>
      </c>
      <c r="V1506" t="s">
        <v>567</v>
      </c>
      <c r="W1506" s="1">
        <v>44803.596875000003</v>
      </c>
      <c r="X1506">
        <v>237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275</v>
      </c>
      <c r="AE1506">
        <v>260</v>
      </c>
      <c r="AF1506">
        <v>0</v>
      </c>
      <c r="AG1506">
        <v>10</v>
      </c>
      <c r="AH1506" t="s">
        <v>90</v>
      </c>
      <c r="AI1506" t="s">
        <v>90</v>
      </c>
      <c r="AJ1506" t="s">
        <v>90</v>
      </c>
      <c r="AK1506" t="s">
        <v>90</v>
      </c>
      <c r="AL1506" t="s">
        <v>90</v>
      </c>
      <c r="AM1506" t="s">
        <v>90</v>
      </c>
      <c r="AN1506" t="s">
        <v>90</v>
      </c>
      <c r="AO1506" t="s">
        <v>90</v>
      </c>
      <c r="AP1506" t="s">
        <v>90</v>
      </c>
      <c r="AQ1506" t="s">
        <v>90</v>
      </c>
      <c r="AR1506" t="s">
        <v>90</v>
      </c>
      <c r="AS1506" t="s">
        <v>90</v>
      </c>
      <c r="AT1506" t="s">
        <v>90</v>
      </c>
      <c r="AU1506" t="s">
        <v>90</v>
      </c>
      <c r="AV1506" t="s">
        <v>90</v>
      </c>
      <c r="AW1506" t="s">
        <v>90</v>
      </c>
      <c r="AX1506" t="s">
        <v>90</v>
      </c>
      <c r="AY1506" t="s">
        <v>90</v>
      </c>
      <c r="AZ1506" t="s">
        <v>90</v>
      </c>
      <c r="BA1506" t="s">
        <v>90</v>
      </c>
      <c r="BB1506" t="s">
        <v>90</v>
      </c>
      <c r="BC1506" t="s">
        <v>90</v>
      </c>
      <c r="BD1506" t="s">
        <v>90</v>
      </c>
      <c r="BE1506" t="s">
        <v>90</v>
      </c>
      <c r="BF1506" t="s">
        <v>3161</v>
      </c>
      <c r="BG1506">
        <v>48</v>
      </c>
      <c r="BH1506" t="s">
        <v>93</v>
      </c>
    </row>
    <row r="1507" spans="1:60">
      <c r="A1507" t="s">
        <v>3256</v>
      </c>
      <c r="B1507" t="s">
        <v>82</v>
      </c>
      <c r="C1507" t="s">
        <v>812</v>
      </c>
      <c r="D1507" t="s">
        <v>84</v>
      </c>
      <c r="E1507" s="2">
        <f>HYPERLINK("capsilon://?command=openfolder&amp;siteaddress=FAM.docvelocity-na8.net&amp;folderid=FX2AC8E9E9-847E-AE15-5373-D73D8099B13F","FX22077932")</f>
        <v>0</v>
      </c>
      <c r="F1507" t="s">
        <v>19</v>
      </c>
      <c r="G1507" t="s">
        <v>19</v>
      </c>
      <c r="H1507" t="s">
        <v>85</v>
      </c>
      <c r="I1507" t="s">
        <v>3257</v>
      </c>
      <c r="J1507">
        <v>28</v>
      </c>
      <c r="K1507" t="s">
        <v>87</v>
      </c>
      <c r="L1507" t="s">
        <v>88</v>
      </c>
      <c r="M1507" t="s">
        <v>89</v>
      </c>
      <c r="N1507">
        <v>2</v>
      </c>
      <c r="O1507" s="1">
        <v>44776.004699074074</v>
      </c>
      <c r="P1507" s="1">
        <v>44776.027939814812</v>
      </c>
      <c r="Q1507">
        <v>1708</v>
      </c>
      <c r="R1507">
        <v>300</v>
      </c>
      <c r="S1507" t="b">
        <v>0</v>
      </c>
      <c r="T1507" t="s">
        <v>90</v>
      </c>
      <c r="U1507" t="b">
        <v>0</v>
      </c>
      <c r="V1507" t="s">
        <v>182</v>
      </c>
      <c r="W1507" s="1">
        <v>44776.026747685188</v>
      </c>
      <c r="X1507">
        <v>248</v>
      </c>
      <c r="Y1507">
        <v>21</v>
      </c>
      <c r="Z1507">
        <v>0</v>
      </c>
      <c r="AA1507">
        <v>21</v>
      </c>
      <c r="AB1507">
        <v>0</v>
      </c>
      <c r="AC1507">
        <v>0</v>
      </c>
      <c r="AD1507">
        <v>7</v>
      </c>
      <c r="AE1507">
        <v>0</v>
      </c>
      <c r="AF1507">
        <v>0</v>
      </c>
      <c r="AG1507">
        <v>0</v>
      </c>
      <c r="AH1507" t="s">
        <v>126</v>
      </c>
      <c r="AI1507" s="1">
        <v>44776.027939814812</v>
      </c>
      <c r="AJ1507">
        <v>52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7</v>
      </c>
      <c r="AQ1507">
        <v>0</v>
      </c>
      <c r="AR1507">
        <v>0</v>
      </c>
      <c r="AS1507">
        <v>0</v>
      </c>
      <c r="AT1507" t="s">
        <v>90</v>
      </c>
      <c r="AU1507" t="s">
        <v>90</v>
      </c>
      <c r="AV1507" t="s">
        <v>90</v>
      </c>
      <c r="AW1507" t="s">
        <v>90</v>
      </c>
      <c r="AX1507" t="s">
        <v>90</v>
      </c>
      <c r="AY1507" t="s">
        <v>90</v>
      </c>
      <c r="AZ1507" t="s">
        <v>90</v>
      </c>
      <c r="BA1507" t="s">
        <v>90</v>
      </c>
      <c r="BB1507" t="s">
        <v>90</v>
      </c>
      <c r="BC1507" t="s">
        <v>90</v>
      </c>
      <c r="BD1507" t="s">
        <v>90</v>
      </c>
      <c r="BE1507" t="s">
        <v>90</v>
      </c>
      <c r="BF1507" t="s">
        <v>3252</v>
      </c>
      <c r="BG1507">
        <v>33</v>
      </c>
      <c r="BH1507" t="s">
        <v>93</v>
      </c>
    </row>
    <row r="1508" spans="1:60">
      <c r="A1508" t="s">
        <v>3258</v>
      </c>
      <c r="B1508" t="s">
        <v>82</v>
      </c>
      <c r="C1508" t="s">
        <v>3259</v>
      </c>
      <c r="D1508" t="s">
        <v>84</v>
      </c>
      <c r="E1508" s="2">
        <f>HYPERLINK("capsilon://?command=openfolder&amp;siteaddress=FAM.docvelocity-na8.net&amp;folderid=FX9490411A-39AC-C318-165C-548E8B585BA7","FX22084751")</f>
        <v>0</v>
      </c>
      <c r="F1508" t="s">
        <v>19</v>
      </c>
      <c r="G1508" t="s">
        <v>19</v>
      </c>
      <c r="H1508" t="s">
        <v>85</v>
      </c>
      <c r="I1508" t="s">
        <v>3260</v>
      </c>
      <c r="J1508">
        <v>238</v>
      </c>
      <c r="K1508" t="s">
        <v>87</v>
      </c>
      <c r="L1508" t="s">
        <v>88</v>
      </c>
      <c r="M1508" t="s">
        <v>89</v>
      </c>
      <c r="N1508">
        <v>1</v>
      </c>
      <c r="O1508" s="1">
        <v>44803.563321759262</v>
      </c>
      <c r="P1508" s="1">
        <v>44803.570439814815</v>
      </c>
      <c r="Q1508">
        <v>123</v>
      </c>
      <c r="R1508">
        <v>492</v>
      </c>
      <c r="S1508" t="b">
        <v>0</v>
      </c>
      <c r="T1508" t="s">
        <v>90</v>
      </c>
      <c r="U1508" t="b">
        <v>0</v>
      </c>
      <c r="V1508" t="s">
        <v>1940</v>
      </c>
      <c r="W1508" s="1">
        <v>44803.570439814815</v>
      </c>
      <c r="X1508">
        <v>492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238</v>
      </c>
      <c r="AE1508">
        <v>231</v>
      </c>
      <c r="AF1508">
        <v>0</v>
      </c>
      <c r="AG1508">
        <v>6</v>
      </c>
      <c r="AH1508" t="s">
        <v>90</v>
      </c>
      <c r="AI1508" t="s">
        <v>90</v>
      </c>
      <c r="AJ1508" t="s">
        <v>90</v>
      </c>
      <c r="AK1508" t="s">
        <v>90</v>
      </c>
      <c r="AL1508" t="s">
        <v>90</v>
      </c>
      <c r="AM1508" t="s">
        <v>90</v>
      </c>
      <c r="AN1508" t="s">
        <v>90</v>
      </c>
      <c r="AO1508" t="s">
        <v>90</v>
      </c>
      <c r="AP1508" t="s">
        <v>90</v>
      </c>
      <c r="AQ1508" t="s">
        <v>90</v>
      </c>
      <c r="AR1508" t="s">
        <v>90</v>
      </c>
      <c r="AS1508" t="s">
        <v>90</v>
      </c>
      <c r="AT1508" t="s">
        <v>90</v>
      </c>
      <c r="AU1508" t="s">
        <v>90</v>
      </c>
      <c r="AV1508" t="s">
        <v>90</v>
      </c>
      <c r="AW1508" t="s">
        <v>90</v>
      </c>
      <c r="AX1508" t="s">
        <v>90</v>
      </c>
      <c r="AY1508" t="s">
        <v>90</v>
      </c>
      <c r="AZ1508" t="s">
        <v>90</v>
      </c>
      <c r="BA1508" t="s">
        <v>90</v>
      </c>
      <c r="BB1508" t="s">
        <v>90</v>
      </c>
      <c r="BC1508" t="s">
        <v>90</v>
      </c>
      <c r="BD1508" t="s">
        <v>90</v>
      </c>
      <c r="BE1508" t="s">
        <v>90</v>
      </c>
      <c r="BF1508" t="s">
        <v>3161</v>
      </c>
      <c r="BG1508">
        <v>10</v>
      </c>
      <c r="BH1508" t="s">
        <v>93</v>
      </c>
    </row>
    <row r="1509" spans="1:60">
      <c r="A1509" t="s">
        <v>3261</v>
      </c>
      <c r="B1509" t="s">
        <v>82</v>
      </c>
      <c r="C1509" t="s">
        <v>3262</v>
      </c>
      <c r="D1509" t="s">
        <v>84</v>
      </c>
      <c r="E1509" s="2">
        <f>HYPERLINK("capsilon://?command=openfolder&amp;siteaddress=FAM.docvelocity-na8.net&amp;folderid=FX408A1686-F6C6-0DF0-AE58-9BD9887CAB55","FX22087134")</f>
        <v>0</v>
      </c>
      <c r="F1509" t="s">
        <v>19</v>
      </c>
      <c r="G1509" t="s">
        <v>19</v>
      </c>
      <c r="H1509" t="s">
        <v>85</v>
      </c>
      <c r="I1509" t="s">
        <v>3263</v>
      </c>
      <c r="J1509">
        <v>50</v>
      </c>
      <c r="K1509" t="s">
        <v>87</v>
      </c>
      <c r="L1509" t="s">
        <v>88</v>
      </c>
      <c r="M1509" t="s">
        <v>89</v>
      </c>
      <c r="N1509">
        <v>2</v>
      </c>
      <c r="O1509" s="1">
        <v>44803.564699074072</v>
      </c>
      <c r="P1509" s="1">
        <v>44803.60260416667</v>
      </c>
      <c r="Q1509">
        <v>2823</v>
      </c>
      <c r="R1509">
        <v>452</v>
      </c>
      <c r="S1509" t="b">
        <v>0</v>
      </c>
      <c r="T1509" t="s">
        <v>90</v>
      </c>
      <c r="U1509" t="b">
        <v>0</v>
      </c>
      <c r="V1509" t="s">
        <v>1933</v>
      </c>
      <c r="W1509" s="1">
        <v>44803.568333333336</v>
      </c>
      <c r="X1509">
        <v>292</v>
      </c>
      <c r="Y1509">
        <v>50</v>
      </c>
      <c r="Z1509">
        <v>0</v>
      </c>
      <c r="AA1509">
        <v>50</v>
      </c>
      <c r="AB1509">
        <v>0</v>
      </c>
      <c r="AC1509">
        <v>2</v>
      </c>
      <c r="AD1509">
        <v>0</v>
      </c>
      <c r="AE1509">
        <v>0</v>
      </c>
      <c r="AF1509">
        <v>0</v>
      </c>
      <c r="AG1509">
        <v>0</v>
      </c>
      <c r="AH1509" t="s">
        <v>173</v>
      </c>
      <c r="AI1509" s="1">
        <v>44803.60260416667</v>
      </c>
      <c r="AJ1509">
        <v>160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 t="s">
        <v>90</v>
      </c>
      <c r="AU1509" t="s">
        <v>90</v>
      </c>
      <c r="AV1509" t="s">
        <v>90</v>
      </c>
      <c r="AW1509" t="s">
        <v>90</v>
      </c>
      <c r="AX1509" t="s">
        <v>90</v>
      </c>
      <c r="AY1509" t="s">
        <v>90</v>
      </c>
      <c r="AZ1509" t="s">
        <v>90</v>
      </c>
      <c r="BA1509" t="s">
        <v>90</v>
      </c>
      <c r="BB1509" t="s">
        <v>90</v>
      </c>
      <c r="BC1509" t="s">
        <v>90</v>
      </c>
      <c r="BD1509" t="s">
        <v>90</v>
      </c>
      <c r="BE1509" t="s">
        <v>90</v>
      </c>
      <c r="BF1509" t="s">
        <v>3161</v>
      </c>
      <c r="BG1509">
        <v>54</v>
      </c>
      <c r="BH1509" t="s">
        <v>93</v>
      </c>
    </row>
    <row r="1510" spans="1:60">
      <c r="A1510" t="s">
        <v>3264</v>
      </c>
      <c r="B1510" t="s">
        <v>82</v>
      </c>
      <c r="C1510" t="s">
        <v>3262</v>
      </c>
      <c r="D1510" t="s">
        <v>84</v>
      </c>
      <c r="E1510" s="2">
        <f>HYPERLINK("capsilon://?command=openfolder&amp;siteaddress=FAM.docvelocity-na8.net&amp;folderid=FX408A1686-F6C6-0DF0-AE58-9BD9887CAB55","FX22087134")</f>
        <v>0</v>
      </c>
      <c r="F1510" t="s">
        <v>19</v>
      </c>
      <c r="G1510" t="s">
        <v>19</v>
      </c>
      <c r="H1510" t="s">
        <v>85</v>
      </c>
      <c r="I1510" t="s">
        <v>3265</v>
      </c>
      <c r="J1510">
        <v>28</v>
      </c>
      <c r="K1510" t="s">
        <v>87</v>
      </c>
      <c r="L1510" t="s">
        <v>88</v>
      </c>
      <c r="M1510" t="s">
        <v>89</v>
      </c>
      <c r="N1510">
        <v>2</v>
      </c>
      <c r="O1510" s="1">
        <v>44803.564826388887</v>
      </c>
      <c r="P1510" s="1">
        <v>44803.604131944441</v>
      </c>
      <c r="Q1510">
        <v>3116</v>
      </c>
      <c r="R1510">
        <v>280</v>
      </c>
      <c r="S1510" t="b">
        <v>0</v>
      </c>
      <c r="T1510" t="s">
        <v>90</v>
      </c>
      <c r="U1510" t="b">
        <v>0</v>
      </c>
      <c r="V1510" t="s">
        <v>1933</v>
      </c>
      <c r="W1510" s="1">
        <v>44803.570069444446</v>
      </c>
      <c r="X1510">
        <v>149</v>
      </c>
      <c r="Y1510">
        <v>21</v>
      </c>
      <c r="Z1510">
        <v>0</v>
      </c>
      <c r="AA1510">
        <v>21</v>
      </c>
      <c r="AB1510">
        <v>0</v>
      </c>
      <c r="AC1510">
        <v>5</v>
      </c>
      <c r="AD1510">
        <v>7</v>
      </c>
      <c r="AE1510">
        <v>0</v>
      </c>
      <c r="AF1510">
        <v>0</v>
      </c>
      <c r="AG1510">
        <v>0</v>
      </c>
      <c r="AH1510" t="s">
        <v>173</v>
      </c>
      <c r="AI1510" s="1">
        <v>44803.604131944441</v>
      </c>
      <c r="AJ1510">
        <v>131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7</v>
      </c>
      <c r="AQ1510">
        <v>0</v>
      </c>
      <c r="AR1510">
        <v>0</v>
      </c>
      <c r="AS1510">
        <v>0</v>
      </c>
      <c r="AT1510" t="s">
        <v>90</v>
      </c>
      <c r="AU1510" t="s">
        <v>90</v>
      </c>
      <c r="AV1510" t="s">
        <v>90</v>
      </c>
      <c r="AW1510" t="s">
        <v>90</v>
      </c>
      <c r="AX1510" t="s">
        <v>90</v>
      </c>
      <c r="AY1510" t="s">
        <v>90</v>
      </c>
      <c r="AZ1510" t="s">
        <v>90</v>
      </c>
      <c r="BA1510" t="s">
        <v>90</v>
      </c>
      <c r="BB1510" t="s">
        <v>90</v>
      </c>
      <c r="BC1510" t="s">
        <v>90</v>
      </c>
      <c r="BD1510" t="s">
        <v>90</v>
      </c>
      <c r="BE1510" t="s">
        <v>90</v>
      </c>
      <c r="BF1510" t="s">
        <v>3161</v>
      </c>
      <c r="BG1510">
        <v>56</v>
      </c>
      <c r="BH1510" t="s">
        <v>93</v>
      </c>
    </row>
    <row r="1511" spans="1:60">
      <c r="A1511" t="s">
        <v>3266</v>
      </c>
      <c r="B1511" t="s">
        <v>82</v>
      </c>
      <c r="C1511" t="s">
        <v>3259</v>
      </c>
      <c r="D1511" t="s">
        <v>84</v>
      </c>
      <c r="E1511" s="2">
        <f>HYPERLINK("capsilon://?command=openfolder&amp;siteaddress=FAM.docvelocity-na8.net&amp;folderid=FX9490411A-39AC-C318-165C-548E8B585BA7","FX22084751")</f>
        <v>0</v>
      </c>
      <c r="F1511" t="s">
        <v>19</v>
      </c>
      <c r="G1511" t="s">
        <v>19</v>
      </c>
      <c r="H1511" t="s">
        <v>85</v>
      </c>
      <c r="I1511" t="s">
        <v>3260</v>
      </c>
      <c r="J1511">
        <v>342</v>
      </c>
      <c r="K1511" t="s">
        <v>87</v>
      </c>
      <c r="L1511" t="s">
        <v>88</v>
      </c>
      <c r="M1511" t="s">
        <v>89</v>
      </c>
      <c r="N1511">
        <v>2</v>
      </c>
      <c r="O1511" s="1">
        <v>44803.571898148148</v>
      </c>
      <c r="P1511" s="1">
        <v>44803.617638888885</v>
      </c>
      <c r="Q1511">
        <v>213</v>
      </c>
      <c r="R1511">
        <v>3739</v>
      </c>
      <c r="S1511" t="b">
        <v>0</v>
      </c>
      <c r="T1511" t="s">
        <v>90</v>
      </c>
      <c r="U1511" t="b">
        <v>1</v>
      </c>
      <c r="V1511" t="s">
        <v>1940</v>
      </c>
      <c r="W1511" s="1">
        <v>44803.607465277775</v>
      </c>
      <c r="X1511">
        <v>3056</v>
      </c>
      <c r="Y1511">
        <v>267</v>
      </c>
      <c r="Z1511">
        <v>0</v>
      </c>
      <c r="AA1511">
        <v>267</v>
      </c>
      <c r="AB1511">
        <v>0</v>
      </c>
      <c r="AC1511">
        <v>47</v>
      </c>
      <c r="AD1511">
        <v>75</v>
      </c>
      <c r="AE1511">
        <v>0</v>
      </c>
      <c r="AF1511">
        <v>0</v>
      </c>
      <c r="AG1511">
        <v>0</v>
      </c>
      <c r="AH1511" t="s">
        <v>108</v>
      </c>
      <c r="AI1511" s="1">
        <v>44803.617638888885</v>
      </c>
      <c r="AJ1511">
        <v>683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75</v>
      </c>
      <c r="AQ1511">
        <v>0</v>
      </c>
      <c r="AR1511">
        <v>0</v>
      </c>
      <c r="AS1511">
        <v>0</v>
      </c>
      <c r="AT1511" t="s">
        <v>90</v>
      </c>
      <c r="AU1511" t="s">
        <v>90</v>
      </c>
      <c r="AV1511" t="s">
        <v>90</v>
      </c>
      <c r="AW1511" t="s">
        <v>90</v>
      </c>
      <c r="AX1511" t="s">
        <v>90</v>
      </c>
      <c r="AY1511" t="s">
        <v>90</v>
      </c>
      <c r="AZ1511" t="s">
        <v>90</v>
      </c>
      <c r="BA1511" t="s">
        <v>90</v>
      </c>
      <c r="BB1511" t="s">
        <v>90</v>
      </c>
      <c r="BC1511" t="s">
        <v>90</v>
      </c>
      <c r="BD1511" t="s">
        <v>90</v>
      </c>
      <c r="BE1511" t="s">
        <v>90</v>
      </c>
      <c r="BF1511" t="s">
        <v>3161</v>
      </c>
      <c r="BG1511">
        <v>65</v>
      </c>
      <c r="BH1511" t="s">
        <v>93</v>
      </c>
    </row>
    <row r="1512" spans="1:60">
      <c r="A1512" t="s">
        <v>3267</v>
      </c>
      <c r="B1512" t="s">
        <v>82</v>
      </c>
      <c r="C1512" t="s">
        <v>3090</v>
      </c>
      <c r="D1512" t="s">
        <v>84</v>
      </c>
      <c r="E1512" s="2">
        <f>HYPERLINK("capsilon://?command=openfolder&amp;siteaddress=FAM.docvelocity-na8.net&amp;folderid=FX78C8C788-633E-34E8-13B6-EE1E46939613","FX22086200")</f>
        <v>0</v>
      </c>
      <c r="F1512" t="s">
        <v>19</v>
      </c>
      <c r="G1512" t="s">
        <v>19</v>
      </c>
      <c r="H1512" t="s">
        <v>85</v>
      </c>
      <c r="I1512" t="s">
        <v>3268</v>
      </c>
      <c r="J1512">
        <v>28</v>
      </c>
      <c r="K1512" t="s">
        <v>87</v>
      </c>
      <c r="L1512" t="s">
        <v>88</v>
      </c>
      <c r="M1512" t="s">
        <v>89</v>
      </c>
      <c r="N1512">
        <v>2</v>
      </c>
      <c r="O1512" s="1">
        <v>44803.575381944444</v>
      </c>
      <c r="P1512" s="1">
        <v>44803.645405092589</v>
      </c>
      <c r="Q1512">
        <v>5760</v>
      </c>
      <c r="R1512">
        <v>290</v>
      </c>
      <c r="S1512" t="b">
        <v>0</v>
      </c>
      <c r="T1512" t="s">
        <v>90</v>
      </c>
      <c r="U1512" t="b">
        <v>0</v>
      </c>
      <c r="V1512" t="s">
        <v>91</v>
      </c>
      <c r="W1512" s="1">
        <v>44803.63622685185</v>
      </c>
      <c r="X1512">
        <v>168</v>
      </c>
      <c r="Y1512">
        <v>21</v>
      </c>
      <c r="Z1512">
        <v>0</v>
      </c>
      <c r="AA1512">
        <v>21</v>
      </c>
      <c r="AB1512">
        <v>0</v>
      </c>
      <c r="AC1512">
        <v>2</v>
      </c>
      <c r="AD1512">
        <v>7</v>
      </c>
      <c r="AE1512">
        <v>0</v>
      </c>
      <c r="AF1512">
        <v>0</v>
      </c>
      <c r="AG1512">
        <v>0</v>
      </c>
      <c r="AH1512" t="s">
        <v>749</v>
      </c>
      <c r="AI1512" s="1">
        <v>44803.645405092589</v>
      </c>
      <c r="AJ1512">
        <v>108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7</v>
      </c>
      <c r="AQ1512">
        <v>0</v>
      </c>
      <c r="AR1512">
        <v>0</v>
      </c>
      <c r="AS1512">
        <v>0</v>
      </c>
      <c r="AT1512" t="s">
        <v>90</v>
      </c>
      <c r="AU1512" t="s">
        <v>90</v>
      </c>
      <c r="AV1512" t="s">
        <v>90</v>
      </c>
      <c r="AW1512" t="s">
        <v>90</v>
      </c>
      <c r="AX1512" t="s">
        <v>90</v>
      </c>
      <c r="AY1512" t="s">
        <v>90</v>
      </c>
      <c r="AZ1512" t="s">
        <v>90</v>
      </c>
      <c r="BA1512" t="s">
        <v>90</v>
      </c>
      <c r="BB1512" t="s">
        <v>90</v>
      </c>
      <c r="BC1512" t="s">
        <v>90</v>
      </c>
      <c r="BD1512" t="s">
        <v>90</v>
      </c>
      <c r="BE1512" t="s">
        <v>90</v>
      </c>
      <c r="BF1512" t="s">
        <v>3161</v>
      </c>
      <c r="BG1512">
        <v>100</v>
      </c>
      <c r="BH1512" t="s">
        <v>93</v>
      </c>
    </row>
    <row r="1513" spans="1:60">
      <c r="A1513" t="s">
        <v>3269</v>
      </c>
      <c r="B1513" t="s">
        <v>82</v>
      </c>
      <c r="C1513" t="s">
        <v>3090</v>
      </c>
      <c r="D1513" t="s">
        <v>84</v>
      </c>
      <c r="E1513" s="2">
        <f>HYPERLINK("capsilon://?command=openfolder&amp;siteaddress=FAM.docvelocity-na8.net&amp;folderid=FX78C8C788-633E-34E8-13B6-EE1E46939613","FX22086200")</f>
        <v>0</v>
      </c>
      <c r="F1513" t="s">
        <v>19</v>
      </c>
      <c r="G1513" t="s">
        <v>19</v>
      </c>
      <c r="H1513" t="s">
        <v>85</v>
      </c>
      <c r="I1513" t="s">
        <v>3270</v>
      </c>
      <c r="J1513">
        <v>28</v>
      </c>
      <c r="K1513" t="s">
        <v>87</v>
      </c>
      <c r="L1513" t="s">
        <v>88</v>
      </c>
      <c r="M1513" t="s">
        <v>89</v>
      </c>
      <c r="N1513">
        <v>2</v>
      </c>
      <c r="O1513" s="1">
        <v>44803.575578703705</v>
      </c>
      <c r="P1513" s="1">
        <v>44803.646192129629</v>
      </c>
      <c r="Q1513">
        <v>5550</v>
      </c>
      <c r="R1513">
        <v>551</v>
      </c>
      <c r="S1513" t="b">
        <v>0</v>
      </c>
      <c r="T1513" t="s">
        <v>90</v>
      </c>
      <c r="U1513" t="b">
        <v>0</v>
      </c>
      <c r="V1513" t="s">
        <v>91</v>
      </c>
      <c r="W1513" s="1">
        <v>44803.641712962963</v>
      </c>
      <c r="X1513">
        <v>473</v>
      </c>
      <c r="Y1513">
        <v>21</v>
      </c>
      <c r="Z1513">
        <v>0</v>
      </c>
      <c r="AA1513">
        <v>21</v>
      </c>
      <c r="AB1513">
        <v>0</v>
      </c>
      <c r="AC1513">
        <v>18</v>
      </c>
      <c r="AD1513">
        <v>7</v>
      </c>
      <c r="AE1513">
        <v>0</v>
      </c>
      <c r="AF1513">
        <v>0</v>
      </c>
      <c r="AG1513">
        <v>0</v>
      </c>
      <c r="AH1513" t="s">
        <v>749</v>
      </c>
      <c r="AI1513" s="1">
        <v>44803.646192129629</v>
      </c>
      <c r="AJ1513">
        <v>67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7</v>
      </c>
      <c r="AQ1513">
        <v>0</v>
      </c>
      <c r="AR1513">
        <v>0</v>
      </c>
      <c r="AS1513">
        <v>0</v>
      </c>
      <c r="AT1513" t="s">
        <v>90</v>
      </c>
      <c r="AU1513" t="s">
        <v>90</v>
      </c>
      <c r="AV1513" t="s">
        <v>90</v>
      </c>
      <c r="AW1513" t="s">
        <v>90</v>
      </c>
      <c r="AX1513" t="s">
        <v>90</v>
      </c>
      <c r="AY1513" t="s">
        <v>90</v>
      </c>
      <c r="AZ1513" t="s">
        <v>90</v>
      </c>
      <c r="BA1513" t="s">
        <v>90</v>
      </c>
      <c r="BB1513" t="s">
        <v>90</v>
      </c>
      <c r="BC1513" t="s">
        <v>90</v>
      </c>
      <c r="BD1513" t="s">
        <v>90</v>
      </c>
      <c r="BE1513" t="s">
        <v>90</v>
      </c>
      <c r="BF1513" t="s">
        <v>3161</v>
      </c>
      <c r="BG1513">
        <v>101</v>
      </c>
      <c r="BH1513" t="s">
        <v>93</v>
      </c>
    </row>
    <row r="1514" spans="1:60">
      <c r="A1514" t="s">
        <v>3271</v>
      </c>
      <c r="B1514" t="s">
        <v>82</v>
      </c>
      <c r="C1514" t="s">
        <v>3215</v>
      </c>
      <c r="D1514" t="s">
        <v>84</v>
      </c>
      <c r="E1514" s="2">
        <f>HYPERLINK("capsilon://?command=openfolder&amp;siteaddress=FAM.docvelocity-na8.net&amp;folderid=FX012EFE0A-66B2-F212-080D-82CF70CE4883","FX22088056")</f>
        <v>0</v>
      </c>
      <c r="F1514" t="s">
        <v>19</v>
      </c>
      <c r="G1514" t="s">
        <v>19</v>
      </c>
      <c r="H1514" t="s">
        <v>85</v>
      </c>
      <c r="I1514" t="s">
        <v>3216</v>
      </c>
      <c r="J1514">
        <v>164</v>
      </c>
      <c r="K1514" t="s">
        <v>87</v>
      </c>
      <c r="L1514" t="s">
        <v>88</v>
      </c>
      <c r="M1514" t="s">
        <v>89</v>
      </c>
      <c r="N1514">
        <v>2</v>
      </c>
      <c r="O1514" s="1">
        <v>44803.588553240741</v>
      </c>
      <c r="P1514" s="1">
        <v>44803.621770833335</v>
      </c>
      <c r="Q1514">
        <v>1687</v>
      </c>
      <c r="R1514">
        <v>1183</v>
      </c>
      <c r="S1514" t="b">
        <v>0</v>
      </c>
      <c r="T1514" t="s">
        <v>90</v>
      </c>
      <c r="U1514" t="b">
        <v>1</v>
      </c>
      <c r="V1514" t="s">
        <v>1933</v>
      </c>
      <c r="W1514" s="1">
        <v>44803.612083333333</v>
      </c>
      <c r="X1514">
        <v>816</v>
      </c>
      <c r="Y1514">
        <v>140</v>
      </c>
      <c r="Z1514">
        <v>0</v>
      </c>
      <c r="AA1514">
        <v>140</v>
      </c>
      <c r="AB1514">
        <v>0</v>
      </c>
      <c r="AC1514">
        <v>28</v>
      </c>
      <c r="AD1514">
        <v>24</v>
      </c>
      <c r="AE1514">
        <v>0</v>
      </c>
      <c r="AF1514">
        <v>0</v>
      </c>
      <c r="AG1514">
        <v>0</v>
      </c>
      <c r="AH1514" t="s">
        <v>108</v>
      </c>
      <c r="AI1514" s="1">
        <v>44803.621770833335</v>
      </c>
      <c r="AJ1514">
        <v>356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24</v>
      </c>
      <c r="AQ1514">
        <v>0</v>
      </c>
      <c r="AR1514">
        <v>0</v>
      </c>
      <c r="AS1514">
        <v>0</v>
      </c>
      <c r="AT1514" t="s">
        <v>90</v>
      </c>
      <c r="AU1514" t="s">
        <v>90</v>
      </c>
      <c r="AV1514" t="s">
        <v>90</v>
      </c>
      <c r="AW1514" t="s">
        <v>90</v>
      </c>
      <c r="AX1514" t="s">
        <v>90</v>
      </c>
      <c r="AY1514" t="s">
        <v>90</v>
      </c>
      <c r="AZ1514" t="s">
        <v>90</v>
      </c>
      <c r="BA1514" t="s">
        <v>90</v>
      </c>
      <c r="BB1514" t="s">
        <v>90</v>
      </c>
      <c r="BC1514" t="s">
        <v>90</v>
      </c>
      <c r="BD1514" t="s">
        <v>90</v>
      </c>
      <c r="BE1514" t="s">
        <v>90</v>
      </c>
      <c r="BF1514" t="s">
        <v>3161</v>
      </c>
      <c r="BG1514">
        <v>47</v>
      </c>
      <c r="BH1514" t="s">
        <v>93</v>
      </c>
    </row>
    <row r="1515" spans="1:60">
      <c r="A1515" t="s">
        <v>3272</v>
      </c>
      <c r="B1515" t="s">
        <v>82</v>
      </c>
      <c r="C1515" t="s">
        <v>3090</v>
      </c>
      <c r="D1515" t="s">
        <v>84</v>
      </c>
      <c r="E1515" s="2">
        <f>HYPERLINK("capsilon://?command=openfolder&amp;siteaddress=FAM.docvelocity-na8.net&amp;folderid=FX78C8C788-633E-34E8-13B6-EE1E46939613","FX22086200")</f>
        <v>0</v>
      </c>
      <c r="F1515" t="s">
        <v>19</v>
      </c>
      <c r="G1515" t="s">
        <v>19</v>
      </c>
      <c r="H1515" t="s">
        <v>85</v>
      </c>
      <c r="I1515" t="s">
        <v>3228</v>
      </c>
      <c r="J1515">
        <v>142</v>
      </c>
      <c r="K1515" t="s">
        <v>87</v>
      </c>
      <c r="L1515" t="s">
        <v>88</v>
      </c>
      <c r="M1515" t="s">
        <v>89</v>
      </c>
      <c r="N1515">
        <v>2</v>
      </c>
      <c r="O1515" s="1">
        <v>44803.590150462966</v>
      </c>
      <c r="P1515" s="1">
        <v>44803.624942129631</v>
      </c>
      <c r="Q1515">
        <v>2188</v>
      </c>
      <c r="R1515">
        <v>818</v>
      </c>
      <c r="S1515" t="b">
        <v>0</v>
      </c>
      <c r="T1515" t="s">
        <v>90</v>
      </c>
      <c r="U1515" t="b">
        <v>1</v>
      </c>
      <c r="V1515" t="s">
        <v>1933</v>
      </c>
      <c r="W1515" s="1">
        <v>44803.618159722224</v>
      </c>
      <c r="X1515">
        <v>524</v>
      </c>
      <c r="Y1515">
        <v>82</v>
      </c>
      <c r="Z1515">
        <v>0</v>
      </c>
      <c r="AA1515">
        <v>82</v>
      </c>
      <c r="AB1515">
        <v>0</v>
      </c>
      <c r="AC1515">
        <v>25</v>
      </c>
      <c r="AD1515">
        <v>60</v>
      </c>
      <c r="AE1515">
        <v>0</v>
      </c>
      <c r="AF1515">
        <v>0</v>
      </c>
      <c r="AG1515">
        <v>0</v>
      </c>
      <c r="AH1515" t="s">
        <v>108</v>
      </c>
      <c r="AI1515" s="1">
        <v>44803.624942129631</v>
      </c>
      <c r="AJ1515">
        <v>273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60</v>
      </c>
      <c r="AQ1515">
        <v>0</v>
      </c>
      <c r="AR1515">
        <v>0</v>
      </c>
      <c r="AS1515">
        <v>0</v>
      </c>
      <c r="AT1515" t="s">
        <v>90</v>
      </c>
      <c r="AU1515" t="s">
        <v>90</v>
      </c>
      <c r="AV1515" t="s">
        <v>90</v>
      </c>
      <c r="AW1515" t="s">
        <v>90</v>
      </c>
      <c r="AX1515" t="s">
        <v>90</v>
      </c>
      <c r="AY1515" t="s">
        <v>90</v>
      </c>
      <c r="AZ1515" t="s">
        <v>90</v>
      </c>
      <c r="BA1515" t="s">
        <v>90</v>
      </c>
      <c r="BB1515" t="s">
        <v>90</v>
      </c>
      <c r="BC1515" t="s">
        <v>90</v>
      </c>
      <c r="BD1515" t="s">
        <v>90</v>
      </c>
      <c r="BE1515" t="s">
        <v>90</v>
      </c>
      <c r="BF1515" t="s">
        <v>3161</v>
      </c>
      <c r="BG1515">
        <v>50</v>
      </c>
      <c r="BH1515" t="s">
        <v>93</v>
      </c>
    </row>
    <row r="1516" spans="1:60">
      <c r="A1516" t="s">
        <v>3273</v>
      </c>
      <c r="B1516" t="s">
        <v>82</v>
      </c>
      <c r="C1516" t="s">
        <v>3230</v>
      </c>
      <c r="D1516" t="s">
        <v>84</v>
      </c>
      <c r="E1516" s="2">
        <f>HYPERLINK("capsilon://?command=openfolder&amp;siteaddress=FAM.docvelocity-na8.net&amp;folderid=FXEB23D5BF-C81B-B5BF-3B96-84416BE24D92","FX22088019")</f>
        <v>0</v>
      </c>
      <c r="F1516" t="s">
        <v>19</v>
      </c>
      <c r="G1516" t="s">
        <v>19</v>
      </c>
      <c r="H1516" t="s">
        <v>85</v>
      </c>
      <c r="I1516" t="s">
        <v>3231</v>
      </c>
      <c r="J1516">
        <v>123</v>
      </c>
      <c r="K1516" t="s">
        <v>87</v>
      </c>
      <c r="L1516" t="s">
        <v>88</v>
      </c>
      <c r="M1516" t="s">
        <v>89</v>
      </c>
      <c r="N1516">
        <v>2</v>
      </c>
      <c r="O1516" s="1">
        <v>44803.590879629628</v>
      </c>
      <c r="P1516" s="1">
        <v>44803.628287037034</v>
      </c>
      <c r="Q1516">
        <v>2499</v>
      </c>
      <c r="R1516">
        <v>733</v>
      </c>
      <c r="S1516" t="b">
        <v>0</v>
      </c>
      <c r="T1516" t="s">
        <v>90</v>
      </c>
      <c r="U1516" t="b">
        <v>1</v>
      </c>
      <c r="V1516" t="s">
        <v>1933</v>
      </c>
      <c r="W1516" s="1">
        <v>44803.623206018521</v>
      </c>
      <c r="X1516">
        <v>435</v>
      </c>
      <c r="Y1516">
        <v>94</v>
      </c>
      <c r="Z1516">
        <v>0</v>
      </c>
      <c r="AA1516">
        <v>94</v>
      </c>
      <c r="AB1516">
        <v>0</v>
      </c>
      <c r="AC1516">
        <v>12</v>
      </c>
      <c r="AD1516">
        <v>29</v>
      </c>
      <c r="AE1516">
        <v>0</v>
      </c>
      <c r="AF1516">
        <v>0</v>
      </c>
      <c r="AG1516">
        <v>0</v>
      </c>
      <c r="AH1516" t="s">
        <v>108</v>
      </c>
      <c r="AI1516" s="1">
        <v>44803.628287037034</v>
      </c>
      <c r="AJ1516">
        <v>288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29</v>
      </c>
      <c r="AQ1516">
        <v>0</v>
      </c>
      <c r="AR1516">
        <v>0</v>
      </c>
      <c r="AS1516">
        <v>0</v>
      </c>
      <c r="AT1516" t="s">
        <v>90</v>
      </c>
      <c r="AU1516" t="s">
        <v>90</v>
      </c>
      <c r="AV1516" t="s">
        <v>90</v>
      </c>
      <c r="AW1516" t="s">
        <v>90</v>
      </c>
      <c r="AX1516" t="s">
        <v>90</v>
      </c>
      <c r="AY1516" t="s">
        <v>90</v>
      </c>
      <c r="AZ1516" t="s">
        <v>90</v>
      </c>
      <c r="BA1516" t="s">
        <v>90</v>
      </c>
      <c r="BB1516" t="s">
        <v>90</v>
      </c>
      <c r="BC1516" t="s">
        <v>90</v>
      </c>
      <c r="BD1516" t="s">
        <v>90</v>
      </c>
      <c r="BE1516" t="s">
        <v>90</v>
      </c>
      <c r="BF1516" t="s">
        <v>3161</v>
      </c>
      <c r="BG1516">
        <v>53</v>
      </c>
      <c r="BH1516" t="s">
        <v>93</v>
      </c>
    </row>
    <row r="1517" spans="1:60">
      <c r="A1517" t="s">
        <v>3274</v>
      </c>
      <c r="B1517" t="s">
        <v>82</v>
      </c>
      <c r="C1517" t="s">
        <v>3246</v>
      </c>
      <c r="D1517" t="s">
        <v>84</v>
      </c>
      <c r="E1517" s="2">
        <f>HYPERLINK("capsilon://?command=openfolder&amp;siteaddress=FAM.docvelocity-na8.net&amp;folderid=FX769384BC-A152-238A-B202-7E479B4D7E16","FX22087256")</f>
        <v>0</v>
      </c>
      <c r="F1517" t="s">
        <v>19</v>
      </c>
      <c r="G1517" t="s">
        <v>19</v>
      </c>
      <c r="H1517" t="s">
        <v>85</v>
      </c>
      <c r="I1517" t="s">
        <v>3247</v>
      </c>
      <c r="J1517">
        <v>240</v>
      </c>
      <c r="K1517" t="s">
        <v>87</v>
      </c>
      <c r="L1517" t="s">
        <v>88</v>
      </c>
      <c r="M1517" t="s">
        <v>89</v>
      </c>
      <c r="N1517">
        <v>2</v>
      </c>
      <c r="O1517" s="1">
        <v>44803.594456018516</v>
      </c>
      <c r="P1517" s="1">
        <v>44803.640821759262</v>
      </c>
      <c r="Q1517">
        <v>2495</v>
      </c>
      <c r="R1517">
        <v>1511</v>
      </c>
      <c r="S1517" t="b">
        <v>0</v>
      </c>
      <c r="T1517" t="s">
        <v>90</v>
      </c>
      <c r="U1517" t="b">
        <v>1</v>
      </c>
      <c r="V1517" t="s">
        <v>1933</v>
      </c>
      <c r="W1517" s="1">
        <v>44803.636331018519</v>
      </c>
      <c r="X1517">
        <v>1133</v>
      </c>
      <c r="Y1517">
        <v>193</v>
      </c>
      <c r="Z1517">
        <v>0</v>
      </c>
      <c r="AA1517">
        <v>193</v>
      </c>
      <c r="AB1517">
        <v>0</v>
      </c>
      <c r="AC1517">
        <v>21</v>
      </c>
      <c r="AD1517">
        <v>47</v>
      </c>
      <c r="AE1517">
        <v>0</v>
      </c>
      <c r="AF1517">
        <v>0</v>
      </c>
      <c r="AG1517">
        <v>0</v>
      </c>
      <c r="AH1517" t="s">
        <v>749</v>
      </c>
      <c r="AI1517" s="1">
        <v>44803.640821759262</v>
      </c>
      <c r="AJ1517">
        <v>351</v>
      </c>
      <c r="AK1517">
        <v>1</v>
      </c>
      <c r="AL1517">
        <v>0</v>
      </c>
      <c r="AM1517">
        <v>1</v>
      </c>
      <c r="AN1517">
        <v>0</v>
      </c>
      <c r="AO1517">
        <v>1</v>
      </c>
      <c r="AP1517">
        <v>46</v>
      </c>
      <c r="AQ1517">
        <v>0</v>
      </c>
      <c r="AR1517">
        <v>0</v>
      </c>
      <c r="AS1517">
        <v>0</v>
      </c>
      <c r="AT1517" t="s">
        <v>90</v>
      </c>
      <c r="AU1517" t="s">
        <v>90</v>
      </c>
      <c r="AV1517" t="s">
        <v>90</v>
      </c>
      <c r="AW1517" t="s">
        <v>90</v>
      </c>
      <c r="AX1517" t="s">
        <v>90</v>
      </c>
      <c r="AY1517" t="s">
        <v>90</v>
      </c>
      <c r="AZ1517" t="s">
        <v>90</v>
      </c>
      <c r="BA1517" t="s">
        <v>90</v>
      </c>
      <c r="BB1517" t="s">
        <v>90</v>
      </c>
      <c r="BC1517" t="s">
        <v>90</v>
      </c>
      <c r="BD1517" t="s">
        <v>90</v>
      </c>
      <c r="BE1517" t="s">
        <v>90</v>
      </c>
      <c r="BF1517" t="s">
        <v>3161</v>
      </c>
      <c r="BG1517">
        <v>66</v>
      </c>
      <c r="BH1517" t="s">
        <v>93</v>
      </c>
    </row>
    <row r="1518" spans="1:60">
      <c r="A1518" t="s">
        <v>3275</v>
      </c>
      <c r="B1518" t="s">
        <v>82</v>
      </c>
      <c r="C1518" t="s">
        <v>225</v>
      </c>
      <c r="D1518" t="s">
        <v>84</v>
      </c>
      <c r="E1518" s="2">
        <f>HYPERLINK("capsilon://?command=openfolder&amp;siteaddress=FAM.docvelocity-na8.net&amp;folderid=FX92DDA853-9743-6181-1F4B-6EBFB7D2B891","FX22081418")</f>
        <v>0</v>
      </c>
      <c r="F1518" t="s">
        <v>19</v>
      </c>
      <c r="G1518" t="s">
        <v>19</v>
      </c>
      <c r="H1518" t="s">
        <v>85</v>
      </c>
      <c r="I1518" t="s">
        <v>3249</v>
      </c>
      <c r="J1518">
        <v>137</v>
      </c>
      <c r="K1518" t="s">
        <v>87</v>
      </c>
      <c r="L1518" t="s">
        <v>88</v>
      </c>
      <c r="M1518" t="s">
        <v>89</v>
      </c>
      <c r="N1518">
        <v>2</v>
      </c>
      <c r="O1518" s="1">
        <v>44803.595289351855</v>
      </c>
      <c r="P1518" s="1">
        <v>44803.632696759261</v>
      </c>
      <c r="Q1518">
        <v>2503</v>
      </c>
      <c r="R1518">
        <v>729</v>
      </c>
      <c r="S1518" t="b">
        <v>0</v>
      </c>
      <c r="T1518" t="s">
        <v>90</v>
      </c>
      <c r="U1518" t="b">
        <v>1</v>
      </c>
      <c r="V1518" t="s">
        <v>91</v>
      </c>
      <c r="W1518" s="1">
        <v>44803.628148148149</v>
      </c>
      <c r="X1518">
        <v>344</v>
      </c>
      <c r="Y1518">
        <v>101</v>
      </c>
      <c r="Z1518">
        <v>0</v>
      </c>
      <c r="AA1518">
        <v>101</v>
      </c>
      <c r="AB1518">
        <v>0</v>
      </c>
      <c r="AC1518">
        <v>12</v>
      </c>
      <c r="AD1518">
        <v>36</v>
      </c>
      <c r="AE1518">
        <v>0</v>
      </c>
      <c r="AF1518">
        <v>0</v>
      </c>
      <c r="AG1518">
        <v>0</v>
      </c>
      <c r="AH1518" t="s">
        <v>108</v>
      </c>
      <c r="AI1518" s="1">
        <v>44803.632696759261</v>
      </c>
      <c r="AJ1518">
        <v>380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36</v>
      </c>
      <c r="AQ1518">
        <v>0</v>
      </c>
      <c r="AR1518">
        <v>0</v>
      </c>
      <c r="AS1518">
        <v>0</v>
      </c>
      <c r="AT1518" t="s">
        <v>90</v>
      </c>
      <c r="AU1518" t="s">
        <v>90</v>
      </c>
      <c r="AV1518" t="s">
        <v>90</v>
      </c>
      <c r="AW1518" t="s">
        <v>90</v>
      </c>
      <c r="AX1518" t="s">
        <v>90</v>
      </c>
      <c r="AY1518" t="s">
        <v>90</v>
      </c>
      <c r="AZ1518" t="s">
        <v>90</v>
      </c>
      <c r="BA1518" t="s">
        <v>90</v>
      </c>
      <c r="BB1518" t="s">
        <v>90</v>
      </c>
      <c r="BC1518" t="s">
        <v>90</v>
      </c>
      <c r="BD1518" t="s">
        <v>90</v>
      </c>
      <c r="BE1518" t="s">
        <v>90</v>
      </c>
      <c r="BF1518" t="s">
        <v>3161</v>
      </c>
      <c r="BG1518">
        <v>53</v>
      </c>
      <c r="BH1518" t="s">
        <v>93</v>
      </c>
    </row>
    <row r="1519" spans="1:60">
      <c r="A1519" t="s">
        <v>3276</v>
      </c>
      <c r="B1519" t="s">
        <v>82</v>
      </c>
      <c r="C1519" t="s">
        <v>3254</v>
      </c>
      <c r="D1519" t="s">
        <v>84</v>
      </c>
      <c r="E1519" s="2">
        <f>HYPERLINK("capsilon://?command=openfolder&amp;siteaddress=FAM.docvelocity-na8.net&amp;folderid=FXEFECEA21-2794-0922-77CE-9C1B44C84775","FX22087855")</f>
        <v>0</v>
      </c>
      <c r="F1519" t="s">
        <v>19</v>
      </c>
      <c r="G1519" t="s">
        <v>19</v>
      </c>
      <c r="H1519" t="s">
        <v>85</v>
      </c>
      <c r="I1519" t="s">
        <v>3255</v>
      </c>
      <c r="J1519">
        <v>422</v>
      </c>
      <c r="K1519" t="s">
        <v>87</v>
      </c>
      <c r="L1519" t="s">
        <v>88</v>
      </c>
      <c r="M1519" t="s">
        <v>89</v>
      </c>
      <c r="N1519">
        <v>2</v>
      </c>
      <c r="O1519" s="1">
        <v>44803.599027777775</v>
      </c>
      <c r="P1519" s="1">
        <v>44803.644143518519</v>
      </c>
      <c r="Q1519">
        <v>3084</v>
      </c>
      <c r="R1519">
        <v>814</v>
      </c>
      <c r="S1519" t="b">
        <v>0</v>
      </c>
      <c r="T1519" t="s">
        <v>90</v>
      </c>
      <c r="U1519" t="b">
        <v>1</v>
      </c>
      <c r="V1519" t="s">
        <v>91</v>
      </c>
      <c r="W1519" s="1">
        <v>44803.634270833332</v>
      </c>
      <c r="X1519">
        <v>528</v>
      </c>
      <c r="Y1519">
        <v>380</v>
      </c>
      <c r="Z1519">
        <v>0</v>
      </c>
      <c r="AA1519">
        <v>380</v>
      </c>
      <c r="AB1519">
        <v>0</v>
      </c>
      <c r="AC1519">
        <v>12</v>
      </c>
      <c r="AD1519">
        <v>42</v>
      </c>
      <c r="AE1519">
        <v>0</v>
      </c>
      <c r="AF1519">
        <v>0</v>
      </c>
      <c r="AG1519">
        <v>0</v>
      </c>
      <c r="AH1519" t="s">
        <v>749</v>
      </c>
      <c r="AI1519" s="1">
        <v>44803.644143518519</v>
      </c>
      <c r="AJ1519">
        <v>286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42</v>
      </c>
      <c r="AQ1519">
        <v>0</v>
      </c>
      <c r="AR1519">
        <v>0</v>
      </c>
      <c r="AS1519">
        <v>0</v>
      </c>
      <c r="AT1519" t="s">
        <v>90</v>
      </c>
      <c r="AU1519" t="s">
        <v>90</v>
      </c>
      <c r="AV1519" t="s">
        <v>90</v>
      </c>
      <c r="AW1519" t="s">
        <v>90</v>
      </c>
      <c r="AX1519" t="s">
        <v>90</v>
      </c>
      <c r="AY1519" t="s">
        <v>90</v>
      </c>
      <c r="AZ1519" t="s">
        <v>90</v>
      </c>
      <c r="BA1519" t="s">
        <v>90</v>
      </c>
      <c r="BB1519" t="s">
        <v>90</v>
      </c>
      <c r="BC1519" t="s">
        <v>90</v>
      </c>
      <c r="BD1519" t="s">
        <v>90</v>
      </c>
      <c r="BE1519" t="s">
        <v>90</v>
      </c>
      <c r="BF1519" t="s">
        <v>3161</v>
      </c>
      <c r="BG1519">
        <v>64</v>
      </c>
      <c r="BH1519" t="s">
        <v>93</v>
      </c>
    </row>
    <row r="1520" spans="1:60">
      <c r="A1520" t="s">
        <v>3277</v>
      </c>
      <c r="B1520" t="s">
        <v>82</v>
      </c>
      <c r="C1520" t="s">
        <v>3278</v>
      </c>
      <c r="D1520" t="s">
        <v>84</v>
      </c>
      <c r="E1520" s="2">
        <f>HYPERLINK("capsilon://?command=openfolder&amp;siteaddress=FAM.docvelocity-na8.net&amp;folderid=FX7FF4C897-78D7-B147-8152-6025EC90F28B","FX22088235")</f>
        <v>0</v>
      </c>
      <c r="F1520" t="s">
        <v>19</v>
      </c>
      <c r="G1520" t="s">
        <v>19</v>
      </c>
      <c r="H1520" t="s">
        <v>85</v>
      </c>
      <c r="I1520" t="s">
        <v>3279</v>
      </c>
      <c r="J1520">
        <v>181</v>
      </c>
      <c r="K1520" t="s">
        <v>87</v>
      </c>
      <c r="L1520" t="s">
        <v>88</v>
      </c>
      <c r="M1520" t="s">
        <v>89</v>
      </c>
      <c r="N1520">
        <v>1</v>
      </c>
      <c r="O1520" s="1">
        <v>44803.601018518515</v>
      </c>
      <c r="P1520" s="1">
        <v>44803.647569444445</v>
      </c>
      <c r="Q1520">
        <v>3743</v>
      </c>
      <c r="R1520">
        <v>279</v>
      </c>
      <c r="S1520" t="b">
        <v>0</v>
      </c>
      <c r="T1520" t="s">
        <v>90</v>
      </c>
      <c r="U1520" t="b">
        <v>0</v>
      </c>
      <c r="V1520" t="s">
        <v>567</v>
      </c>
      <c r="W1520" s="1">
        <v>44803.647569444445</v>
      </c>
      <c r="X1520">
        <v>104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181</v>
      </c>
      <c r="AE1520">
        <v>152</v>
      </c>
      <c r="AF1520">
        <v>0</v>
      </c>
      <c r="AG1520">
        <v>6</v>
      </c>
      <c r="AH1520" t="s">
        <v>90</v>
      </c>
      <c r="AI1520" t="s">
        <v>90</v>
      </c>
      <c r="AJ1520" t="s">
        <v>90</v>
      </c>
      <c r="AK1520" t="s">
        <v>90</v>
      </c>
      <c r="AL1520" t="s">
        <v>90</v>
      </c>
      <c r="AM1520" t="s">
        <v>90</v>
      </c>
      <c r="AN1520" t="s">
        <v>90</v>
      </c>
      <c r="AO1520" t="s">
        <v>90</v>
      </c>
      <c r="AP1520" t="s">
        <v>90</v>
      </c>
      <c r="AQ1520" t="s">
        <v>90</v>
      </c>
      <c r="AR1520" t="s">
        <v>90</v>
      </c>
      <c r="AS1520" t="s">
        <v>90</v>
      </c>
      <c r="AT1520" t="s">
        <v>90</v>
      </c>
      <c r="AU1520" t="s">
        <v>90</v>
      </c>
      <c r="AV1520" t="s">
        <v>90</v>
      </c>
      <c r="AW1520" t="s">
        <v>90</v>
      </c>
      <c r="AX1520" t="s">
        <v>90</v>
      </c>
      <c r="AY1520" t="s">
        <v>90</v>
      </c>
      <c r="AZ1520" t="s">
        <v>90</v>
      </c>
      <c r="BA1520" t="s">
        <v>90</v>
      </c>
      <c r="BB1520" t="s">
        <v>90</v>
      </c>
      <c r="BC1520" t="s">
        <v>90</v>
      </c>
      <c r="BD1520" t="s">
        <v>90</v>
      </c>
      <c r="BE1520" t="s">
        <v>90</v>
      </c>
      <c r="BF1520" t="s">
        <v>3161</v>
      </c>
      <c r="BG1520">
        <v>67</v>
      </c>
      <c r="BH1520" t="s">
        <v>93</v>
      </c>
    </row>
    <row r="1521" spans="1:60">
      <c r="A1521" t="s">
        <v>3280</v>
      </c>
      <c r="B1521" t="s">
        <v>82</v>
      </c>
      <c r="C1521" t="s">
        <v>3202</v>
      </c>
      <c r="D1521" t="s">
        <v>84</v>
      </c>
      <c r="E1521" s="2">
        <f>HYPERLINK("capsilon://?command=openfolder&amp;siteaddress=FAM.docvelocity-na8.net&amp;folderid=FX2881FEF9-B14A-6DEA-9C96-81C9298D3927","FX22087377")</f>
        <v>0</v>
      </c>
      <c r="F1521" t="s">
        <v>19</v>
      </c>
      <c r="G1521" t="s">
        <v>19</v>
      </c>
      <c r="H1521" t="s">
        <v>85</v>
      </c>
      <c r="I1521" t="s">
        <v>3281</v>
      </c>
      <c r="J1521">
        <v>28</v>
      </c>
      <c r="K1521" t="s">
        <v>87</v>
      </c>
      <c r="L1521" t="s">
        <v>88</v>
      </c>
      <c r="M1521" t="s">
        <v>89</v>
      </c>
      <c r="N1521">
        <v>2</v>
      </c>
      <c r="O1521" s="1">
        <v>44803.605902777781</v>
      </c>
      <c r="P1521" s="1">
        <v>44803.646956018521</v>
      </c>
      <c r="Q1521">
        <v>3335</v>
      </c>
      <c r="R1521">
        <v>212</v>
      </c>
      <c r="S1521" t="b">
        <v>0</v>
      </c>
      <c r="T1521" t="s">
        <v>90</v>
      </c>
      <c r="U1521" t="b">
        <v>0</v>
      </c>
      <c r="V1521" t="s">
        <v>1933</v>
      </c>
      <c r="W1521" s="1">
        <v>44803.639004629629</v>
      </c>
      <c r="X1521">
        <v>147</v>
      </c>
      <c r="Y1521">
        <v>21</v>
      </c>
      <c r="Z1521">
        <v>0</v>
      </c>
      <c r="AA1521">
        <v>21</v>
      </c>
      <c r="AB1521">
        <v>0</v>
      </c>
      <c r="AC1521">
        <v>0</v>
      </c>
      <c r="AD1521">
        <v>7</v>
      </c>
      <c r="AE1521">
        <v>0</v>
      </c>
      <c r="AF1521">
        <v>0</v>
      </c>
      <c r="AG1521">
        <v>0</v>
      </c>
      <c r="AH1521" t="s">
        <v>749</v>
      </c>
      <c r="AI1521" s="1">
        <v>44803.646956018521</v>
      </c>
      <c r="AJ1521">
        <v>65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7</v>
      </c>
      <c r="AQ1521">
        <v>0</v>
      </c>
      <c r="AR1521">
        <v>0</v>
      </c>
      <c r="AS1521">
        <v>0</v>
      </c>
      <c r="AT1521" t="s">
        <v>90</v>
      </c>
      <c r="AU1521" t="s">
        <v>90</v>
      </c>
      <c r="AV1521" t="s">
        <v>90</v>
      </c>
      <c r="AW1521" t="s">
        <v>90</v>
      </c>
      <c r="AX1521" t="s">
        <v>90</v>
      </c>
      <c r="AY1521" t="s">
        <v>90</v>
      </c>
      <c r="AZ1521" t="s">
        <v>90</v>
      </c>
      <c r="BA1521" t="s">
        <v>90</v>
      </c>
      <c r="BB1521" t="s">
        <v>90</v>
      </c>
      <c r="BC1521" t="s">
        <v>90</v>
      </c>
      <c r="BD1521" t="s">
        <v>90</v>
      </c>
      <c r="BE1521" t="s">
        <v>90</v>
      </c>
      <c r="BF1521" t="s">
        <v>3161</v>
      </c>
      <c r="BG1521">
        <v>59</v>
      </c>
      <c r="BH1521" t="s">
        <v>93</v>
      </c>
    </row>
    <row r="1522" spans="1:60">
      <c r="A1522" t="s">
        <v>3282</v>
      </c>
      <c r="B1522" t="s">
        <v>82</v>
      </c>
      <c r="C1522" t="s">
        <v>3202</v>
      </c>
      <c r="D1522" t="s">
        <v>84</v>
      </c>
      <c r="E1522" s="2">
        <f>HYPERLINK("capsilon://?command=openfolder&amp;siteaddress=FAM.docvelocity-na8.net&amp;folderid=FX2881FEF9-B14A-6DEA-9C96-81C9298D3927","FX22087377")</f>
        <v>0</v>
      </c>
      <c r="F1522" t="s">
        <v>19</v>
      </c>
      <c r="G1522" t="s">
        <v>19</v>
      </c>
      <c r="H1522" t="s">
        <v>85</v>
      </c>
      <c r="I1522" t="s">
        <v>3283</v>
      </c>
      <c r="J1522">
        <v>28</v>
      </c>
      <c r="K1522" t="s">
        <v>87</v>
      </c>
      <c r="L1522" t="s">
        <v>88</v>
      </c>
      <c r="M1522" t="s">
        <v>89</v>
      </c>
      <c r="N1522">
        <v>2</v>
      </c>
      <c r="O1522" s="1">
        <v>44803.606354166666</v>
      </c>
      <c r="P1522" s="1">
        <v>44803.647615740738</v>
      </c>
      <c r="Q1522">
        <v>3396</v>
      </c>
      <c r="R1522">
        <v>169</v>
      </c>
      <c r="S1522" t="b">
        <v>0</v>
      </c>
      <c r="T1522" t="s">
        <v>90</v>
      </c>
      <c r="U1522" t="b">
        <v>0</v>
      </c>
      <c r="V1522" t="s">
        <v>1933</v>
      </c>
      <c r="W1522" s="1">
        <v>44803.640324074076</v>
      </c>
      <c r="X1522">
        <v>113</v>
      </c>
      <c r="Y1522">
        <v>21</v>
      </c>
      <c r="Z1522">
        <v>0</v>
      </c>
      <c r="AA1522">
        <v>21</v>
      </c>
      <c r="AB1522">
        <v>0</v>
      </c>
      <c r="AC1522">
        <v>0</v>
      </c>
      <c r="AD1522">
        <v>7</v>
      </c>
      <c r="AE1522">
        <v>0</v>
      </c>
      <c r="AF1522">
        <v>0</v>
      </c>
      <c r="AG1522">
        <v>0</v>
      </c>
      <c r="AH1522" t="s">
        <v>749</v>
      </c>
      <c r="AI1522" s="1">
        <v>44803.647615740738</v>
      </c>
      <c r="AJ1522">
        <v>56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7</v>
      </c>
      <c r="AQ1522">
        <v>0</v>
      </c>
      <c r="AR1522">
        <v>0</v>
      </c>
      <c r="AS1522">
        <v>0</v>
      </c>
      <c r="AT1522" t="s">
        <v>90</v>
      </c>
      <c r="AU1522" t="s">
        <v>90</v>
      </c>
      <c r="AV1522" t="s">
        <v>90</v>
      </c>
      <c r="AW1522" t="s">
        <v>90</v>
      </c>
      <c r="AX1522" t="s">
        <v>90</v>
      </c>
      <c r="AY1522" t="s">
        <v>90</v>
      </c>
      <c r="AZ1522" t="s">
        <v>90</v>
      </c>
      <c r="BA1522" t="s">
        <v>90</v>
      </c>
      <c r="BB1522" t="s">
        <v>90</v>
      </c>
      <c r="BC1522" t="s">
        <v>90</v>
      </c>
      <c r="BD1522" t="s">
        <v>90</v>
      </c>
      <c r="BE1522" t="s">
        <v>90</v>
      </c>
      <c r="BF1522" t="s">
        <v>3161</v>
      </c>
      <c r="BG1522">
        <v>59</v>
      </c>
      <c r="BH1522" t="s">
        <v>93</v>
      </c>
    </row>
    <row r="1523" spans="1:60">
      <c r="A1523" t="s">
        <v>3284</v>
      </c>
      <c r="B1523" t="s">
        <v>82</v>
      </c>
      <c r="C1523" t="s">
        <v>3202</v>
      </c>
      <c r="D1523" t="s">
        <v>84</v>
      </c>
      <c r="E1523" s="2">
        <f>HYPERLINK("capsilon://?command=openfolder&amp;siteaddress=FAM.docvelocity-na8.net&amp;folderid=FX2881FEF9-B14A-6DEA-9C96-81C9298D3927","FX22087377")</f>
        <v>0</v>
      </c>
      <c r="F1523" t="s">
        <v>19</v>
      </c>
      <c r="G1523" t="s">
        <v>19</v>
      </c>
      <c r="H1523" t="s">
        <v>85</v>
      </c>
      <c r="I1523" t="s">
        <v>3285</v>
      </c>
      <c r="J1523">
        <v>28</v>
      </c>
      <c r="K1523" t="s">
        <v>87</v>
      </c>
      <c r="L1523" t="s">
        <v>88</v>
      </c>
      <c r="M1523" t="s">
        <v>89</v>
      </c>
      <c r="N1523">
        <v>2</v>
      </c>
      <c r="O1523" s="1">
        <v>44803.606388888889</v>
      </c>
      <c r="P1523" s="1">
        <v>44803.648425925923</v>
      </c>
      <c r="Q1523">
        <v>3447</v>
      </c>
      <c r="R1523">
        <v>185</v>
      </c>
      <c r="S1523" t="b">
        <v>0</v>
      </c>
      <c r="T1523" t="s">
        <v>90</v>
      </c>
      <c r="U1523" t="b">
        <v>0</v>
      </c>
      <c r="V1523" t="s">
        <v>1933</v>
      </c>
      <c r="W1523" s="1">
        <v>44803.64166666667</v>
      </c>
      <c r="X1523">
        <v>115</v>
      </c>
      <c r="Y1523">
        <v>21</v>
      </c>
      <c r="Z1523">
        <v>0</v>
      </c>
      <c r="AA1523">
        <v>21</v>
      </c>
      <c r="AB1523">
        <v>0</v>
      </c>
      <c r="AC1523">
        <v>0</v>
      </c>
      <c r="AD1523">
        <v>7</v>
      </c>
      <c r="AE1523">
        <v>0</v>
      </c>
      <c r="AF1523">
        <v>0</v>
      </c>
      <c r="AG1523">
        <v>0</v>
      </c>
      <c r="AH1523" t="s">
        <v>749</v>
      </c>
      <c r="AI1523" s="1">
        <v>44803.648425925923</v>
      </c>
      <c r="AJ1523">
        <v>70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7</v>
      </c>
      <c r="AQ1523">
        <v>0</v>
      </c>
      <c r="AR1523">
        <v>0</v>
      </c>
      <c r="AS1523">
        <v>0</v>
      </c>
      <c r="AT1523" t="s">
        <v>90</v>
      </c>
      <c r="AU1523" t="s">
        <v>90</v>
      </c>
      <c r="AV1523" t="s">
        <v>90</v>
      </c>
      <c r="AW1523" t="s">
        <v>90</v>
      </c>
      <c r="AX1523" t="s">
        <v>90</v>
      </c>
      <c r="AY1523" t="s">
        <v>90</v>
      </c>
      <c r="AZ1523" t="s">
        <v>90</v>
      </c>
      <c r="BA1523" t="s">
        <v>90</v>
      </c>
      <c r="BB1523" t="s">
        <v>90</v>
      </c>
      <c r="BC1523" t="s">
        <v>90</v>
      </c>
      <c r="BD1523" t="s">
        <v>90</v>
      </c>
      <c r="BE1523" t="s">
        <v>90</v>
      </c>
      <c r="BF1523" t="s">
        <v>3161</v>
      </c>
      <c r="BG1523">
        <v>60</v>
      </c>
      <c r="BH1523" t="s">
        <v>93</v>
      </c>
    </row>
    <row r="1524" spans="1:60">
      <c r="A1524" t="s">
        <v>3286</v>
      </c>
      <c r="B1524" t="s">
        <v>82</v>
      </c>
      <c r="C1524" t="s">
        <v>3287</v>
      </c>
      <c r="D1524" t="s">
        <v>84</v>
      </c>
      <c r="E1524" s="2">
        <f>HYPERLINK("capsilon://?command=openfolder&amp;siteaddress=FAM.docvelocity-na8.net&amp;folderid=FX4747E0F8-9E27-43D0-9476-C85FB4852AFD","FX22078209")</f>
        <v>0</v>
      </c>
      <c r="F1524" t="s">
        <v>19</v>
      </c>
      <c r="G1524" t="s">
        <v>19</v>
      </c>
      <c r="H1524" t="s">
        <v>85</v>
      </c>
      <c r="I1524" t="s">
        <v>3288</v>
      </c>
      <c r="J1524">
        <v>255</v>
      </c>
      <c r="K1524" t="s">
        <v>87</v>
      </c>
      <c r="L1524" t="s">
        <v>88</v>
      </c>
      <c r="M1524" t="s">
        <v>89</v>
      </c>
      <c r="N1524">
        <v>1</v>
      </c>
      <c r="O1524" s="1">
        <v>44803.607372685183</v>
      </c>
      <c r="P1524" s="1">
        <v>44803.650243055556</v>
      </c>
      <c r="Q1524">
        <v>3436</v>
      </c>
      <c r="R1524">
        <v>268</v>
      </c>
      <c r="S1524" t="b">
        <v>0</v>
      </c>
      <c r="T1524" t="s">
        <v>90</v>
      </c>
      <c r="U1524" t="b">
        <v>0</v>
      </c>
      <c r="V1524" t="s">
        <v>567</v>
      </c>
      <c r="W1524" s="1">
        <v>44803.650243055556</v>
      </c>
      <c r="X1524">
        <v>230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255</v>
      </c>
      <c r="AE1524">
        <v>241</v>
      </c>
      <c r="AF1524">
        <v>0</v>
      </c>
      <c r="AG1524">
        <v>14</v>
      </c>
      <c r="AH1524" t="s">
        <v>90</v>
      </c>
      <c r="AI1524" t="s">
        <v>90</v>
      </c>
      <c r="AJ1524" t="s">
        <v>90</v>
      </c>
      <c r="AK1524" t="s">
        <v>90</v>
      </c>
      <c r="AL1524" t="s">
        <v>90</v>
      </c>
      <c r="AM1524" t="s">
        <v>90</v>
      </c>
      <c r="AN1524" t="s">
        <v>90</v>
      </c>
      <c r="AO1524" t="s">
        <v>90</v>
      </c>
      <c r="AP1524" t="s">
        <v>90</v>
      </c>
      <c r="AQ1524" t="s">
        <v>90</v>
      </c>
      <c r="AR1524" t="s">
        <v>90</v>
      </c>
      <c r="AS1524" t="s">
        <v>90</v>
      </c>
      <c r="AT1524" t="s">
        <v>90</v>
      </c>
      <c r="AU1524" t="s">
        <v>90</v>
      </c>
      <c r="AV1524" t="s">
        <v>90</v>
      </c>
      <c r="AW1524" t="s">
        <v>90</v>
      </c>
      <c r="AX1524" t="s">
        <v>90</v>
      </c>
      <c r="AY1524" t="s">
        <v>90</v>
      </c>
      <c r="AZ1524" t="s">
        <v>90</v>
      </c>
      <c r="BA1524" t="s">
        <v>90</v>
      </c>
      <c r="BB1524" t="s">
        <v>90</v>
      </c>
      <c r="BC1524" t="s">
        <v>90</v>
      </c>
      <c r="BD1524" t="s">
        <v>90</v>
      </c>
      <c r="BE1524" t="s">
        <v>90</v>
      </c>
      <c r="BF1524" t="s">
        <v>3161</v>
      </c>
      <c r="BG1524">
        <v>61</v>
      </c>
      <c r="BH1524" t="s">
        <v>93</v>
      </c>
    </row>
    <row r="1525" spans="1:60">
      <c r="A1525" t="s">
        <v>3289</v>
      </c>
      <c r="B1525" t="s">
        <v>82</v>
      </c>
      <c r="C1525" t="s">
        <v>3290</v>
      </c>
      <c r="D1525" t="s">
        <v>84</v>
      </c>
      <c r="E1525" s="2">
        <f>HYPERLINK("capsilon://?command=openfolder&amp;siteaddress=FAM.docvelocity-na8.net&amp;folderid=FX2F51907E-BDE7-60E9-AC2A-0E595F1E76F8","FX22088066")</f>
        <v>0</v>
      </c>
      <c r="F1525" t="s">
        <v>19</v>
      </c>
      <c r="G1525" t="s">
        <v>19</v>
      </c>
      <c r="H1525" t="s">
        <v>85</v>
      </c>
      <c r="I1525" t="s">
        <v>3291</v>
      </c>
      <c r="J1525">
        <v>92</v>
      </c>
      <c r="K1525" t="s">
        <v>87</v>
      </c>
      <c r="L1525" t="s">
        <v>88</v>
      </c>
      <c r="M1525" t="s">
        <v>89</v>
      </c>
      <c r="N1525">
        <v>1</v>
      </c>
      <c r="O1525" s="1">
        <v>44803.628506944442</v>
      </c>
      <c r="P1525" s="1">
        <v>44803.651226851849</v>
      </c>
      <c r="Q1525">
        <v>1858</v>
      </c>
      <c r="R1525">
        <v>105</v>
      </c>
      <c r="S1525" t="b">
        <v>0</v>
      </c>
      <c r="T1525" t="s">
        <v>90</v>
      </c>
      <c r="U1525" t="b">
        <v>0</v>
      </c>
      <c r="V1525" t="s">
        <v>567</v>
      </c>
      <c r="W1525" s="1">
        <v>44803.651226851849</v>
      </c>
      <c r="X1525">
        <v>77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92</v>
      </c>
      <c r="AE1525">
        <v>92</v>
      </c>
      <c r="AF1525">
        <v>0</v>
      </c>
      <c r="AG1525">
        <v>4</v>
      </c>
      <c r="AH1525" t="s">
        <v>90</v>
      </c>
      <c r="AI1525" t="s">
        <v>90</v>
      </c>
      <c r="AJ1525" t="s">
        <v>90</v>
      </c>
      <c r="AK1525" t="s">
        <v>90</v>
      </c>
      <c r="AL1525" t="s">
        <v>90</v>
      </c>
      <c r="AM1525" t="s">
        <v>90</v>
      </c>
      <c r="AN1525" t="s">
        <v>90</v>
      </c>
      <c r="AO1525" t="s">
        <v>90</v>
      </c>
      <c r="AP1525" t="s">
        <v>90</v>
      </c>
      <c r="AQ1525" t="s">
        <v>90</v>
      </c>
      <c r="AR1525" t="s">
        <v>90</v>
      </c>
      <c r="AS1525" t="s">
        <v>90</v>
      </c>
      <c r="AT1525" t="s">
        <v>90</v>
      </c>
      <c r="AU1525" t="s">
        <v>90</v>
      </c>
      <c r="AV1525" t="s">
        <v>90</v>
      </c>
      <c r="AW1525" t="s">
        <v>90</v>
      </c>
      <c r="AX1525" t="s">
        <v>90</v>
      </c>
      <c r="AY1525" t="s">
        <v>90</v>
      </c>
      <c r="AZ1525" t="s">
        <v>90</v>
      </c>
      <c r="BA1525" t="s">
        <v>90</v>
      </c>
      <c r="BB1525" t="s">
        <v>90</v>
      </c>
      <c r="BC1525" t="s">
        <v>90</v>
      </c>
      <c r="BD1525" t="s">
        <v>90</v>
      </c>
      <c r="BE1525" t="s">
        <v>90</v>
      </c>
      <c r="BF1525" t="s">
        <v>3161</v>
      </c>
      <c r="BG1525">
        <v>32</v>
      </c>
      <c r="BH1525" t="s">
        <v>93</v>
      </c>
    </row>
    <row r="1526" spans="1:60">
      <c r="A1526" t="s">
        <v>3292</v>
      </c>
      <c r="B1526" t="s">
        <v>82</v>
      </c>
      <c r="C1526" t="s">
        <v>3278</v>
      </c>
      <c r="D1526" t="s">
        <v>84</v>
      </c>
      <c r="E1526" s="2">
        <f>HYPERLINK("capsilon://?command=openfolder&amp;siteaddress=FAM.docvelocity-na8.net&amp;folderid=FX7FF4C897-78D7-B147-8152-6025EC90F28B","FX22088235")</f>
        <v>0</v>
      </c>
      <c r="F1526" t="s">
        <v>19</v>
      </c>
      <c r="G1526" t="s">
        <v>19</v>
      </c>
      <c r="H1526" t="s">
        <v>85</v>
      </c>
      <c r="I1526" t="s">
        <v>3279</v>
      </c>
      <c r="J1526">
        <v>233</v>
      </c>
      <c r="K1526" t="s">
        <v>87</v>
      </c>
      <c r="L1526" t="s">
        <v>88</v>
      </c>
      <c r="M1526" t="s">
        <v>89</v>
      </c>
      <c r="N1526">
        <v>2</v>
      </c>
      <c r="O1526" s="1">
        <v>44803.648888888885</v>
      </c>
      <c r="P1526" s="1">
        <v>44803.69259259259</v>
      </c>
      <c r="Q1526">
        <v>2503</v>
      </c>
      <c r="R1526">
        <v>1273</v>
      </c>
      <c r="S1526" t="b">
        <v>0</v>
      </c>
      <c r="T1526" t="s">
        <v>90</v>
      </c>
      <c r="U1526" t="b">
        <v>1</v>
      </c>
      <c r="V1526" t="s">
        <v>91</v>
      </c>
      <c r="W1526" s="1">
        <v>44803.664097222223</v>
      </c>
      <c r="X1526">
        <v>760</v>
      </c>
      <c r="Y1526">
        <v>197</v>
      </c>
      <c r="Z1526">
        <v>0</v>
      </c>
      <c r="AA1526">
        <v>197</v>
      </c>
      <c r="AB1526">
        <v>0</v>
      </c>
      <c r="AC1526">
        <v>24</v>
      </c>
      <c r="AD1526">
        <v>36</v>
      </c>
      <c r="AE1526">
        <v>0</v>
      </c>
      <c r="AF1526">
        <v>0</v>
      </c>
      <c r="AG1526">
        <v>0</v>
      </c>
      <c r="AH1526" t="s">
        <v>108</v>
      </c>
      <c r="AI1526" s="1">
        <v>44803.69259259259</v>
      </c>
      <c r="AJ1526">
        <v>499</v>
      </c>
      <c r="AK1526">
        <v>1</v>
      </c>
      <c r="AL1526">
        <v>0</v>
      </c>
      <c r="AM1526">
        <v>1</v>
      </c>
      <c r="AN1526">
        <v>21</v>
      </c>
      <c r="AO1526">
        <v>1</v>
      </c>
      <c r="AP1526">
        <v>35</v>
      </c>
      <c r="AQ1526">
        <v>0</v>
      </c>
      <c r="AR1526">
        <v>0</v>
      </c>
      <c r="AS1526">
        <v>0</v>
      </c>
      <c r="AT1526" t="s">
        <v>90</v>
      </c>
      <c r="AU1526" t="s">
        <v>90</v>
      </c>
      <c r="AV1526" t="s">
        <v>90</v>
      </c>
      <c r="AW1526" t="s">
        <v>90</v>
      </c>
      <c r="AX1526" t="s">
        <v>90</v>
      </c>
      <c r="AY1526" t="s">
        <v>90</v>
      </c>
      <c r="AZ1526" t="s">
        <v>90</v>
      </c>
      <c r="BA1526" t="s">
        <v>90</v>
      </c>
      <c r="BB1526" t="s">
        <v>90</v>
      </c>
      <c r="BC1526" t="s">
        <v>90</v>
      </c>
      <c r="BD1526" t="s">
        <v>90</v>
      </c>
      <c r="BE1526" t="s">
        <v>90</v>
      </c>
      <c r="BF1526" t="s">
        <v>3161</v>
      </c>
      <c r="BG1526">
        <v>62</v>
      </c>
      <c r="BH1526" t="s">
        <v>93</v>
      </c>
    </row>
    <row r="1527" spans="1:60">
      <c r="A1527" t="s">
        <v>3293</v>
      </c>
      <c r="B1527" t="s">
        <v>82</v>
      </c>
      <c r="C1527" t="s">
        <v>3290</v>
      </c>
      <c r="D1527" t="s">
        <v>84</v>
      </c>
      <c r="E1527" s="2">
        <f>HYPERLINK("capsilon://?command=openfolder&amp;siteaddress=FAM.docvelocity-na8.net&amp;folderid=FX2F51907E-BDE7-60E9-AC2A-0E595F1E76F8","FX22088066")</f>
        <v>0</v>
      </c>
      <c r="F1527" t="s">
        <v>19</v>
      </c>
      <c r="G1527" t="s">
        <v>19</v>
      </c>
      <c r="H1527" t="s">
        <v>85</v>
      </c>
      <c r="I1527" t="s">
        <v>3291</v>
      </c>
      <c r="J1527">
        <v>164</v>
      </c>
      <c r="K1527" t="s">
        <v>87</v>
      </c>
      <c r="L1527" t="s">
        <v>88</v>
      </c>
      <c r="M1527" t="s">
        <v>89</v>
      </c>
      <c r="N1527">
        <v>2</v>
      </c>
      <c r="O1527" s="1">
        <v>44803.652395833335</v>
      </c>
      <c r="P1527" s="1">
        <v>44803.6952662037</v>
      </c>
      <c r="Q1527">
        <v>2760</v>
      </c>
      <c r="R1527">
        <v>944</v>
      </c>
      <c r="S1527" t="b">
        <v>0</v>
      </c>
      <c r="T1527" t="s">
        <v>90</v>
      </c>
      <c r="U1527" t="b">
        <v>1</v>
      </c>
      <c r="V1527" t="s">
        <v>95</v>
      </c>
      <c r="W1527" s="1">
        <v>44803.670381944445</v>
      </c>
      <c r="X1527">
        <v>714</v>
      </c>
      <c r="Y1527">
        <v>140</v>
      </c>
      <c r="Z1527">
        <v>0</v>
      </c>
      <c r="AA1527">
        <v>140</v>
      </c>
      <c r="AB1527">
        <v>0</v>
      </c>
      <c r="AC1527">
        <v>27</v>
      </c>
      <c r="AD1527">
        <v>24</v>
      </c>
      <c r="AE1527">
        <v>0</v>
      </c>
      <c r="AF1527">
        <v>0</v>
      </c>
      <c r="AG1527">
        <v>0</v>
      </c>
      <c r="AH1527" t="s">
        <v>108</v>
      </c>
      <c r="AI1527" s="1">
        <v>44803.6952662037</v>
      </c>
      <c r="AJ1527">
        <v>230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24</v>
      </c>
      <c r="AQ1527">
        <v>0</v>
      </c>
      <c r="AR1527">
        <v>0</v>
      </c>
      <c r="AS1527">
        <v>0</v>
      </c>
      <c r="AT1527" t="s">
        <v>90</v>
      </c>
      <c r="AU1527" t="s">
        <v>90</v>
      </c>
      <c r="AV1527" t="s">
        <v>90</v>
      </c>
      <c r="AW1527" t="s">
        <v>90</v>
      </c>
      <c r="AX1527" t="s">
        <v>90</v>
      </c>
      <c r="AY1527" t="s">
        <v>90</v>
      </c>
      <c r="AZ1527" t="s">
        <v>90</v>
      </c>
      <c r="BA1527" t="s">
        <v>90</v>
      </c>
      <c r="BB1527" t="s">
        <v>90</v>
      </c>
      <c r="BC1527" t="s">
        <v>90</v>
      </c>
      <c r="BD1527" t="s">
        <v>90</v>
      </c>
      <c r="BE1527" t="s">
        <v>90</v>
      </c>
      <c r="BF1527" t="s">
        <v>3161</v>
      </c>
      <c r="BG1527">
        <v>61</v>
      </c>
      <c r="BH1527" t="s">
        <v>93</v>
      </c>
    </row>
    <row r="1528" spans="1:60">
      <c r="A1528" t="s">
        <v>3294</v>
      </c>
      <c r="B1528" t="s">
        <v>82</v>
      </c>
      <c r="C1528" t="s">
        <v>3287</v>
      </c>
      <c r="D1528" t="s">
        <v>84</v>
      </c>
      <c r="E1528" s="2">
        <f>HYPERLINK("capsilon://?command=openfolder&amp;siteaddress=FAM.docvelocity-na8.net&amp;folderid=FX4747E0F8-9E27-43D0-9476-C85FB4852AFD","FX22078209")</f>
        <v>0</v>
      </c>
      <c r="F1528" t="s">
        <v>19</v>
      </c>
      <c r="G1528" t="s">
        <v>19</v>
      </c>
      <c r="H1528" t="s">
        <v>85</v>
      </c>
      <c r="I1528" t="s">
        <v>3288</v>
      </c>
      <c r="J1528">
        <v>673</v>
      </c>
      <c r="K1528" t="s">
        <v>87</v>
      </c>
      <c r="L1528" t="s">
        <v>88</v>
      </c>
      <c r="M1528" t="s">
        <v>89</v>
      </c>
      <c r="N1528">
        <v>2</v>
      </c>
      <c r="O1528" s="1">
        <v>44803.652604166666</v>
      </c>
      <c r="P1528" s="1">
        <v>44803.750219907408</v>
      </c>
      <c r="Q1528">
        <v>3979</v>
      </c>
      <c r="R1528">
        <v>4455</v>
      </c>
      <c r="S1528" t="b">
        <v>0</v>
      </c>
      <c r="T1528" t="s">
        <v>90</v>
      </c>
      <c r="U1528" t="b">
        <v>1</v>
      </c>
      <c r="V1528" t="s">
        <v>91</v>
      </c>
      <c r="W1528" s="1">
        <v>44803.713020833333</v>
      </c>
      <c r="X1528">
        <v>3920</v>
      </c>
      <c r="Y1528">
        <v>465</v>
      </c>
      <c r="Z1528">
        <v>0</v>
      </c>
      <c r="AA1528">
        <v>465</v>
      </c>
      <c r="AB1528">
        <v>210</v>
      </c>
      <c r="AC1528">
        <v>204</v>
      </c>
      <c r="AD1528">
        <v>208</v>
      </c>
      <c r="AE1528">
        <v>0</v>
      </c>
      <c r="AF1528">
        <v>0</v>
      </c>
      <c r="AG1528">
        <v>0</v>
      </c>
      <c r="AH1528" t="s">
        <v>749</v>
      </c>
      <c r="AI1528" s="1">
        <v>44803.750219907408</v>
      </c>
      <c r="AJ1528">
        <v>511</v>
      </c>
      <c r="AK1528">
        <v>2</v>
      </c>
      <c r="AL1528">
        <v>0</v>
      </c>
      <c r="AM1528">
        <v>2</v>
      </c>
      <c r="AN1528">
        <v>105</v>
      </c>
      <c r="AO1528">
        <v>2</v>
      </c>
      <c r="AP1528">
        <v>206</v>
      </c>
      <c r="AQ1528">
        <v>0</v>
      </c>
      <c r="AR1528">
        <v>0</v>
      </c>
      <c r="AS1528">
        <v>0</v>
      </c>
      <c r="AT1528" t="s">
        <v>90</v>
      </c>
      <c r="AU1528" t="s">
        <v>90</v>
      </c>
      <c r="AV1528" t="s">
        <v>90</v>
      </c>
      <c r="AW1528" t="s">
        <v>90</v>
      </c>
      <c r="AX1528" t="s">
        <v>90</v>
      </c>
      <c r="AY1528" t="s">
        <v>90</v>
      </c>
      <c r="AZ1528" t="s">
        <v>90</v>
      </c>
      <c r="BA1528" t="s">
        <v>90</v>
      </c>
      <c r="BB1528" t="s">
        <v>90</v>
      </c>
      <c r="BC1528" t="s">
        <v>90</v>
      </c>
      <c r="BD1528" t="s">
        <v>90</v>
      </c>
      <c r="BE1528" t="s">
        <v>90</v>
      </c>
      <c r="BF1528" t="s">
        <v>3161</v>
      </c>
      <c r="BG1528">
        <v>140</v>
      </c>
      <c r="BH1528" t="s">
        <v>93</v>
      </c>
    </row>
    <row r="1529" spans="1:60">
      <c r="A1529" t="s">
        <v>3295</v>
      </c>
      <c r="B1529" t="s">
        <v>82</v>
      </c>
      <c r="C1529" t="s">
        <v>3296</v>
      </c>
      <c r="D1529" t="s">
        <v>84</v>
      </c>
      <c r="E1529" s="2">
        <f>HYPERLINK("capsilon://?command=openfolder&amp;siteaddress=FAM.docvelocity-na8.net&amp;folderid=FX8E33CE8E-4612-A86A-A314-1E03183823E2","FX22087338")</f>
        <v>0</v>
      </c>
      <c r="F1529" t="s">
        <v>19</v>
      </c>
      <c r="G1529" t="s">
        <v>19</v>
      </c>
      <c r="H1529" t="s">
        <v>85</v>
      </c>
      <c r="I1529" t="s">
        <v>3297</v>
      </c>
      <c r="J1529">
        <v>204</v>
      </c>
      <c r="K1529" t="s">
        <v>87</v>
      </c>
      <c r="L1529" t="s">
        <v>88</v>
      </c>
      <c r="M1529" t="s">
        <v>89</v>
      </c>
      <c r="N1529">
        <v>1</v>
      </c>
      <c r="O1529" s="1">
        <v>44803.657500000001</v>
      </c>
      <c r="P1529" s="1">
        <v>44803.69290509259</v>
      </c>
      <c r="Q1529">
        <v>2726</v>
      </c>
      <c r="R1529">
        <v>333</v>
      </c>
      <c r="S1529" t="b">
        <v>0</v>
      </c>
      <c r="T1529" t="s">
        <v>90</v>
      </c>
      <c r="U1529" t="b">
        <v>0</v>
      </c>
      <c r="V1529" t="s">
        <v>567</v>
      </c>
      <c r="W1529" s="1">
        <v>44803.69290509259</v>
      </c>
      <c r="X1529">
        <v>259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204</v>
      </c>
      <c r="AE1529">
        <v>195</v>
      </c>
      <c r="AF1529">
        <v>0</v>
      </c>
      <c r="AG1529">
        <v>6</v>
      </c>
      <c r="AH1529" t="s">
        <v>90</v>
      </c>
      <c r="AI1529" t="s">
        <v>90</v>
      </c>
      <c r="AJ1529" t="s">
        <v>90</v>
      </c>
      <c r="AK1529" t="s">
        <v>90</v>
      </c>
      <c r="AL1529" t="s">
        <v>90</v>
      </c>
      <c r="AM1529" t="s">
        <v>90</v>
      </c>
      <c r="AN1529" t="s">
        <v>90</v>
      </c>
      <c r="AO1529" t="s">
        <v>90</v>
      </c>
      <c r="AP1529" t="s">
        <v>90</v>
      </c>
      <c r="AQ1529" t="s">
        <v>90</v>
      </c>
      <c r="AR1529" t="s">
        <v>90</v>
      </c>
      <c r="AS1529" t="s">
        <v>90</v>
      </c>
      <c r="AT1529" t="s">
        <v>90</v>
      </c>
      <c r="AU1529" t="s">
        <v>90</v>
      </c>
      <c r="AV1529" t="s">
        <v>90</v>
      </c>
      <c r="AW1529" t="s">
        <v>90</v>
      </c>
      <c r="AX1529" t="s">
        <v>90</v>
      </c>
      <c r="AY1529" t="s">
        <v>90</v>
      </c>
      <c r="AZ1529" t="s">
        <v>90</v>
      </c>
      <c r="BA1529" t="s">
        <v>90</v>
      </c>
      <c r="BB1529" t="s">
        <v>90</v>
      </c>
      <c r="BC1529" t="s">
        <v>90</v>
      </c>
      <c r="BD1529" t="s">
        <v>90</v>
      </c>
      <c r="BE1529" t="s">
        <v>90</v>
      </c>
      <c r="BF1529" t="s">
        <v>3161</v>
      </c>
      <c r="BG1529">
        <v>50</v>
      </c>
      <c r="BH1529" t="s">
        <v>93</v>
      </c>
    </row>
    <row r="1530" spans="1:60">
      <c r="A1530" t="s">
        <v>3298</v>
      </c>
      <c r="B1530" t="s">
        <v>82</v>
      </c>
      <c r="C1530" t="s">
        <v>3299</v>
      </c>
      <c r="D1530" t="s">
        <v>84</v>
      </c>
      <c r="E1530" s="2">
        <f>HYPERLINK("capsilon://?command=openfolder&amp;siteaddress=FAM.docvelocity-na8.net&amp;folderid=FX6BEFD34B-B6DC-353B-9A6B-525A62694B16","FX22087989")</f>
        <v>0</v>
      </c>
      <c r="F1530" t="s">
        <v>19</v>
      </c>
      <c r="G1530" t="s">
        <v>19</v>
      </c>
      <c r="H1530" t="s">
        <v>85</v>
      </c>
      <c r="I1530" t="s">
        <v>3300</v>
      </c>
      <c r="J1530">
        <v>166</v>
      </c>
      <c r="K1530" t="s">
        <v>87</v>
      </c>
      <c r="L1530" t="s">
        <v>88</v>
      </c>
      <c r="M1530" t="s">
        <v>89</v>
      </c>
      <c r="N1530">
        <v>1</v>
      </c>
      <c r="O1530" s="1">
        <v>44803.689872685187</v>
      </c>
      <c r="P1530" s="1">
        <v>44803.696400462963</v>
      </c>
      <c r="Q1530">
        <v>353</v>
      </c>
      <c r="R1530">
        <v>211</v>
      </c>
      <c r="S1530" t="b">
        <v>0</v>
      </c>
      <c r="T1530" t="s">
        <v>90</v>
      </c>
      <c r="U1530" t="b">
        <v>0</v>
      </c>
      <c r="V1530" t="s">
        <v>567</v>
      </c>
      <c r="W1530" s="1">
        <v>44803.696400462963</v>
      </c>
      <c r="X1530">
        <v>171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166</v>
      </c>
      <c r="AE1530">
        <v>158</v>
      </c>
      <c r="AF1530">
        <v>0</v>
      </c>
      <c r="AG1530">
        <v>8</v>
      </c>
      <c r="AH1530" t="s">
        <v>90</v>
      </c>
      <c r="AI1530" t="s">
        <v>90</v>
      </c>
      <c r="AJ1530" t="s">
        <v>90</v>
      </c>
      <c r="AK1530" t="s">
        <v>90</v>
      </c>
      <c r="AL1530" t="s">
        <v>90</v>
      </c>
      <c r="AM1530" t="s">
        <v>90</v>
      </c>
      <c r="AN1530" t="s">
        <v>90</v>
      </c>
      <c r="AO1530" t="s">
        <v>90</v>
      </c>
      <c r="AP1530" t="s">
        <v>90</v>
      </c>
      <c r="AQ1530" t="s">
        <v>90</v>
      </c>
      <c r="AR1530" t="s">
        <v>90</v>
      </c>
      <c r="AS1530" t="s">
        <v>90</v>
      </c>
      <c r="AT1530" t="s">
        <v>90</v>
      </c>
      <c r="AU1530" t="s">
        <v>90</v>
      </c>
      <c r="AV1530" t="s">
        <v>90</v>
      </c>
      <c r="AW1530" t="s">
        <v>90</v>
      </c>
      <c r="AX1530" t="s">
        <v>90</v>
      </c>
      <c r="AY1530" t="s">
        <v>90</v>
      </c>
      <c r="AZ1530" t="s">
        <v>90</v>
      </c>
      <c r="BA1530" t="s">
        <v>90</v>
      </c>
      <c r="BB1530" t="s">
        <v>90</v>
      </c>
      <c r="BC1530" t="s">
        <v>90</v>
      </c>
      <c r="BD1530" t="s">
        <v>90</v>
      </c>
      <c r="BE1530" t="s">
        <v>90</v>
      </c>
      <c r="BF1530" t="s">
        <v>3161</v>
      </c>
      <c r="BG1530">
        <v>9</v>
      </c>
      <c r="BH1530" t="s">
        <v>93</v>
      </c>
    </row>
    <row r="1531" spans="1:60">
      <c r="A1531" t="s">
        <v>3301</v>
      </c>
      <c r="B1531" t="s">
        <v>82</v>
      </c>
      <c r="C1531" t="s">
        <v>3296</v>
      </c>
      <c r="D1531" t="s">
        <v>84</v>
      </c>
      <c r="E1531" s="2">
        <f>HYPERLINK("capsilon://?command=openfolder&amp;siteaddress=FAM.docvelocity-na8.net&amp;folderid=FX8E33CE8E-4612-A86A-A314-1E03183823E2","FX22087338")</f>
        <v>0</v>
      </c>
      <c r="F1531" t="s">
        <v>19</v>
      </c>
      <c r="G1531" t="s">
        <v>19</v>
      </c>
      <c r="H1531" t="s">
        <v>85</v>
      </c>
      <c r="I1531" t="s">
        <v>3297</v>
      </c>
      <c r="J1531">
        <v>306</v>
      </c>
      <c r="K1531" t="s">
        <v>87</v>
      </c>
      <c r="L1531" t="s">
        <v>88</v>
      </c>
      <c r="M1531" t="s">
        <v>89</v>
      </c>
      <c r="N1531">
        <v>2</v>
      </c>
      <c r="O1531" s="1">
        <v>44803.694456018522</v>
      </c>
      <c r="P1531" s="1">
        <v>44803.760914351849</v>
      </c>
      <c r="Q1531">
        <v>3255</v>
      </c>
      <c r="R1531">
        <v>2487</v>
      </c>
      <c r="S1531" t="b">
        <v>0</v>
      </c>
      <c r="T1531" t="s">
        <v>90</v>
      </c>
      <c r="U1531" t="b">
        <v>1</v>
      </c>
      <c r="V1531" t="s">
        <v>1933</v>
      </c>
      <c r="W1531" s="1">
        <v>44803.742407407408</v>
      </c>
      <c r="X1531">
        <v>2021</v>
      </c>
      <c r="Y1531">
        <v>237</v>
      </c>
      <c r="Z1531">
        <v>0</v>
      </c>
      <c r="AA1531">
        <v>237</v>
      </c>
      <c r="AB1531">
        <v>0</v>
      </c>
      <c r="AC1531">
        <v>33</v>
      </c>
      <c r="AD1531">
        <v>69</v>
      </c>
      <c r="AE1531">
        <v>0</v>
      </c>
      <c r="AF1531">
        <v>0</v>
      </c>
      <c r="AG1531">
        <v>0</v>
      </c>
      <c r="AH1531" t="s">
        <v>749</v>
      </c>
      <c r="AI1531" s="1">
        <v>44803.760914351849</v>
      </c>
      <c r="AJ1531">
        <v>428</v>
      </c>
      <c r="AK1531">
        <v>1</v>
      </c>
      <c r="AL1531">
        <v>0</v>
      </c>
      <c r="AM1531">
        <v>1</v>
      </c>
      <c r="AN1531">
        <v>0</v>
      </c>
      <c r="AO1531">
        <v>1</v>
      </c>
      <c r="AP1531">
        <v>68</v>
      </c>
      <c r="AQ1531">
        <v>0</v>
      </c>
      <c r="AR1531">
        <v>0</v>
      </c>
      <c r="AS1531">
        <v>0</v>
      </c>
      <c r="AT1531" t="s">
        <v>90</v>
      </c>
      <c r="AU1531" t="s">
        <v>90</v>
      </c>
      <c r="AV1531" t="s">
        <v>90</v>
      </c>
      <c r="AW1531" t="s">
        <v>90</v>
      </c>
      <c r="AX1531" t="s">
        <v>90</v>
      </c>
      <c r="AY1531" t="s">
        <v>90</v>
      </c>
      <c r="AZ1531" t="s">
        <v>90</v>
      </c>
      <c r="BA1531" t="s">
        <v>90</v>
      </c>
      <c r="BB1531" t="s">
        <v>90</v>
      </c>
      <c r="BC1531" t="s">
        <v>90</v>
      </c>
      <c r="BD1531" t="s">
        <v>90</v>
      </c>
      <c r="BE1531" t="s">
        <v>90</v>
      </c>
      <c r="BF1531" t="s">
        <v>3161</v>
      </c>
      <c r="BG1531">
        <v>95</v>
      </c>
      <c r="BH1531" t="s">
        <v>93</v>
      </c>
    </row>
    <row r="1532" spans="1:60">
      <c r="A1532" t="s">
        <v>3302</v>
      </c>
      <c r="B1532" t="s">
        <v>82</v>
      </c>
      <c r="C1532" t="s">
        <v>3299</v>
      </c>
      <c r="D1532" t="s">
        <v>84</v>
      </c>
      <c r="E1532" s="2">
        <f>HYPERLINK("capsilon://?command=openfolder&amp;siteaddress=FAM.docvelocity-na8.net&amp;folderid=FX6BEFD34B-B6DC-353B-9A6B-525A62694B16","FX22087989")</f>
        <v>0</v>
      </c>
      <c r="F1532" t="s">
        <v>19</v>
      </c>
      <c r="G1532" t="s">
        <v>19</v>
      </c>
      <c r="H1532" t="s">
        <v>85</v>
      </c>
      <c r="I1532" t="s">
        <v>3300</v>
      </c>
      <c r="J1532">
        <v>329</v>
      </c>
      <c r="K1532" t="s">
        <v>87</v>
      </c>
      <c r="L1532" t="s">
        <v>88</v>
      </c>
      <c r="M1532" t="s">
        <v>89</v>
      </c>
      <c r="N1532">
        <v>2</v>
      </c>
      <c r="O1532" s="1">
        <v>44803.697835648149</v>
      </c>
      <c r="P1532" s="1">
        <v>44803.799976851849</v>
      </c>
      <c r="Q1532">
        <v>5511</v>
      </c>
      <c r="R1532">
        <v>3314</v>
      </c>
      <c r="S1532" t="b">
        <v>0</v>
      </c>
      <c r="T1532" t="s">
        <v>90</v>
      </c>
      <c r="U1532" t="b">
        <v>1</v>
      </c>
      <c r="V1532" t="s">
        <v>95</v>
      </c>
      <c r="W1532" s="1">
        <v>44803.757754629631</v>
      </c>
      <c r="X1532">
        <v>1839</v>
      </c>
      <c r="Y1532">
        <v>180</v>
      </c>
      <c r="Z1532">
        <v>0</v>
      </c>
      <c r="AA1532">
        <v>180</v>
      </c>
      <c r="AB1532">
        <v>84</v>
      </c>
      <c r="AC1532">
        <v>70</v>
      </c>
      <c r="AD1532">
        <v>149</v>
      </c>
      <c r="AE1532">
        <v>0</v>
      </c>
      <c r="AF1532">
        <v>0</v>
      </c>
      <c r="AG1532">
        <v>0</v>
      </c>
      <c r="AH1532" t="s">
        <v>108</v>
      </c>
      <c r="AI1532" s="1">
        <v>44803.799976851849</v>
      </c>
      <c r="AJ1532">
        <v>1298</v>
      </c>
      <c r="AK1532">
        <v>4</v>
      </c>
      <c r="AL1532">
        <v>0</v>
      </c>
      <c r="AM1532">
        <v>4</v>
      </c>
      <c r="AN1532">
        <v>84</v>
      </c>
      <c r="AO1532">
        <v>4</v>
      </c>
      <c r="AP1532">
        <v>145</v>
      </c>
      <c r="AQ1532">
        <v>0</v>
      </c>
      <c r="AR1532">
        <v>0</v>
      </c>
      <c r="AS1532">
        <v>0</v>
      </c>
      <c r="AT1532" t="s">
        <v>90</v>
      </c>
      <c r="AU1532" t="s">
        <v>90</v>
      </c>
      <c r="AV1532" t="s">
        <v>90</v>
      </c>
      <c r="AW1532" t="s">
        <v>90</v>
      </c>
      <c r="AX1532" t="s">
        <v>90</v>
      </c>
      <c r="AY1532" t="s">
        <v>90</v>
      </c>
      <c r="AZ1532" t="s">
        <v>90</v>
      </c>
      <c r="BA1532" t="s">
        <v>90</v>
      </c>
      <c r="BB1532" t="s">
        <v>90</v>
      </c>
      <c r="BC1532" t="s">
        <v>90</v>
      </c>
      <c r="BD1532" t="s">
        <v>90</v>
      </c>
      <c r="BE1532" t="s">
        <v>90</v>
      </c>
      <c r="BF1532" t="s">
        <v>3161</v>
      </c>
      <c r="BG1532">
        <v>147</v>
      </c>
      <c r="BH1532" t="s">
        <v>93</v>
      </c>
    </row>
    <row r="1533" spans="1:60">
      <c r="A1533" t="s">
        <v>3303</v>
      </c>
      <c r="B1533" t="s">
        <v>82</v>
      </c>
      <c r="C1533" t="s">
        <v>3304</v>
      </c>
      <c r="D1533" t="s">
        <v>84</v>
      </c>
      <c r="E1533" s="2">
        <f>HYPERLINK("capsilon://?command=openfolder&amp;siteaddress=FAM.docvelocity-na8.net&amp;folderid=FXF921574B-567F-6A2F-7012-E7642B8BA026","FX22087485")</f>
        <v>0</v>
      </c>
      <c r="F1533" t="s">
        <v>19</v>
      </c>
      <c r="G1533" t="s">
        <v>19</v>
      </c>
      <c r="H1533" t="s">
        <v>85</v>
      </c>
      <c r="I1533" t="s">
        <v>3305</v>
      </c>
      <c r="J1533">
        <v>30</v>
      </c>
      <c r="K1533" t="s">
        <v>87</v>
      </c>
      <c r="L1533" t="s">
        <v>88</v>
      </c>
      <c r="M1533" t="s">
        <v>89</v>
      </c>
      <c r="N1533">
        <v>2</v>
      </c>
      <c r="O1533" s="1">
        <v>44803.69809027778</v>
      </c>
      <c r="P1533" s="1">
        <v>44803.793287037035</v>
      </c>
      <c r="Q1533">
        <v>8073</v>
      </c>
      <c r="R1533">
        <v>152</v>
      </c>
      <c r="S1533" t="b">
        <v>0</v>
      </c>
      <c r="T1533" t="s">
        <v>90</v>
      </c>
      <c r="U1533" t="b">
        <v>0</v>
      </c>
      <c r="V1533" t="s">
        <v>91</v>
      </c>
      <c r="W1533" s="1">
        <v>44803.731608796297</v>
      </c>
      <c r="X1533">
        <v>62</v>
      </c>
      <c r="Y1533">
        <v>10</v>
      </c>
      <c r="Z1533">
        <v>0</v>
      </c>
      <c r="AA1533">
        <v>10</v>
      </c>
      <c r="AB1533">
        <v>0</v>
      </c>
      <c r="AC1533">
        <v>1</v>
      </c>
      <c r="AD1533">
        <v>20</v>
      </c>
      <c r="AE1533">
        <v>0</v>
      </c>
      <c r="AF1533">
        <v>0</v>
      </c>
      <c r="AG1533">
        <v>0</v>
      </c>
      <c r="AH1533" t="s">
        <v>749</v>
      </c>
      <c r="AI1533" s="1">
        <v>44803.793287037035</v>
      </c>
      <c r="AJ1533">
        <v>43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20</v>
      </c>
      <c r="AQ1533">
        <v>0</v>
      </c>
      <c r="AR1533">
        <v>0</v>
      </c>
      <c r="AS1533">
        <v>0</v>
      </c>
      <c r="AT1533" t="s">
        <v>90</v>
      </c>
      <c r="AU1533" t="s">
        <v>90</v>
      </c>
      <c r="AV1533" t="s">
        <v>90</v>
      </c>
      <c r="AW1533" t="s">
        <v>90</v>
      </c>
      <c r="AX1533" t="s">
        <v>90</v>
      </c>
      <c r="AY1533" t="s">
        <v>90</v>
      </c>
      <c r="AZ1533" t="s">
        <v>90</v>
      </c>
      <c r="BA1533" t="s">
        <v>90</v>
      </c>
      <c r="BB1533" t="s">
        <v>90</v>
      </c>
      <c r="BC1533" t="s">
        <v>90</v>
      </c>
      <c r="BD1533" t="s">
        <v>90</v>
      </c>
      <c r="BE1533" t="s">
        <v>90</v>
      </c>
      <c r="BF1533" t="s">
        <v>3161</v>
      </c>
      <c r="BG1533">
        <v>137</v>
      </c>
      <c r="BH1533" t="s">
        <v>93</v>
      </c>
    </row>
    <row r="1534" spans="1:60">
      <c r="A1534" t="s">
        <v>3306</v>
      </c>
      <c r="B1534" t="s">
        <v>82</v>
      </c>
      <c r="C1534" t="s">
        <v>3307</v>
      </c>
      <c r="D1534" t="s">
        <v>84</v>
      </c>
      <c r="E1534" s="2">
        <f>HYPERLINK("capsilon://?command=openfolder&amp;siteaddress=FAM.docvelocity-na8.net&amp;folderid=FX8B964F00-D9F7-4499-04D1-380F7BCAEFD3","FX22088096")</f>
        <v>0</v>
      </c>
      <c r="F1534" t="s">
        <v>19</v>
      </c>
      <c r="G1534" t="s">
        <v>19</v>
      </c>
      <c r="H1534" t="s">
        <v>85</v>
      </c>
      <c r="I1534" t="s">
        <v>3308</v>
      </c>
      <c r="J1534">
        <v>416</v>
      </c>
      <c r="K1534" t="s">
        <v>87</v>
      </c>
      <c r="L1534" t="s">
        <v>88</v>
      </c>
      <c r="M1534" t="s">
        <v>89</v>
      </c>
      <c r="N1534">
        <v>1</v>
      </c>
      <c r="O1534" s="1">
        <v>44803.707615740743</v>
      </c>
      <c r="P1534" s="1">
        <v>44803.751701388886</v>
      </c>
      <c r="Q1534">
        <v>3356</v>
      </c>
      <c r="R1534">
        <v>453</v>
      </c>
      <c r="S1534" t="b">
        <v>0</v>
      </c>
      <c r="T1534" t="s">
        <v>90</v>
      </c>
      <c r="U1534" t="b">
        <v>0</v>
      </c>
      <c r="V1534" t="s">
        <v>567</v>
      </c>
      <c r="W1534" s="1">
        <v>44803.751701388886</v>
      </c>
      <c r="X1534">
        <v>336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416</v>
      </c>
      <c r="AE1534">
        <v>402</v>
      </c>
      <c r="AF1534">
        <v>0</v>
      </c>
      <c r="AG1534">
        <v>8</v>
      </c>
      <c r="AH1534" t="s">
        <v>90</v>
      </c>
      <c r="AI1534" t="s">
        <v>90</v>
      </c>
      <c r="AJ1534" t="s">
        <v>90</v>
      </c>
      <c r="AK1534" t="s">
        <v>90</v>
      </c>
      <c r="AL1534" t="s">
        <v>90</v>
      </c>
      <c r="AM1534" t="s">
        <v>90</v>
      </c>
      <c r="AN1534" t="s">
        <v>90</v>
      </c>
      <c r="AO1534" t="s">
        <v>90</v>
      </c>
      <c r="AP1534" t="s">
        <v>90</v>
      </c>
      <c r="AQ1534" t="s">
        <v>90</v>
      </c>
      <c r="AR1534" t="s">
        <v>90</v>
      </c>
      <c r="AS1534" t="s">
        <v>90</v>
      </c>
      <c r="AT1534" t="s">
        <v>90</v>
      </c>
      <c r="AU1534" t="s">
        <v>90</v>
      </c>
      <c r="AV1534" t="s">
        <v>90</v>
      </c>
      <c r="AW1534" t="s">
        <v>90</v>
      </c>
      <c r="AX1534" t="s">
        <v>90</v>
      </c>
      <c r="AY1534" t="s">
        <v>90</v>
      </c>
      <c r="AZ1534" t="s">
        <v>90</v>
      </c>
      <c r="BA1534" t="s">
        <v>90</v>
      </c>
      <c r="BB1534" t="s">
        <v>90</v>
      </c>
      <c r="BC1534" t="s">
        <v>90</v>
      </c>
      <c r="BD1534" t="s">
        <v>90</v>
      </c>
      <c r="BE1534" t="s">
        <v>90</v>
      </c>
      <c r="BF1534" t="s">
        <v>3161</v>
      </c>
      <c r="BG1534">
        <v>63</v>
      </c>
      <c r="BH1534" t="s">
        <v>93</v>
      </c>
    </row>
    <row r="1535" spans="1:60">
      <c r="A1535" t="s">
        <v>3309</v>
      </c>
      <c r="B1535" t="s">
        <v>82</v>
      </c>
      <c r="C1535" t="s">
        <v>3310</v>
      </c>
      <c r="D1535" t="s">
        <v>84</v>
      </c>
      <c r="E1535" s="2">
        <f>HYPERLINK("capsilon://?command=openfolder&amp;siteaddress=FAM.docvelocity-na8.net&amp;folderid=FXCC50EE84-B9BB-5504-8541-A0ED82D3E419","FX22085686")</f>
        <v>0</v>
      </c>
      <c r="F1535" t="s">
        <v>19</v>
      </c>
      <c r="G1535" t="s">
        <v>19</v>
      </c>
      <c r="H1535" t="s">
        <v>85</v>
      </c>
      <c r="I1535" t="s">
        <v>3311</v>
      </c>
      <c r="J1535">
        <v>232</v>
      </c>
      <c r="K1535" t="s">
        <v>87</v>
      </c>
      <c r="L1535" t="s">
        <v>88</v>
      </c>
      <c r="M1535" t="s">
        <v>89</v>
      </c>
      <c r="N1535">
        <v>1</v>
      </c>
      <c r="O1535" s="1">
        <v>44803.709224537037</v>
      </c>
      <c r="P1535" s="1">
        <v>44803.756041666667</v>
      </c>
      <c r="Q1535">
        <v>3591</v>
      </c>
      <c r="R1535">
        <v>454</v>
      </c>
      <c r="S1535" t="b">
        <v>0</v>
      </c>
      <c r="T1535" t="s">
        <v>90</v>
      </c>
      <c r="U1535" t="b">
        <v>0</v>
      </c>
      <c r="V1535" t="s">
        <v>567</v>
      </c>
      <c r="W1535" s="1">
        <v>44803.756041666667</v>
      </c>
      <c r="X1535">
        <v>375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232</v>
      </c>
      <c r="AE1535">
        <v>225</v>
      </c>
      <c r="AF1535">
        <v>0</v>
      </c>
      <c r="AG1535">
        <v>3</v>
      </c>
      <c r="AH1535" t="s">
        <v>90</v>
      </c>
      <c r="AI1535" t="s">
        <v>90</v>
      </c>
      <c r="AJ1535" t="s">
        <v>90</v>
      </c>
      <c r="AK1535" t="s">
        <v>90</v>
      </c>
      <c r="AL1535" t="s">
        <v>90</v>
      </c>
      <c r="AM1535" t="s">
        <v>90</v>
      </c>
      <c r="AN1535" t="s">
        <v>90</v>
      </c>
      <c r="AO1535" t="s">
        <v>90</v>
      </c>
      <c r="AP1535" t="s">
        <v>90</v>
      </c>
      <c r="AQ1535" t="s">
        <v>90</v>
      </c>
      <c r="AR1535" t="s">
        <v>90</v>
      </c>
      <c r="AS1535" t="s">
        <v>90</v>
      </c>
      <c r="AT1535" t="s">
        <v>90</v>
      </c>
      <c r="AU1535" t="s">
        <v>90</v>
      </c>
      <c r="AV1535" t="s">
        <v>90</v>
      </c>
      <c r="AW1535" t="s">
        <v>90</v>
      </c>
      <c r="AX1535" t="s">
        <v>90</v>
      </c>
      <c r="AY1535" t="s">
        <v>90</v>
      </c>
      <c r="AZ1535" t="s">
        <v>90</v>
      </c>
      <c r="BA1535" t="s">
        <v>90</v>
      </c>
      <c r="BB1535" t="s">
        <v>90</v>
      </c>
      <c r="BC1535" t="s">
        <v>90</v>
      </c>
      <c r="BD1535" t="s">
        <v>90</v>
      </c>
      <c r="BE1535" t="s">
        <v>90</v>
      </c>
      <c r="BF1535" t="s">
        <v>3161</v>
      </c>
      <c r="BG1535">
        <v>67</v>
      </c>
      <c r="BH1535" t="s">
        <v>93</v>
      </c>
    </row>
    <row r="1536" spans="1:60">
      <c r="A1536" t="s">
        <v>3312</v>
      </c>
      <c r="B1536" t="s">
        <v>82</v>
      </c>
      <c r="C1536" t="s">
        <v>1735</v>
      </c>
      <c r="D1536" t="s">
        <v>84</v>
      </c>
      <c r="E1536" s="2">
        <f>HYPERLINK("capsilon://?command=openfolder&amp;siteaddress=FAM.docvelocity-na8.net&amp;folderid=FX48D6E568-7315-3A64-F5CB-50BEF3F0D6F0","FX22083355")</f>
        <v>0</v>
      </c>
      <c r="F1536" t="s">
        <v>19</v>
      </c>
      <c r="G1536" t="s">
        <v>19</v>
      </c>
      <c r="H1536" t="s">
        <v>85</v>
      </c>
      <c r="I1536" t="s">
        <v>3313</v>
      </c>
      <c r="J1536">
        <v>21</v>
      </c>
      <c r="K1536" t="s">
        <v>87</v>
      </c>
      <c r="L1536" t="s">
        <v>88</v>
      </c>
      <c r="M1536" t="s">
        <v>89</v>
      </c>
      <c r="N1536">
        <v>2</v>
      </c>
      <c r="O1536" s="1">
        <v>44803.713009259256</v>
      </c>
      <c r="P1536" s="1">
        <v>44803.79347222222</v>
      </c>
      <c r="Q1536">
        <v>6922</v>
      </c>
      <c r="R1536">
        <v>30</v>
      </c>
      <c r="S1536" t="b">
        <v>0</v>
      </c>
      <c r="T1536" t="s">
        <v>90</v>
      </c>
      <c r="U1536" t="b">
        <v>0</v>
      </c>
      <c r="V1536" t="s">
        <v>91</v>
      </c>
      <c r="W1536" s="1">
        <v>44803.732557870368</v>
      </c>
      <c r="X1536">
        <v>15</v>
      </c>
      <c r="Y1536">
        <v>0</v>
      </c>
      <c r="Z1536">
        <v>0</v>
      </c>
      <c r="AA1536">
        <v>0</v>
      </c>
      <c r="AB1536">
        <v>10</v>
      </c>
      <c r="AC1536">
        <v>0</v>
      </c>
      <c r="AD1536">
        <v>21</v>
      </c>
      <c r="AE1536">
        <v>0</v>
      </c>
      <c r="AF1536">
        <v>0</v>
      </c>
      <c r="AG1536">
        <v>0</v>
      </c>
      <c r="AH1536" t="s">
        <v>749</v>
      </c>
      <c r="AI1536" s="1">
        <v>44803.79347222222</v>
      </c>
      <c r="AJ1536">
        <v>15</v>
      </c>
      <c r="AK1536">
        <v>0</v>
      </c>
      <c r="AL1536">
        <v>0</v>
      </c>
      <c r="AM1536">
        <v>0</v>
      </c>
      <c r="AN1536">
        <v>10</v>
      </c>
      <c r="AO1536">
        <v>0</v>
      </c>
      <c r="AP1536">
        <v>21</v>
      </c>
      <c r="AQ1536">
        <v>0</v>
      </c>
      <c r="AR1536">
        <v>0</v>
      </c>
      <c r="AS1536">
        <v>0</v>
      </c>
      <c r="AT1536" t="s">
        <v>90</v>
      </c>
      <c r="AU1536" t="s">
        <v>90</v>
      </c>
      <c r="AV1536" t="s">
        <v>90</v>
      </c>
      <c r="AW1536" t="s">
        <v>90</v>
      </c>
      <c r="AX1536" t="s">
        <v>90</v>
      </c>
      <c r="AY1536" t="s">
        <v>90</v>
      </c>
      <c r="AZ1536" t="s">
        <v>90</v>
      </c>
      <c r="BA1536" t="s">
        <v>90</v>
      </c>
      <c r="BB1536" t="s">
        <v>90</v>
      </c>
      <c r="BC1536" t="s">
        <v>90</v>
      </c>
      <c r="BD1536" t="s">
        <v>90</v>
      </c>
      <c r="BE1536" t="s">
        <v>90</v>
      </c>
      <c r="BF1536" t="s">
        <v>3161</v>
      </c>
      <c r="BG1536">
        <v>115</v>
      </c>
      <c r="BH1536" t="s">
        <v>93</v>
      </c>
    </row>
    <row r="1537" spans="1:60">
      <c r="A1537" t="s">
        <v>3314</v>
      </c>
      <c r="B1537" t="s">
        <v>82</v>
      </c>
      <c r="C1537" t="s">
        <v>3315</v>
      </c>
      <c r="D1537" t="s">
        <v>84</v>
      </c>
      <c r="E1537" s="2">
        <f>HYPERLINK("capsilon://?command=openfolder&amp;siteaddress=FAM.docvelocity-na8.net&amp;folderid=FXB33A5C11-7B2C-488D-3B09-96B8465FBDFE","FX22086582")</f>
        <v>0</v>
      </c>
      <c r="F1537" t="s">
        <v>19</v>
      </c>
      <c r="G1537" t="s">
        <v>19</v>
      </c>
      <c r="H1537" t="s">
        <v>85</v>
      </c>
      <c r="I1537" t="s">
        <v>3316</v>
      </c>
      <c r="J1537">
        <v>28</v>
      </c>
      <c r="K1537" t="s">
        <v>87</v>
      </c>
      <c r="L1537" t="s">
        <v>88</v>
      </c>
      <c r="M1537" t="s">
        <v>89</v>
      </c>
      <c r="N1537">
        <v>2</v>
      </c>
      <c r="O1537" s="1">
        <v>44803.715254629627</v>
      </c>
      <c r="P1537" s="1">
        <v>44803.794259259259</v>
      </c>
      <c r="Q1537">
        <v>6010</v>
      </c>
      <c r="R1537">
        <v>816</v>
      </c>
      <c r="S1537" t="b">
        <v>0</v>
      </c>
      <c r="T1537" t="s">
        <v>90</v>
      </c>
      <c r="U1537" t="b">
        <v>0</v>
      </c>
      <c r="V1537" t="s">
        <v>91</v>
      </c>
      <c r="W1537" s="1">
        <v>44803.741238425922</v>
      </c>
      <c r="X1537">
        <v>749</v>
      </c>
      <c r="Y1537">
        <v>21</v>
      </c>
      <c r="Z1537">
        <v>0</v>
      </c>
      <c r="AA1537">
        <v>21</v>
      </c>
      <c r="AB1537">
        <v>0</v>
      </c>
      <c r="AC1537">
        <v>15</v>
      </c>
      <c r="AD1537">
        <v>7</v>
      </c>
      <c r="AE1537">
        <v>0</v>
      </c>
      <c r="AF1537">
        <v>0</v>
      </c>
      <c r="AG1537">
        <v>0</v>
      </c>
      <c r="AH1537" t="s">
        <v>749</v>
      </c>
      <c r="AI1537" s="1">
        <v>44803.794259259259</v>
      </c>
      <c r="AJ1537">
        <v>67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7</v>
      </c>
      <c r="AQ1537">
        <v>0</v>
      </c>
      <c r="AR1537">
        <v>0</v>
      </c>
      <c r="AS1537">
        <v>0</v>
      </c>
      <c r="AT1537" t="s">
        <v>90</v>
      </c>
      <c r="AU1537" t="s">
        <v>90</v>
      </c>
      <c r="AV1537" t="s">
        <v>90</v>
      </c>
      <c r="AW1537" t="s">
        <v>90</v>
      </c>
      <c r="AX1537" t="s">
        <v>90</v>
      </c>
      <c r="AY1537" t="s">
        <v>90</v>
      </c>
      <c r="AZ1537" t="s">
        <v>90</v>
      </c>
      <c r="BA1537" t="s">
        <v>90</v>
      </c>
      <c r="BB1537" t="s">
        <v>90</v>
      </c>
      <c r="BC1537" t="s">
        <v>90</v>
      </c>
      <c r="BD1537" t="s">
        <v>90</v>
      </c>
      <c r="BE1537" t="s">
        <v>90</v>
      </c>
      <c r="BF1537" t="s">
        <v>3161</v>
      </c>
      <c r="BG1537">
        <v>113</v>
      </c>
      <c r="BH1537" t="s">
        <v>93</v>
      </c>
    </row>
    <row r="1538" spans="1:60">
      <c r="A1538" t="s">
        <v>3317</v>
      </c>
      <c r="B1538" t="s">
        <v>82</v>
      </c>
      <c r="C1538" t="s">
        <v>3318</v>
      </c>
      <c r="D1538" t="s">
        <v>84</v>
      </c>
      <c r="E1538" s="2">
        <f>HYPERLINK("capsilon://?command=openfolder&amp;siteaddress=FAM.docvelocity-na8.net&amp;folderid=FX0CF40EDA-99C3-16E0-39C2-7D06484D45EE","FX22088300")</f>
        <v>0</v>
      </c>
      <c r="F1538" t="s">
        <v>19</v>
      </c>
      <c r="G1538" t="s">
        <v>19</v>
      </c>
      <c r="H1538" t="s">
        <v>85</v>
      </c>
      <c r="I1538" t="s">
        <v>3319</v>
      </c>
      <c r="J1538">
        <v>202</v>
      </c>
      <c r="K1538" t="s">
        <v>87</v>
      </c>
      <c r="L1538" t="s">
        <v>88</v>
      </c>
      <c r="M1538" t="s">
        <v>89</v>
      </c>
      <c r="N1538">
        <v>1</v>
      </c>
      <c r="O1538" s="1">
        <v>44803.743449074071</v>
      </c>
      <c r="P1538" s="1">
        <v>44803.758784722224</v>
      </c>
      <c r="Q1538">
        <v>1157</v>
      </c>
      <c r="R1538">
        <v>168</v>
      </c>
      <c r="S1538" t="b">
        <v>0</v>
      </c>
      <c r="T1538" t="s">
        <v>90</v>
      </c>
      <c r="U1538" t="b">
        <v>0</v>
      </c>
      <c r="V1538" t="s">
        <v>567</v>
      </c>
      <c r="W1538" s="1">
        <v>44803.758784722224</v>
      </c>
      <c r="X1538">
        <v>153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202</v>
      </c>
      <c r="AE1538">
        <v>195</v>
      </c>
      <c r="AF1538">
        <v>0</v>
      </c>
      <c r="AG1538">
        <v>4</v>
      </c>
      <c r="AH1538" t="s">
        <v>90</v>
      </c>
      <c r="AI1538" t="s">
        <v>90</v>
      </c>
      <c r="AJ1538" t="s">
        <v>90</v>
      </c>
      <c r="AK1538" t="s">
        <v>90</v>
      </c>
      <c r="AL1538" t="s">
        <v>90</v>
      </c>
      <c r="AM1538" t="s">
        <v>90</v>
      </c>
      <c r="AN1538" t="s">
        <v>90</v>
      </c>
      <c r="AO1538" t="s">
        <v>90</v>
      </c>
      <c r="AP1538" t="s">
        <v>90</v>
      </c>
      <c r="AQ1538" t="s">
        <v>90</v>
      </c>
      <c r="AR1538" t="s">
        <v>90</v>
      </c>
      <c r="AS1538" t="s">
        <v>90</v>
      </c>
      <c r="AT1538" t="s">
        <v>90</v>
      </c>
      <c r="AU1538" t="s">
        <v>90</v>
      </c>
      <c r="AV1538" t="s">
        <v>90</v>
      </c>
      <c r="AW1538" t="s">
        <v>90</v>
      </c>
      <c r="AX1538" t="s">
        <v>90</v>
      </c>
      <c r="AY1538" t="s">
        <v>90</v>
      </c>
      <c r="AZ1538" t="s">
        <v>90</v>
      </c>
      <c r="BA1538" t="s">
        <v>90</v>
      </c>
      <c r="BB1538" t="s">
        <v>90</v>
      </c>
      <c r="BC1538" t="s">
        <v>90</v>
      </c>
      <c r="BD1538" t="s">
        <v>90</v>
      </c>
      <c r="BE1538" t="s">
        <v>90</v>
      </c>
      <c r="BF1538" t="s">
        <v>3161</v>
      </c>
      <c r="BG1538">
        <v>22</v>
      </c>
      <c r="BH1538" t="s">
        <v>93</v>
      </c>
    </row>
    <row r="1539" spans="1:60">
      <c r="A1539" t="s">
        <v>3320</v>
      </c>
      <c r="B1539" t="s">
        <v>82</v>
      </c>
      <c r="C1539" t="s">
        <v>3307</v>
      </c>
      <c r="D1539" t="s">
        <v>84</v>
      </c>
      <c r="E1539" s="2">
        <f>HYPERLINK("capsilon://?command=openfolder&amp;siteaddress=FAM.docvelocity-na8.net&amp;folderid=FX8B964F00-D9F7-4499-04D1-380F7BCAEFD3","FX22088096")</f>
        <v>0</v>
      </c>
      <c r="F1539" t="s">
        <v>19</v>
      </c>
      <c r="G1539" t="s">
        <v>19</v>
      </c>
      <c r="H1539" t="s">
        <v>85</v>
      </c>
      <c r="I1539" t="s">
        <v>3308</v>
      </c>
      <c r="J1539">
        <v>520</v>
      </c>
      <c r="K1539" t="s">
        <v>87</v>
      </c>
      <c r="L1539" t="s">
        <v>88</v>
      </c>
      <c r="M1539" t="s">
        <v>89</v>
      </c>
      <c r="N1539">
        <v>2</v>
      </c>
      <c r="O1539" s="1">
        <v>44803.754710648151</v>
      </c>
      <c r="P1539" s="1">
        <v>44803.79277777778</v>
      </c>
      <c r="Q1539">
        <v>1305</v>
      </c>
      <c r="R1539">
        <v>1984</v>
      </c>
      <c r="S1539" t="b">
        <v>0</v>
      </c>
      <c r="T1539" t="s">
        <v>90</v>
      </c>
      <c r="U1539" t="b">
        <v>1</v>
      </c>
      <c r="V1539" t="s">
        <v>95</v>
      </c>
      <c r="W1539" s="1">
        <v>44803.772002314814</v>
      </c>
      <c r="X1539">
        <v>1230</v>
      </c>
      <c r="Y1539">
        <v>356</v>
      </c>
      <c r="Z1539">
        <v>0</v>
      </c>
      <c r="AA1539">
        <v>356</v>
      </c>
      <c r="AB1539">
        <v>0</v>
      </c>
      <c r="AC1539">
        <v>33</v>
      </c>
      <c r="AD1539">
        <v>164</v>
      </c>
      <c r="AE1539">
        <v>0</v>
      </c>
      <c r="AF1539">
        <v>0</v>
      </c>
      <c r="AG1539">
        <v>0</v>
      </c>
      <c r="AH1539" t="s">
        <v>749</v>
      </c>
      <c r="AI1539" s="1">
        <v>44803.79277777778</v>
      </c>
      <c r="AJ1539">
        <v>671</v>
      </c>
      <c r="AK1539">
        <v>17</v>
      </c>
      <c r="AL1539">
        <v>0</v>
      </c>
      <c r="AM1539">
        <v>17</v>
      </c>
      <c r="AN1539">
        <v>0</v>
      </c>
      <c r="AO1539">
        <v>17</v>
      </c>
      <c r="AP1539">
        <v>147</v>
      </c>
      <c r="AQ1539">
        <v>0</v>
      </c>
      <c r="AR1539">
        <v>0</v>
      </c>
      <c r="AS1539">
        <v>0</v>
      </c>
      <c r="AT1539" t="s">
        <v>90</v>
      </c>
      <c r="AU1539" t="s">
        <v>90</v>
      </c>
      <c r="AV1539" t="s">
        <v>90</v>
      </c>
      <c r="AW1539" t="s">
        <v>90</v>
      </c>
      <c r="AX1539" t="s">
        <v>90</v>
      </c>
      <c r="AY1539" t="s">
        <v>90</v>
      </c>
      <c r="AZ1539" t="s">
        <v>90</v>
      </c>
      <c r="BA1539" t="s">
        <v>90</v>
      </c>
      <c r="BB1539" t="s">
        <v>90</v>
      </c>
      <c r="BC1539" t="s">
        <v>90</v>
      </c>
      <c r="BD1539" t="s">
        <v>90</v>
      </c>
      <c r="BE1539" t="s">
        <v>90</v>
      </c>
      <c r="BF1539" t="s">
        <v>3161</v>
      </c>
      <c r="BG1539">
        <v>54</v>
      </c>
      <c r="BH1539" t="s">
        <v>93</v>
      </c>
    </row>
    <row r="1540" spans="1:60">
      <c r="A1540" t="s">
        <v>3321</v>
      </c>
      <c r="B1540" t="s">
        <v>82</v>
      </c>
      <c r="C1540" t="s">
        <v>3310</v>
      </c>
      <c r="D1540" t="s">
        <v>84</v>
      </c>
      <c r="E1540" s="2">
        <f>HYPERLINK("capsilon://?command=openfolder&amp;siteaddress=FAM.docvelocity-na8.net&amp;folderid=FXCC50EE84-B9BB-5504-8541-A0ED82D3E419","FX22085686")</f>
        <v>0</v>
      </c>
      <c r="F1540" t="s">
        <v>19</v>
      </c>
      <c r="G1540" t="s">
        <v>19</v>
      </c>
      <c r="H1540" t="s">
        <v>85</v>
      </c>
      <c r="I1540" t="s">
        <v>3311</v>
      </c>
      <c r="J1540">
        <v>256</v>
      </c>
      <c r="K1540" t="s">
        <v>87</v>
      </c>
      <c r="L1540" t="s">
        <v>88</v>
      </c>
      <c r="M1540" t="s">
        <v>89</v>
      </c>
      <c r="N1540">
        <v>2</v>
      </c>
      <c r="O1540" s="1">
        <v>44803.757673611108</v>
      </c>
      <c r="P1540" s="1">
        <v>44803.809131944443</v>
      </c>
      <c r="Q1540">
        <v>1503</v>
      </c>
      <c r="R1540">
        <v>2943</v>
      </c>
      <c r="S1540" t="b">
        <v>0</v>
      </c>
      <c r="T1540" t="s">
        <v>90</v>
      </c>
      <c r="U1540" t="b">
        <v>1</v>
      </c>
      <c r="V1540" t="s">
        <v>1933</v>
      </c>
      <c r="W1540" s="1">
        <v>44803.797175925924</v>
      </c>
      <c r="X1540">
        <v>2140</v>
      </c>
      <c r="Y1540">
        <v>233</v>
      </c>
      <c r="Z1540">
        <v>0</v>
      </c>
      <c r="AA1540">
        <v>233</v>
      </c>
      <c r="AB1540">
        <v>0</v>
      </c>
      <c r="AC1540">
        <v>111</v>
      </c>
      <c r="AD1540">
        <v>23</v>
      </c>
      <c r="AE1540">
        <v>0</v>
      </c>
      <c r="AF1540">
        <v>0</v>
      </c>
      <c r="AG1540">
        <v>0</v>
      </c>
      <c r="AH1540" t="s">
        <v>108</v>
      </c>
      <c r="AI1540" s="1">
        <v>44803.809131944443</v>
      </c>
      <c r="AJ1540">
        <v>790</v>
      </c>
      <c r="AK1540">
        <v>4</v>
      </c>
      <c r="AL1540">
        <v>0</v>
      </c>
      <c r="AM1540">
        <v>4</v>
      </c>
      <c r="AN1540">
        <v>0</v>
      </c>
      <c r="AO1540">
        <v>1</v>
      </c>
      <c r="AP1540">
        <v>19</v>
      </c>
      <c r="AQ1540">
        <v>0</v>
      </c>
      <c r="AR1540">
        <v>0</v>
      </c>
      <c r="AS1540">
        <v>0</v>
      </c>
      <c r="AT1540" t="s">
        <v>90</v>
      </c>
      <c r="AU1540" t="s">
        <v>90</v>
      </c>
      <c r="AV1540" t="s">
        <v>90</v>
      </c>
      <c r="AW1540" t="s">
        <v>90</v>
      </c>
      <c r="AX1540" t="s">
        <v>90</v>
      </c>
      <c r="AY1540" t="s">
        <v>90</v>
      </c>
      <c r="AZ1540" t="s">
        <v>90</v>
      </c>
      <c r="BA1540" t="s">
        <v>90</v>
      </c>
      <c r="BB1540" t="s">
        <v>90</v>
      </c>
      <c r="BC1540" t="s">
        <v>90</v>
      </c>
      <c r="BD1540" t="s">
        <v>90</v>
      </c>
      <c r="BE1540" t="s">
        <v>90</v>
      </c>
      <c r="BF1540" t="s">
        <v>3161</v>
      </c>
      <c r="BG1540">
        <v>74</v>
      </c>
      <c r="BH1540" t="s">
        <v>93</v>
      </c>
    </row>
    <row r="1541" spans="1:60">
      <c r="A1541" t="s">
        <v>3322</v>
      </c>
      <c r="B1541" t="s">
        <v>82</v>
      </c>
      <c r="C1541" t="s">
        <v>3318</v>
      </c>
      <c r="D1541" t="s">
        <v>84</v>
      </c>
      <c r="E1541" s="2">
        <f>HYPERLINK("capsilon://?command=openfolder&amp;siteaddress=FAM.docvelocity-na8.net&amp;folderid=FX0CF40EDA-99C3-16E0-39C2-7D06484D45EE","FX22088300")</f>
        <v>0</v>
      </c>
      <c r="F1541" t="s">
        <v>19</v>
      </c>
      <c r="G1541" t="s">
        <v>19</v>
      </c>
      <c r="H1541" t="s">
        <v>85</v>
      </c>
      <c r="I1541" t="s">
        <v>3319</v>
      </c>
      <c r="J1541">
        <v>250</v>
      </c>
      <c r="K1541" t="s">
        <v>87</v>
      </c>
      <c r="L1541" t="s">
        <v>88</v>
      </c>
      <c r="M1541" t="s">
        <v>89</v>
      </c>
      <c r="N1541">
        <v>2</v>
      </c>
      <c r="O1541" s="1">
        <v>44803.760104166664</v>
      </c>
      <c r="P1541" s="1">
        <v>44803.800208333334</v>
      </c>
      <c r="Q1541">
        <v>2264</v>
      </c>
      <c r="R1541">
        <v>1201</v>
      </c>
      <c r="S1541" t="b">
        <v>0</v>
      </c>
      <c r="T1541" t="s">
        <v>90</v>
      </c>
      <c r="U1541" t="b">
        <v>1</v>
      </c>
      <c r="V1541" t="s">
        <v>95</v>
      </c>
      <c r="W1541" s="1">
        <v>44803.777569444443</v>
      </c>
      <c r="X1541">
        <v>480</v>
      </c>
      <c r="Y1541">
        <v>198</v>
      </c>
      <c r="Z1541">
        <v>0</v>
      </c>
      <c r="AA1541">
        <v>198</v>
      </c>
      <c r="AB1541">
        <v>0</v>
      </c>
      <c r="AC1541">
        <v>25</v>
      </c>
      <c r="AD1541">
        <v>52</v>
      </c>
      <c r="AE1541">
        <v>0</v>
      </c>
      <c r="AF1541">
        <v>0</v>
      </c>
      <c r="AG1541">
        <v>0</v>
      </c>
      <c r="AH1541" t="s">
        <v>173</v>
      </c>
      <c r="AI1541" s="1">
        <v>44803.800208333334</v>
      </c>
      <c r="AJ1541">
        <v>721</v>
      </c>
      <c r="AK1541">
        <v>4</v>
      </c>
      <c r="AL1541">
        <v>0</v>
      </c>
      <c r="AM1541">
        <v>4</v>
      </c>
      <c r="AN1541">
        <v>0</v>
      </c>
      <c r="AO1541">
        <v>4</v>
      </c>
      <c r="AP1541">
        <v>48</v>
      </c>
      <c r="AQ1541">
        <v>0</v>
      </c>
      <c r="AR1541">
        <v>0</v>
      </c>
      <c r="AS1541">
        <v>0</v>
      </c>
      <c r="AT1541" t="s">
        <v>90</v>
      </c>
      <c r="AU1541" t="s">
        <v>90</v>
      </c>
      <c r="AV1541" t="s">
        <v>90</v>
      </c>
      <c r="AW1541" t="s">
        <v>90</v>
      </c>
      <c r="AX1541" t="s">
        <v>90</v>
      </c>
      <c r="AY1541" t="s">
        <v>90</v>
      </c>
      <c r="AZ1541" t="s">
        <v>90</v>
      </c>
      <c r="BA1541" t="s">
        <v>90</v>
      </c>
      <c r="BB1541" t="s">
        <v>90</v>
      </c>
      <c r="BC1541" t="s">
        <v>90</v>
      </c>
      <c r="BD1541" t="s">
        <v>90</v>
      </c>
      <c r="BE1541" t="s">
        <v>90</v>
      </c>
      <c r="BF1541" t="s">
        <v>3161</v>
      </c>
      <c r="BG1541">
        <v>57</v>
      </c>
      <c r="BH1541" t="s">
        <v>93</v>
      </c>
    </row>
    <row r="1542" spans="1:60">
      <c r="A1542" t="s">
        <v>3323</v>
      </c>
      <c r="B1542" t="s">
        <v>82</v>
      </c>
      <c r="C1542" t="s">
        <v>3324</v>
      </c>
      <c r="D1542" t="s">
        <v>84</v>
      </c>
      <c r="E1542" s="2">
        <f>HYPERLINK("capsilon://?command=openfolder&amp;siteaddress=FAM.docvelocity-na8.net&amp;folderid=FX1DF2C71E-08DB-AA59-CD7B-6672595B78BA","FX22085966")</f>
        <v>0</v>
      </c>
      <c r="F1542" t="s">
        <v>19</v>
      </c>
      <c r="G1542" t="s">
        <v>19</v>
      </c>
      <c r="H1542" t="s">
        <v>85</v>
      </c>
      <c r="I1542" t="s">
        <v>3325</v>
      </c>
      <c r="J1542">
        <v>184</v>
      </c>
      <c r="K1542" t="s">
        <v>87</v>
      </c>
      <c r="L1542" t="s">
        <v>88</v>
      </c>
      <c r="M1542" t="s">
        <v>89</v>
      </c>
      <c r="N1542">
        <v>1</v>
      </c>
      <c r="O1542" s="1">
        <v>44803.776909722219</v>
      </c>
      <c r="P1542" s="1">
        <v>44803.861122685186</v>
      </c>
      <c r="Q1542">
        <v>6897</v>
      </c>
      <c r="R1542">
        <v>379</v>
      </c>
      <c r="S1542" t="b">
        <v>0</v>
      </c>
      <c r="T1542" t="s">
        <v>90</v>
      </c>
      <c r="U1542" t="b">
        <v>0</v>
      </c>
      <c r="V1542" t="s">
        <v>135</v>
      </c>
      <c r="W1542" s="1">
        <v>44803.861122685186</v>
      </c>
      <c r="X1542">
        <v>313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184</v>
      </c>
      <c r="AE1542">
        <v>177</v>
      </c>
      <c r="AF1542">
        <v>0</v>
      </c>
      <c r="AG1542">
        <v>4</v>
      </c>
      <c r="AH1542" t="s">
        <v>90</v>
      </c>
      <c r="AI1542" t="s">
        <v>90</v>
      </c>
      <c r="AJ1542" t="s">
        <v>90</v>
      </c>
      <c r="AK1542" t="s">
        <v>90</v>
      </c>
      <c r="AL1542" t="s">
        <v>90</v>
      </c>
      <c r="AM1542" t="s">
        <v>90</v>
      </c>
      <c r="AN1542" t="s">
        <v>90</v>
      </c>
      <c r="AO1542" t="s">
        <v>90</v>
      </c>
      <c r="AP1542" t="s">
        <v>90</v>
      </c>
      <c r="AQ1542" t="s">
        <v>90</v>
      </c>
      <c r="AR1542" t="s">
        <v>90</v>
      </c>
      <c r="AS1542" t="s">
        <v>90</v>
      </c>
      <c r="AT1542" t="s">
        <v>90</v>
      </c>
      <c r="AU1542" t="s">
        <v>90</v>
      </c>
      <c r="AV1542" t="s">
        <v>90</v>
      </c>
      <c r="AW1542" t="s">
        <v>90</v>
      </c>
      <c r="AX1542" t="s">
        <v>90</v>
      </c>
      <c r="AY1542" t="s">
        <v>90</v>
      </c>
      <c r="AZ1542" t="s">
        <v>90</v>
      </c>
      <c r="BA1542" t="s">
        <v>90</v>
      </c>
      <c r="BB1542" t="s">
        <v>90</v>
      </c>
      <c r="BC1542" t="s">
        <v>90</v>
      </c>
      <c r="BD1542" t="s">
        <v>90</v>
      </c>
      <c r="BE1542" t="s">
        <v>90</v>
      </c>
      <c r="BF1542" t="s">
        <v>3161</v>
      </c>
      <c r="BG1542">
        <v>121</v>
      </c>
      <c r="BH1542" t="s">
        <v>93</v>
      </c>
    </row>
    <row r="1543" spans="1:60">
      <c r="A1543" t="s">
        <v>3326</v>
      </c>
      <c r="B1543" t="s">
        <v>82</v>
      </c>
      <c r="C1543" t="s">
        <v>2838</v>
      </c>
      <c r="D1543" t="s">
        <v>84</v>
      </c>
      <c r="E1543" s="2">
        <f>HYPERLINK("capsilon://?command=openfolder&amp;siteaddress=FAM.docvelocity-na8.net&amp;folderid=FX3749F067-8B82-2884-213D-66D3CA768D06","FX22087210")</f>
        <v>0</v>
      </c>
      <c r="F1543" t="s">
        <v>19</v>
      </c>
      <c r="G1543" t="s">
        <v>19</v>
      </c>
      <c r="H1543" t="s">
        <v>85</v>
      </c>
      <c r="I1543" t="s">
        <v>3327</v>
      </c>
      <c r="J1543">
        <v>67</v>
      </c>
      <c r="K1543" t="s">
        <v>87</v>
      </c>
      <c r="L1543" t="s">
        <v>88</v>
      </c>
      <c r="M1543" t="s">
        <v>89</v>
      </c>
      <c r="N1543">
        <v>2</v>
      </c>
      <c r="O1543" s="1">
        <v>44803.79246527778</v>
      </c>
      <c r="P1543" s="1">
        <v>44803.837106481478</v>
      </c>
      <c r="Q1543">
        <v>2947</v>
      </c>
      <c r="R1543">
        <v>910</v>
      </c>
      <c r="S1543" t="b">
        <v>0</v>
      </c>
      <c r="T1543" t="s">
        <v>90</v>
      </c>
      <c r="U1543" t="b">
        <v>0</v>
      </c>
      <c r="V1543" t="s">
        <v>95</v>
      </c>
      <c r="W1543" s="1">
        <v>44803.800925925927</v>
      </c>
      <c r="X1543">
        <v>595</v>
      </c>
      <c r="Y1543">
        <v>52</v>
      </c>
      <c r="Z1543">
        <v>0</v>
      </c>
      <c r="AA1543">
        <v>52</v>
      </c>
      <c r="AB1543">
        <v>0</v>
      </c>
      <c r="AC1543">
        <v>14</v>
      </c>
      <c r="AD1543">
        <v>15</v>
      </c>
      <c r="AE1543">
        <v>0</v>
      </c>
      <c r="AF1543">
        <v>0</v>
      </c>
      <c r="AG1543">
        <v>0</v>
      </c>
      <c r="AH1543" t="s">
        <v>126</v>
      </c>
      <c r="AI1543" s="1">
        <v>44803.837106481478</v>
      </c>
      <c r="AJ1543">
        <v>267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15</v>
      </c>
      <c r="AQ1543">
        <v>0</v>
      </c>
      <c r="AR1543">
        <v>0</v>
      </c>
      <c r="AS1543">
        <v>0</v>
      </c>
      <c r="AT1543" t="s">
        <v>90</v>
      </c>
      <c r="AU1543" t="s">
        <v>90</v>
      </c>
      <c r="AV1543" t="s">
        <v>90</v>
      </c>
      <c r="AW1543" t="s">
        <v>90</v>
      </c>
      <c r="AX1543" t="s">
        <v>90</v>
      </c>
      <c r="AY1543" t="s">
        <v>90</v>
      </c>
      <c r="AZ1543" t="s">
        <v>90</v>
      </c>
      <c r="BA1543" t="s">
        <v>90</v>
      </c>
      <c r="BB1543" t="s">
        <v>90</v>
      </c>
      <c r="BC1543" t="s">
        <v>90</v>
      </c>
      <c r="BD1543" t="s">
        <v>90</v>
      </c>
      <c r="BE1543" t="s">
        <v>90</v>
      </c>
      <c r="BF1543" t="s">
        <v>3161</v>
      </c>
      <c r="BG1543">
        <v>64</v>
      </c>
      <c r="BH1543" t="s">
        <v>93</v>
      </c>
    </row>
    <row r="1544" spans="1:60">
      <c r="A1544" t="s">
        <v>3328</v>
      </c>
      <c r="B1544" t="s">
        <v>82</v>
      </c>
      <c r="C1544" t="s">
        <v>3329</v>
      </c>
      <c r="D1544" t="s">
        <v>84</v>
      </c>
      <c r="E1544" s="2">
        <f>HYPERLINK("capsilon://?command=openfolder&amp;siteaddress=FAM.docvelocity-na8.net&amp;folderid=FXFDAA3C0A-A9E9-B9BF-C1AF-ABE640AE5040","FX22088470")</f>
        <v>0</v>
      </c>
      <c r="F1544" t="s">
        <v>19</v>
      </c>
      <c r="G1544" t="s">
        <v>19</v>
      </c>
      <c r="H1544" t="s">
        <v>85</v>
      </c>
      <c r="I1544" t="s">
        <v>3330</v>
      </c>
      <c r="J1544">
        <v>140</v>
      </c>
      <c r="K1544" t="s">
        <v>87</v>
      </c>
      <c r="L1544" t="s">
        <v>88</v>
      </c>
      <c r="M1544" t="s">
        <v>89</v>
      </c>
      <c r="N1544">
        <v>2</v>
      </c>
      <c r="O1544" s="1">
        <v>44803.819918981484</v>
      </c>
      <c r="P1544" s="1">
        <v>44803.944699074076</v>
      </c>
      <c r="Q1544">
        <v>8237</v>
      </c>
      <c r="R1544">
        <v>2544</v>
      </c>
      <c r="S1544" t="b">
        <v>0</v>
      </c>
      <c r="T1544" t="s">
        <v>90</v>
      </c>
      <c r="U1544" t="b">
        <v>0</v>
      </c>
      <c r="V1544" t="s">
        <v>135</v>
      </c>
      <c r="W1544" s="1">
        <v>44803.912928240738</v>
      </c>
      <c r="X1544">
        <v>1677</v>
      </c>
      <c r="Y1544">
        <v>94</v>
      </c>
      <c r="Z1544">
        <v>0</v>
      </c>
      <c r="AA1544">
        <v>94</v>
      </c>
      <c r="AB1544">
        <v>0</v>
      </c>
      <c r="AC1544">
        <v>39</v>
      </c>
      <c r="AD1544">
        <v>46</v>
      </c>
      <c r="AE1544">
        <v>0</v>
      </c>
      <c r="AF1544">
        <v>0</v>
      </c>
      <c r="AG1544">
        <v>0</v>
      </c>
      <c r="AH1544" t="s">
        <v>126</v>
      </c>
      <c r="AI1544" s="1">
        <v>44803.944699074076</v>
      </c>
      <c r="AJ1544">
        <v>719</v>
      </c>
      <c r="AK1544">
        <v>4</v>
      </c>
      <c r="AL1544">
        <v>0</v>
      </c>
      <c r="AM1544">
        <v>4</v>
      </c>
      <c r="AN1544">
        <v>5</v>
      </c>
      <c r="AO1544">
        <v>4</v>
      </c>
      <c r="AP1544">
        <v>42</v>
      </c>
      <c r="AQ1544">
        <v>0</v>
      </c>
      <c r="AR1544">
        <v>0</v>
      </c>
      <c r="AS1544">
        <v>0</v>
      </c>
      <c r="AT1544" t="s">
        <v>90</v>
      </c>
      <c r="AU1544" t="s">
        <v>90</v>
      </c>
      <c r="AV1544" t="s">
        <v>90</v>
      </c>
      <c r="AW1544" t="s">
        <v>90</v>
      </c>
      <c r="AX1544" t="s">
        <v>90</v>
      </c>
      <c r="AY1544" t="s">
        <v>90</v>
      </c>
      <c r="AZ1544" t="s">
        <v>90</v>
      </c>
      <c r="BA1544" t="s">
        <v>90</v>
      </c>
      <c r="BB1544" t="s">
        <v>90</v>
      </c>
      <c r="BC1544" t="s">
        <v>90</v>
      </c>
      <c r="BD1544" t="s">
        <v>90</v>
      </c>
      <c r="BE1544" t="s">
        <v>90</v>
      </c>
      <c r="BF1544" t="s">
        <v>3161</v>
      </c>
      <c r="BG1544">
        <v>179</v>
      </c>
      <c r="BH1544" t="s">
        <v>93</v>
      </c>
    </row>
    <row r="1545" spans="1:60">
      <c r="A1545" t="s">
        <v>3331</v>
      </c>
      <c r="B1545" t="s">
        <v>82</v>
      </c>
      <c r="C1545" t="s">
        <v>3324</v>
      </c>
      <c r="D1545" t="s">
        <v>84</v>
      </c>
      <c r="E1545" s="2">
        <f>HYPERLINK("capsilon://?command=openfolder&amp;siteaddress=FAM.docvelocity-na8.net&amp;folderid=FX1DF2C71E-08DB-AA59-CD7B-6672595B78BA","FX22085966")</f>
        <v>0</v>
      </c>
      <c r="F1545" t="s">
        <v>19</v>
      </c>
      <c r="G1545" t="s">
        <v>19</v>
      </c>
      <c r="H1545" t="s">
        <v>85</v>
      </c>
      <c r="I1545" t="s">
        <v>3325</v>
      </c>
      <c r="J1545">
        <v>236</v>
      </c>
      <c r="K1545" t="s">
        <v>87</v>
      </c>
      <c r="L1545" t="s">
        <v>88</v>
      </c>
      <c r="M1545" t="s">
        <v>89</v>
      </c>
      <c r="N1545">
        <v>2</v>
      </c>
      <c r="O1545" s="1">
        <v>44803.862604166665</v>
      </c>
      <c r="P1545" s="1">
        <v>44803.884282407409</v>
      </c>
      <c r="Q1545">
        <v>284</v>
      </c>
      <c r="R1545">
        <v>1589</v>
      </c>
      <c r="S1545" t="b">
        <v>0</v>
      </c>
      <c r="T1545" t="s">
        <v>90</v>
      </c>
      <c r="U1545" t="b">
        <v>1</v>
      </c>
      <c r="V1545" t="s">
        <v>135</v>
      </c>
      <c r="W1545" s="1">
        <v>44803.871759259258</v>
      </c>
      <c r="X1545">
        <v>692</v>
      </c>
      <c r="Y1545">
        <v>222</v>
      </c>
      <c r="Z1545">
        <v>0</v>
      </c>
      <c r="AA1545">
        <v>222</v>
      </c>
      <c r="AB1545">
        <v>0</v>
      </c>
      <c r="AC1545">
        <v>26</v>
      </c>
      <c r="AD1545">
        <v>14</v>
      </c>
      <c r="AE1545">
        <v>0</v>
      </c>
      <c r="AF1545">
        <v>0</v>
      </c>
      <c r="AG1545">
        <v>0</v>
      </c>
      <c r="AH1545" t="s">
        <v>126</v>
      </c>
      <c r="AI1545" s="1">
        <v>44803.884282407409</v>
      </c>
      <c r="AJ1545">
        <v>897</v>
      </c>
      <c r="AK1545">
        <v>3</v>
      </c>
      <c r="AL1545">
        <v>0</v>
      </c>
      <c r="AM1545">
        <v>3</v>
      </c>
      <c r="AN1545">
        <v>0</v>
      </c>
      <c r="AO1545">
        <v>2</v>
      </c>
      <c r="AP1545">
        <v>11</v>
      </c>
      <c r="AQ1545">
        <v>0</v>
      </c>
      <c r="AR1545">
        <v>0</v>
      </c>
      <c r="AS1545">
        <v>0</v>
      </c>
      <c r="AT1545" t="s">
        <v>90</v>
      </c>
      <c r="AU1545" t="s">
        <v>90</v>
      </c>
      <c r="AV1545" t="s">
        <v>90</v>
      </c>
      <c r="AW1545" t="s">
        <v>90</v>
      </c>
      <c r="AX1545" t="s">
        <v>90</v>
      </c>
      <c r="AY1545" t="s">
        <v>90</v>
      </c>
      <c r="AZ1545" t="s">
        <v>90</v>
      </c>
      <c r="BA1545" t="s">
        <v>90</v>
      </c>
      <c r="BB1545" t="s">
        <v>90</v>
      </c>
      <c r="BC1545" t="s">
        <v>90</v>
      </c>
      <c r="BD1545" t="s">
        <v>90</v>
      </c>
      <c r="BE1545" t="s">
        <v>90</v>
      </c>
      <c r="BF1545" t="s">
        <v>3161</v>
      </c>
      <c r="BG1545">
        <v>31</v>
      </c>
      <c r="BH1545" t="s">
        <v>93</v>
      </c>
    </row>
    <row r="1546" spans="1:60">
      <c r="A1546" t="s">
        <v>3332</v>
      </c>
      <c r="B1546" t="s">
        <v>82</v>
      </c>
      <c r="C1546" t="s">
        <v>1249</v>
      </c>
      <c r="D1546" t="s">
        <v>84</v>
      </c>
      <c r="E1546" s="2">
        <f>HYPERLINK("capsilon://?command=openfolder&amp;siteaddress=FAM.docvelocity-na8.net&amp;folderid=FXDA0CC103-33EB-F8A1-44EC-3DAEBECC6BCD","FX22083457")</f>
        <v>0</v>
      </c>
      <c r="F1546" t="s">
        <v>19</v>
      </c>
      <c r="G1546" t="s">
        <v>19</v>
      </c>
      <c r="H1546" t="s">
        <v>85</v>
      </c>
      <c r="I1546" t="s">
        <v>3333</v>
      </c>
      <c r="J1546">
        <v>44</v>
      </c>
      <c r="K1546" t="s">
        <v>87</v>
      </c>
      <c r="L1546" t="s">
        <v>88</v>
      </c>
      <c r="M1546" t="s">
        <v>89</v>
      </c>
      <c r="N1546">
        <v>2</v>
      </c>
      <c r="O1546" s="1">
        <v>44804.344027777777</v>
      </c>
      <c r="P1546" s="1">
        <v>44804.360729166663</v>
      </c>
      <c r="Q1546">
        <v>740</v>
      </c>
      <c r="R1546">
        <v>703</v>
      </c>
      <c r="S1546" t="b">
        <v>0</v>
      </c>
      <c r="T1546" t="s">
        <v>90</v>
      </c>
      <c r="U1546" t="b">
        <v>0</v>
      </c>
      <c r="V1546" t="s">
        <v>703</v>
      </c>
      <c r="W1546" s="1">
        <v>44804.355914351851</v>
      </c>
      <c r="X1546">
        <v>473</v>
      </c>
      <c r="Y1546">
        <v>37</v>
      </c>
      <c r="Z1546">
        <v>0</v>
      </c>
      <c r="AA1546">
        <v>37</v>
      </c>
      <c r="AB1546">
        <v>0</v>
      </c>
      <c r="AC1546">
        <v>7</v>
      </c>
      <c r="AD1546">
        <v>7</v>
      </c>
      <c r="AE1546">
        <v>0</v>
      </c>
      <c r="AF1546">
        <v>0</v>
      </c>
      <c r="AG1546">
        <v>0</v>
      </c>
      <c r="AH1546" t="s">
        <v>289</v>
      </c>
      <c r="AI1546" s="1">
        <v>44804.360729166663</v>
      </c>
      <c r="AJ1546">
        <v>162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7</v>
      </c>
      <c r="AQ1546">
        <v>0</v>
      </c>
      <c r="AR1546">
        <v>0</v>
      </c>
      <c r="AS1546">
        <v>0</v>
      </c>
      <c r="AT1546" t="s">
        <v>90</v>
      </c>
      <c r="AU1546" t="s">
        <v>90</v>
      </c>
      <c r="AV1546" t="s">
        <v>90</v>
      </c>
      <c r="AW1546" t="s">
        <v>90</v>
      </c>
      <c r="AX1546" t="s">
        <v>90</v>
      </c>
      <c r="AY1546" t="s">
        <v>90</v>
      </c>
      <c r="AZ1546" t="s">
        <v>90</v>
      </c>
      <c r="BA1546" t="s">
        <v>90</v>
      </c>
      <c r="BB1546" t="s">
        <v>90</v>
      </c>
      <c r="BC1546" t="s">
        <v>90</v>
      </c>
      <c r="BD1546" t="s">
        <v>90</v>
      </c>
      <c r="BE1546" t="s">
        <v>90</v>
      </c>
      <c r="BF1546" t="s">
        <v>3334</v>
      </c>
      <c r="BG1546">
        <v>24</v>
      </c>
      <c r="BH1546" t="s">
        <v>93</v>
      </c>
    </row>
    <row r="1547" spans="1:60">
      <c r="A1547" t="s">
        <v>3335</v>
      </c>
      <c r="B1547" t="s">
        <v>82</v>
      </c>
      <c r="C1547" t="s">
        <v>3336</v>
      </c>
      <c r="D1547" t="s">
        <v>84</v>
      </c>
      <c r="E1547" s="2">
        <f>HYPERLINK("capsilon://?command=openfolder&amp;siteaddress=FAM.docvelocity-na8.net&amp;folderid=FX3A8887EC-6674-ECC6-38B8-215EF8B0EC95","FX22087818")</f>
        <v>0</v>
      </c>
      <c r="F1547" t="s">
        <v>19</v>
      </c>
      <c r="G1547" t="s">
        <v>19</v>
      </c>
      <c r="H1547" t="s">
        <v>85</v>
      </c>
      <c r="I1547" t="s">
        <v>3337</v>
      </c>
      <c r="J1547">
        <v>55</v>
      </c>
      <c r="K1547" t="s">
        <v>87</v>
      </c>
      <c r="L1547" t="s">
        <v>88</v>
      </c>
      <c r="M1547" t="s">
        <v>89</v>
      </c>
      <c r="N1547">
        <v>2</v>
      </c>
      <c r="O1547" s="1">
        <v>44804.381921296299</v>
      </c>
      <c r="P1547" s="1">
        <v>44804.40865740741</v>
      </c>
      <c r="Q1547">
        <v>1146</v>
      </c>
      <c r="R1547">
        <v>1164</v>
      </c>
      <c r="S1547" t="b">
        <v>0</v>
      </c>
      <c r="T1547" t="s">
        <v>90</v>
      </c>
      <c r="U1547" t="b">
        <v>0</v>
      </c>
      <c r="V1547" t="s">
        <v>1000</v>
      </c>
      <c r="W1547" s="1">
        <v>44804.402106481481</v>
      </c>
      <c r="X1547">
        <v>682</v>
      </c>
      <c r="Y1547">
        <v>55</v>
      </c>
      <c r="Z1547">
        <v>0</v>
      </c>
      <c r="AA1547">
        <v>55</v>
      </c>
      <c r="AB1547">
        <v>0</v>
      </c>
      <c r="AC1547">
        <v>44</v>
      </c>
      <c r="AD1547">
        <v>0</v>
      </c>
      <c r="AE1547">
        <v>0</v>
      </c>
      <c r="AF1547">
        <v>0</v>
      </c>
      <c r="AG1547">
        <v>0</v>
      </c>
      <c r="AH1547" t="s">
        <v>289</v>
      </c>
      <c r="AI1547" s="1">
        <v>44804.40865740741</v>
      </c>
      <c r="AJ1547">
        <v>464</v>
      </c>
      <c r="AK1547">
        <v>2</v>
      </c>
      <c r="AL1547">
        <v>0</v>
      </c>
      <c r="AM1547">
        <v>2</v>
      </c>
      <c r="AN1547">
        <v>0</v>
      </c>
      <c r="AO1547">
        <v>2</v>
      </c>
      <c r="AP1547">
        <v>-2</v>
      </c>
      <c r="AQ1547">
        <v>0</v>
      </c>
      <c r="AR1547">
        <v>0</v>
      </c>
      <c r="AS1547">
        <v>0</v>
      </c>
      <c r="AT1547" t="s">
        <v>90</v>
      </c>
      <c r="AU1547" t="s">
        <v>90</v>
      </c>
      <c r="AV1547" t="s">
        <v>90</v>
      </c>
      <c r="AW1547" t="s">
        <v>90</v>
      </c>
      <c r="AX1547" t="s">
        <v>90</v>
      </c>
      <c r="AY1547" t="s">
        <v>90</v>
      </c>
      <c r="AZ1547" t="s">
        <v>90</v>
      </c>
      <c r="BA1547" t="s">
        <v>90</v>
      </c>
      <c r="BB1547" t="s">
        <v>90</v>
      </c>
      <c r="BC1547" t="s">
        <v>90</v>
      </c>
      <c r="BD1547" t="s">
        <v>90</v>
      </c>
      <c r="BE1547" t="s">
        <v>90</v>
      </c>
      <c r="BF1547" t="s">
        <v>3334</v>
      </c>
      <c r="BG1547">
        <v>38</v>
      </c>
      <c r="BH1547" t="s">
        <v>93</v>
      </c>
    </row>
    <row r="1548" spans="1:60">
      <c r="A1548" t="s">
        <v>3338</v>
      </c>
      <c r="B1548" t="s">
        <v>82</v>
      </c>
      <c r="C1548" t="s">
        <v>272</v>
      </c>
      <c r="D1548" t="s">
        <v>84</v>
      </c>
      <c r="E1548" s="2">
        <f>HYPERLINK("capsilon://?command=openfolder&amp;siteaddress=FAM.docvelocity-na8.net&amp;folderid=FX28541734-BC8C-E876-1CE3-E31715345EF9","FX22077828")</f>
        <v>0</v>
      </c>
      <c r="F1548" t="s">
        <v>19</v>
      </c>
      <c r="G1548" t="s">
        <v>19</v>
      </c>
      <c r="H1548" t="s">
        <v>85</v>
      </c>
      <c r="I1548" t="s">
        <v>3339</v>
      </c>
      <c r="J1548">
        <v>44</v>
      </c>
      <c r="K1548" t="s">
        <v>87</v>
      </c>
      <c r="L1548" t="s">
        <v>88</v>
      </c>
      <c r="M1548" t="s">
        <v>89</v>
      </c>
      <c r="N1548">
        <v>2</v>
      </c>
      <c r="O1548" s="1">
        <v>44804.389710648145</v>
      </c>
      <c r="P1548" s="1">
        <v>44804.408842592595</v>
      </c>
      <c r="Q1548">
        <v>1624</v>
      </c>
      <c r="R1548">
        <v>29</v>
      </c>
      <c r="S1548" t="b">
        <v>0</v>
      </c>
      <c r="T1548" t="s">
        <v>90</v>
      </c>
      <c r="U1548" t="b">
        <v>0</v>
      </c>
      <c r="V1548" t="s">
        <v>288</v>
      </c>
      <c r="W1548" s="1">
        <v>44804.408425925925</v>
      </c>
      <c r="X1548">
        <v>14</v>
      </c>
      <c r="Y1548">
        <v>0</v>
      </c>
      <c r="Z1548">
        <v>0</v>
      </c>
      <c r="AA1548">
        <v>0</v>
      </c>
      <c r="AB1548">
        <v>37</v>
      </c>
      <c r="AC1548">
        <v>0</v>
      </c>
      <c r="AD1548">
        <v>44</v>
      </c>
      <c r="AE1548">
        <v>0</v>
      </c>
      <c r="AF1548">
        <v>0</v>
      </c>
      <c r="AG1548">
        <v>0</v>
      </c>
      <c r="AH1548" t="s">
        <v>289</v>
      </c>
      <c r="AI1548" s="1">
        <v>44804.408842592595</v>
      </c>
      <c r="AJ1548">
        <v>15</v>
      </c>
      <c r="AK1548">
        <v>0</v>
      </c>
      <c r="AL1548">
        <v>0</v>
      </c>
      <c r="AM1548">
        <v>0</v>
      </c>
      <c r="AN1548">
        <v>37</v>
      </c>
      <c r="AO1548">
        <v>0</v>
      </c>
      <c r="AP1548">
        <v>44</v>
      </c>
      <c r="AQ1548">
        <v>0</v>
      </c>
      <c r="AR1548">
        <v>0</v>
      </c>
      <c r="AS1548">
        <v>0</v>
      </c>
      <c r="AT1548" t="s">
        <v>90</v>
      </c>
      <c r="AU1548" t="s">
        <v>90</v>
      </c>
      <c r="AV1548" t="s">
        <v>90</v>
      </c>
      <c r="AW1548" t="s">
        <v>90</v>
      </c>
      <c r="AX1548" t="s">
        <v>90</v>
      </c>
      <c r="AY1548" t="s">
        <v>90</v>
      </c>
      <c r="AZ1548" t="s">
        <v>90</v>
      </c>
      <c r="BA1548" t="s">
        <v>90</v>
      </c>
      <c r="BB1548" t="s">
        <v>90</v>
      </c>
      <c r="BC1548" t="s">
        <v>90</v>
      </c>
      <c r="BD1548" t="s">
        <v>90</v>
      </c>
      <c r="BE1548" t="s">
        <v>90</v>
      </c>
      <c r="BF1548" t="s">
        <v>3334</v>
      </c>
      <c r="BG1548">
        <v>27</v>
      </c>
      <c r="BH1548" t="s">
        <v>93</v>
      </c>
    </row>
    <row r="1549" spans="1:60">
      <c r="A1549" t="s">
        <v>3340</v>
      </c>
      <c r="B1549" t="s">
        <v>82</v>
      </c>
      <c r="C1549" t="s">
        <v>1852</v>
      </c>
      <c r="D1549" t="s">
        <v>84</v>
      </c>
      <c r="E1549" s="2">
        <f>HYPERLINK("capsilon://?command=openfolder&amp;siteaddress=FAM.docvelocity-na8.net&amp;folderid=FX6AF1C62D-B6DB-D41B-9A7D-4385CA926559","FX22072559")</f>
        <v>0</v>
      </c>
      <c r="F1549" t="s">
        <v>19</v>
      </c>
      <c r="G1549" t="s">
        <v>19</v>
      </c>
      <c r="H1549" t="s">
        <v>85</v>
      </c>
      <c r="I1549" t="s">
        <v>3341</v>
      </c>
      <c r="J1549">
        <v>67</v>
      </c>
      <c r="K1549" t="s">
        <v>87</v>
      </c>
      <c r="L1549" t="s">
        <v>88</v>
      </c>
      <c r="M1549" t="s">
        <v>89</v>
      </c>
      <c r="N1549">
        <v>2</v>
      </c>
      <c r="O1549" s="1">
        <v>44776.399942129632</v>
      </c>
      <c r="P1549" s="1">
        <v>44776.443437499998</v>
      </c>
      <c r="Q1549">
        <v>3046</v>
      </c>
      <c r="R1549">
        <v>712</v>
      </c>
      <c r="S1549" t="b">
        <v>0</v>
      </c>
      <c r="T1549" t="s">
        <v>90</v>
      </c>
      <c r="U1549" t="b">
        <v>0</v>
      </c>
      <c r="V1549" t="s">
        <v>288</v>
      </c>
      <c r="W1549" s="1">
        <v>44776.416215277779</v>
      </c>
      <c r="X1549">
        <v>182</v>
      </c>
      <c r="Y1549">
        <v>52</v>
      </c>
      <c r="Z1549">
        <v>0</v>
      </c>
      <c r="AA1549">
        <v>52</v>
      </c>
      <c r="AB1549">
        <v>0</v>
      </c>
      <c r="AC1549">
        <v>7</v>
      </c>
      <c r="AD1549">
        <v>15</v>
      </c>
      <c r="AE1549">
        <v>0</v>
      </c>
      <c r="AF1549">
        <v>0</v>
      </c>
      <c r="AG1549">
        <v>0</v>
      </c>
      <c r="AH1549" t="s">
        <v>289</v>
      </c>
      <c r="AI1549" s="1">
        <v>44776.443437499998</v>
      </c>
      <c r="AJ1549">
        <v>466</v>
      </c>
      <c r="AK1549">
        <v>4</v>
      </c>
      <c r="AL1549">
        <v>0</v>
      </c>
      <c r="AM1549">
        <v>4</v>
      </c>
      <c r="AN1549">
        <v>0</v>
      </c>
      <c r="AO1549">
        <v>4</v>
      </c>
      <c r="AP1549">
        <v>11</v>
      </c>
      <c r="AQ1549">
        <v>0</v>
      </c>
      <c r="AR1549">
        <v>0</v>
      </c>
      <c r="AS1549">
        <v>0</v>
      </c>
      <c r="AT1549" t="s">
        <v>90</v>
      </c>
      <c r="AU1549" t="s">
        <v>90</v>
      </c>
      <c r="AV1549" t="s">
        <v>90</v>
      </c>
      <c r="AW1549" t="s">
        <v>90</v>
      </c>
      <c r="AX1549" t="s">
        <v>90</v>
      </c>
      <c r="AY1549" t="s">
        <v>90</v>
      </c>
      <c r="AZ1549" t="s">
        <v>90</v>
      </c>
      <c r="BA1549" t="s">
        <v>90</v>
      </c>
      <c r="BB1549" t="s">
        <v>90</v>
      </c>
      <c r="BC1549" t="s">
        <v>90</v>
      </c>
      <c r="BD1549" t="s">
        <v>90</v>
      </c>
      <c r="BE1549" t="s">
        <v>90</v>
      </c>
      <c r="BF1549" t="s">
        <v>3252</v>
      </c>
      <c r="BG1549">
        <v>62</v>
      </c>
      <c r="BH1549" t="s">
        <v>93</v>
      </c>
    </row>
    <row r="1550" spans="1:60">
      <c r="A1550" t="s">
        <v>3342</v>
      </c>
      <c r="B1550" t="s">
        <v>82</v>
      </c>
      <c r="C1550" t="s">
        <v>3343</v>
      </c>
      <c r="D1550" t="s">
        <v>84</v>
      </c>
      <c r="E1550" s="2">
        <f>HYPERLINK("capsilon://?command=openfolder&amp;siteaddress=FAM.docvelocity-na8.net&amp;folderid=FXFB40B69E-5B40-F4F5-6C74-EE01A69C18AA","FX2208246")</f>
        <v>0</v>
      </c>
      <c r="F1550" t="s">
        <v>19</v>
      </c>
      <c r="G1550" t="s">
        <v>19</v>
      </c>
      <c r="H1550" t="s">
        <v>85</v>
      </c>
      <c r="I1550" t="s">
        <v>3344</v>
      </c>
      <c r="J1550">
        <v>28</v>
      </c>
      <c r="K1550" t="s">
        <v>87</v>
      </c>
      <c r="L1550" t="s">
        <v>88</v>
      </c>
      <c r="M1550" t="s">
        <v>89</v>
      </c>
      <c r="N1550">
        <v>2</v>
      </c>
      <c r="O1550" s="1">
        <v>44776.421238425923</v>
      </c>
      <c r="P1550" s="1">
        <v>44776.441041666665</v>
      </c>
      <c r="Q1550">
        <v>1409</v>
      </c>
      <c r="R1550">
        <v>302</v>
      </c>
      <c r="S1550" t="b">
        <v>0</v>
      </c>
      <c r="T1550" t="s">
        <v>90</v>
      </c>
      <c r="U1550" t="b">
        <v>0</v>
      </c>
      <c r="V1550" t="s">
        <v>703</v>
      </c>
      <c r="W1550" s="1">
        <v>44776.423946759256</v>
      </c>
      <c r="X1550">
        <v>231</v>
      </c>
      <c r="Y1550">
        <v>21</v>
      </c>
      <c r="Z1550">
        <v>0</v>
      </c>
      <c r="AA1550">
        <v>21</v>
      </c>
      <c r="AB1550">
        <v>0</v>
      </c>
      <c r="AC1550">
        <v>0</v>
      </c>
      <c r="AD1550">
        <v>7</v>
      </c>
      <c r="AE1550">
        <v>0</v>
      </c>
      <c r="AF1550">
        <v>0</v>
      </c>
      <c r="AG1550">
        <v>0</v>
      </c>
      <c r="AH1550" t="s">
        <v>183</v>
      </c>
      <c r="AI1550" s="1">
        <v>44776.441041666665</v>
      </c>
      <c r="AJ1550">
        <v>71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7</v>
      </c>
      <c r="AQ1550">
        <v>0</v>
      </c>
      <c r="AR1550">
        <v>0</v>
      </c>
      <c r="AS1550">
        <v>0</v>
      </c>
      <c r="AT1550" t="s">
        <v>90</v>
      </c>
      <c r="AU1550" t="s">
        <v>90</v>
      </c>
      <c r="AV1550" t="s">
        <v>90</v>
      </c>
      <c r="AW1550" t="s">
        <v>90</v>
      </c>
      <c r="AX1550" t="s">
        <v>90</v>
      </c>
      <c r="AY1550" t="s">
        <v>90</v>
      </c>
      <c r="AZ1550" t="s">
        <v>90</v>
      </c>
      <c r="BA1550" t="s">
        <v>90</v>
      </c>
      <c r="BB1550" t="s">
        <v>90</v>
      </c>
      <c r="BC1550" t="s">
        <v>90</v>
      </c>
      <c r="BD1550" t="s">
        <v>90</v>
      </c>
      <c r="BE1550" t="s">
        <v>90</v>
      </c>
      <c r="BF1550" t="s">
        <v>3252</v>
      </c>
      <c r="BG1550">
        <v>28</v>
      </c>
      <c r="BH1550" t="s">
        <v>93</v>
      </c>
    </row>
    <row r="1551" spans="1:60">
      <c r="A1551" t="s">
        <v>3345</v>
      </c>
      <c r="B1551" t="s">
        <v>82</v>
      </c>
      <c r="C1551" t="s">
        <v>3343</v>
      </c>
      <c r="D1551" t="s">
        <v>84</v>
      </c>
      <c r="E1551" s="2">
        <f>HYPERLINK("capsilon://?command=openfolder&amp;siteaddress=FAM.docvelocity-na8.net&amp;folderid=FXFB40B69E-5B40-F4F5-6C74-EE01A69C18AA","FX2208246")</f>
        <v>0</v>
      </c>
      <c r="F1551" t="s">
        <v>19</v>
      </c>
      <c r="G1551" t="s">
        <v>19</v>
      </c>
      <c r="H1551" t="s">
        <v>85</v>
      </c>
      <c r="I1551" t="s">
        <v>3346</v>
      </c>
      <c r="J1551">
        <v>28</v>
      </c>
      <c r="K1551" t="s">
        <v>87</v>
      </c>
      <c r="L1551" t="s">
        <v>88</v>
      </c>
      <c r="M1551" t="s">
        <v>89</v>
      </c>
      <c r="N1551">
        <v>2</v>
      </c>
      <c r="O1551" s="1">
        <v>44776.421863425923</v>
      </c>
      <c r="P1551" s="1">
        <v>44776.441886574074</v>
      </c>
      <c r="Q1551">
        <v>896</v>
      </c>
      <c r="R1551">
        <v>834</v>
      </c>
      <c r="S1551" t="b">
        <v>0</v>
      </c>
      <c r="T1551" t="s">
        <v>90</v>
      </c>
      <c r="U1551" t="b">
        <v>0</v>
      </c>
      <c r="V1551" t="s">
        <v>703</v>
      </c>
      <c r="W1551" s="1">
        <v>44776.432766203703</v>
      </c>
      <c r="X1551">
        <v>762</v>
      </c>
      <c r="Y1551">
        <v>21</v>
      </c>
      <c r="Z1551">
        <v>0</v>
      </c>
      <c r="AA1551">
        <v>21</v>
      </c>
      <c r="AB1551">
        <v>0</v>
      </c>
      <c r="AC1551">
        <v>3</v>
      </c>
      <c r="AD1551">
        <v>7</v>
      </c>
      <c r="AE1551">
        <v>0</v>
      </c>
      <c r="AF1551">
        <v>0</v>
      </c>
      <c r="AG1551">
        <v>0</v>
      </c>
      <c r="AH1551" t="s">
        <v>183</v>
      </c>
      <c r="AI1551" s="1">
        <v>44776.441886574074</v>
      </c>
      <c r="AJ1551">
        <v>72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7</v>
      </c>
      <c r="AQ1551">
        <v>0</v>
      </c>
      <c r="AR1551">
        <v>0</v>
      </c>
      <c r="AS1551">
        <v>0</v>
      </c>
      <c r="AT1551" t="s">
        <v>90</v>
      </c>
      <c r="AU1551" t="s">
        <v>90</v>
      </c>
      <c r="AV1551" t="s">
        <v>90</v>
      </c>
      <c r="AW1551" t="s">
        <v>90</v>
      </c>
      <c r="AX1551" t="s">
        <v>90</v>
      </c>
      <c r="AY1551" t="s">
        <v>90</v>
      </c>
      <c r="AZ1551" t="s">
        <v>90</v>
      </c>
      <c r="BA1551" t="s">
        <v>90</v>
      </c>
      <c r="BB1551" t="s">
        <v>90</v>
      </c>
      <c r="BC1551" t="s">
        <v>90</v>
      </c>
      <c r="BD1551" t="s">
        <v>90</v>
      </c>
      <c r="BE1551" t="s">
        <v>90</v>
      </c>
      <c r="BF1551" t="s">
        <v>3252</v>
      </c>
      <c r="BG1551">
        <v>28</v>
      </c>
      <c r="BH1551" t="s">
        <v>93</v>
      </c>
    </row>
    <row r="1552" spans="1:60">
      <c r="A1552" t="s">
        <v>3347</v>
      </c>
      <c r="B1552" t="s">
        <v>82</v>
      </c>
      <c r="C1552" t="s">
        <v>3343</v>
      </c>
      <c r="D1552" t="s">
        <v>84</v>
      </c>
      <c r="E1552" s="2">
        <f>HYPERLINK("capsilon://?command=openfolder&amp;siteaddress=FAM.docvelocity-na8.net&amp;folderid=FXFB40B69E-5B40-F4F5-6C74-EE01A69C18AA","FX2208246")</f>
        <v>0</v>
      </c>
      <c r="F1552" t="s">
        <v>19</v>
      </c>
      <c r="G1552" t="s">
        <v>19</v>
      </c>
      <c r="H1552" t="s">
        <v>85</v>
      </c>
      <c r="I1552" t="s">
        <v>3348</v>
      </c>
      <c r="J1552">
        <v>73</v>
      </c>
      <c r="K1552" t="s">
        <v>87</v>
      </c>
      <c r="L1552" t="s">
        <v>88</v>
      </c>
      <c r="M1552" t="s">
        <v>89</v>
      </c>
      <c r="N1552">
        <v>2</v>
      </c>
      <c r="O1552" s="1">
        <v>44776.422048611108</v>
      </c>
      <c r="P1552" s="1">
        <v>44776.446400462963</v>
      </c>
      <c r="Q1552">
        <v>1016</v>
      </c>
      <c r="R1552">
        <v>1088</v>
      </c>
      <c r="S1552" t="b">
        <v>0</v>
      </c>
      <c r="T1552" t="s">
        <v>90</v>
      </c>
      <c r="U1552" t="b">
        <v>0</v>
      </c>
      <c r="V1552" t="s">
        <v>703</v>
      </c>
      <c r="W1552" s="1">
        <v>44776.444513888891</v>
      </c>
      <c r="X1552">
        <v>1014</v>
      </c>
      <c r="Y1552">
        <v>43</v>
      </c>
      <c r="Z1552">
        <v>0</v>
      </c>
      <c r="AA1552">
        <v>43</v>
      </c>
      <c r="AB1552">
        <v>0</v>
      </c>
      <c r="AC1552">
        <v>4</v>
      </c>
      <c r="AD1552">
        <v>30</v>
      </c>
      <c r="AE1552">
        <v>0</v>
      </c>
      <c r="AF1552">
        <v>0</v>
      </c>
      <c r="AG1552">
        <v>0</v>
      </c>
      <c r="AH1552" t="s">
        <v>183</v>
      </c>
      <c r="AI1552" s="1">
        <v>44776.446400462963</v>
      </c>
      <c r="AJ1552">
        <v>74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30</v>
      </c>
      <c r="AQ1552">
        <v>0</v>
      </c>
      <c r="AR1552">
        <v>0</v>
      </c>
      <c r="AS1552">
        <v>0</v>
      </c>
      <c r="AT1552" t="s">
        <v>90</v>
      </c>
      <c r="AU1552" t="s">
        <v>90</v>
      </c>
      <c r="AV1552" t="s">
        <v>90</v>
      </c>
      <c r="AW1552" t="s">
        <v>90</v>
      </c>
      <c r="AX1552" t="s">
        <v>90</v>
      </c>
      <c r="AY1552" t="s">
        <v>90</v>
      </c>
      <c r="AZ1552" t="s">
        <v>90</v>
      </c>
      <c r="BA1552" t="s">
        <v>90</v>
      </c>
      <c r="BB1552" t="s">
        <v>90</v>
      </c>
      <c r="BC1552" t="s">
        <v>90</v>
      </c>
      <c r="BD1552" t="s">
        <v>90</v>
      </c>
      <c r="BE1552" t="s">
        <v>90</v>
      </c>
      <c r="BF1552" t="s">
        <v>3252</v>
      </c>
      <c r="BG1552">
        <v>35</v>
      </c>
      <c r="BH1552" t="s">
        <v>93</v>
      </c>
    </row>
    <row r="1553" spans="1:60">
      <c r="A1553" t="s">
        <v>3349</v>
      </c>
      <c r="B1553" t="s">
        <v>82</v>
      </c>
      <c r="C1553" t="s">
        <v>3343</v>
      </c>
      <c r="D1553" t="s">
        <v>84</v>
      </c>
      <c r="E1553" s="2">
        <f>HYPERLINK("capsilon://?command=openfolder&amp;siteaddress=FAM.docvelocity-na8.net&amp;folderid=FXFB40B69E-5B40-F4F5-6C74-EE01A69C18AA","FX2208246")</f>
        <v>0</v>
      </c>
      <c r="F1553" t="s">
        <v>19</v>
      </c>
      <c r="G1553" t="s">
        <v>19</v>
      </c>
      <c r="H1553" t="s">
        <v>85</v>
      </c>
      <c r="I1553" t="s">
        <v>3350</v>
      </c>
      <c r="J1553">
        <v>73</v>
      </c>
      <c r="K1553" t="s">
        <v>87</v>
      </c>
      <c r="L1553" t="s">
        <v>88</v>
      </c>
      <c r="M1553" t="s">
        <v>89</v>
      </c>
      <c r="N1553">
        <v>2</v>
      </c>
      <c r="O1553" s="1">
        <v>44776.4221875</v>
      </c>
      <c r="P1553" s="1">
        <v>44776.443159722221</v>
      </c>
      <c r="Q1553">
        <v>1598</v>
      </c>
      <c r="R1553">
        <v>214</v>
      </c>
      <c r="S1553" t="b">
        <v>0</v>
      </c>
      <c r="T1553" t="s">
        <v>90</v>
      </c>
      <c r="U1553" t="b">
        <v>0</v>
      </c>
      <c r="V1553" t="s">
        <v>288</v>
      </c>
      <c r="W1553" s="1">
        <v>44776.435358796298</v>
      </c>
      <c r="X1553">
        <v>105</v>
      </c>
      <c r="Y1553">
        <v>73</v>
      </c>
      <c r="Z1553">
        <v>0</v>
      </c>
      <c r="AA1553">
        <v>73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 t="s">
        <v>183</v>
      </c>
      <c r="AI1553" s="1">
        <v>44776.443159722221</v>
      </c>
      <c r="AJ1553">
        <v>109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 t="s">
        <v>90</v>
      </c>
      <c r="AU1553" t="s">
        <v>90</v>
      </c>
      <c r="AV1553" t="s">
        <v>90</v>
      </c>
      <c r="AW1553" t="s">
        <v>90</v>
      </c>
      <c r="AX1553" t="s">
        <v>90</v>
      </c>
      <c r="AY1553" t="s">
        <v>90</v>
      </c>
      <c r="AZ1553" t="s">
        <v>90</v>
      </c>
      <c r="BA1553" t="s">
        <v>90</v>
      </c>
      <c r="BB1553" t="s">
        <v>90</v>
      </c>
      <c r="BC1553" t="s">
        <v>90</v>
      </c>
      <c r="BD1553" t="s">
        <v>90</v>
      </c>
      <c r="BE1553" t="s">
        <v>90</v>
      </c>
      <c r="BF1553" t="s">
        <v>3252</v>
      </c>
      <c r="BG1553">
        <v>30</v>
      </c>
      <c r="BH1553" t="s">
        <v>93</v>
      </c>
    </row>
    <row r="1554" spans="1:60">
      <c r="A1554" t="s">
        <v>3351</v>
      </c>
      <c r="B1554" t="s">
        <v>82</v>
      </c>
      <c r="C1554" t="s">
        <v>3343</v>
      </c>
      <c r="D1554" t="s">
        <v>84</v>
      </c>
      <c r="E1554" s="2">
        <f>HYPERLINK("capsilon://?command=openfolder&amp;siteaddress=FAM.docvelocity-na8.net&amp;folderid=FXFB40B69E-5B40-F4F5-6C74-EE01A69C18AA","FX2208246")</f>
        <v>0</v>
      </c>
      <c r="F1554" t="s">
        <v>19</v>
      </c>
      <c r="G1554" t="s">
        <v>19</v>
      </c>
      <c r="H1554" t="s">
        <v>85</v>
      </c>
      <c r="I1554" t="s">
        <v>3352</v>
      </c>
      <c r="J1554">
        <v>73</v>
      </c>
      <c r="K1554" t="s">
        <v>87</v>
      </c>
      <c r="L1554" t="s">
        <v>88</v>
      </c>
      <c r="M1554" t="s">
        <v>89</v>
      </c>
      <c r="N1554">
        <v>2</v>
      </c>
      <c r="O1554" s="1">
        <v>44776.422719907408</v>
      </c>
      <c r="P1554" s="1">
        <v>44776.44425925926</v>
      </c>
      <c r="Q1554">
        <v>1709</v>
      </c>
      <c r="R1554">
        <v>152</v>
      </c>
      <c r="S1554" t="b">
        <v>0</v>
      </c>
      <c r="T1554" t="s">
        <v>90</v>
      </c>
      <c r="U1554" t="b">
        <v>0</v>
      </c>
      <c r="V1554" t="s">
        <v>288</v>
      </c>
      <c r="W1554" s="1">
        <v>44776.436030092591</v>
      </c>
      <c r="X1554">
        <v>57</v>
      </c>
      <c r="Y1554">
        <v>73</v>
      </c>
      <c r="Z1554">
        <v>0</v>
      </c>
      <c r="AA1554">
        <v>73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 t="s">
        <v>183</v>
      </c>
      <c r="AI1554" s="1">
        <v>44776.44425925926</v>
      </c>
      <c r="AJ1554">
        <v>95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 t="s">
        <v>90</v>
      </c>
      <c r="AU1554" t="s">
        <v>90</v>
      </c>
      <c r="AV1554" t="s">
        <v>90</v>
      </c>
      <c r="AW1554" t="s">
        <v>90</v>
      </c>
      <c r="AX1554" t="s">
        <v>90</v>
      </c>
      <c r="AY1554" t="s">
        <v>90</v>
      </c>
      <c r="AZ1554" t="s">
        <v>90</v>
      </c>
      <c r="BA1554" t="s">
        <v>90</v>
      </c>
      <c r="BB1554" t="s">
        <v>90</v>
      </c>
      <c r="BC1554" t="s">
        <v>90</v>
      </c>
      <c r="BD1554" t="s">
        <v>90</v>
      </c>
      <c r="BE1554" t="s">
        <v>90</v>
      </c>
      <c r="BF1554" t="s">
        <v>3252</v>
      </c>
      <c r="BG1554">
        <v>31</v>
      </c>
      <c r="BH1554" t="s">
        <v>93</v>
      </c>
    </row>
    <row r="1555" spans="1:60">
      <c r="A1555" t="s">
        <v>3353</v>
      </c>
      <c r="B1555" t="s">
        <v>82</v>
      </c>
      <c r="C1555" t="s">
        <v>3343</v>
      </c>
      <c r="D1555" t="s">
        <v>84</v>
      </c>
      <c r="E1555" s="2">
        <f>HYPERLINK("capsilon://?command=openfolder&amp;siteaddress=FAM.docvelocity-na8.net&amp;folderid=FXFB40B69E-5B40-F4F5-6C74-EE01A69C18AA","FX2208246")</f>
        <v>0</v>
      </c>
      <c r="F1555" t="s">
        <v>19</v>
      </c>
      <c r="G1555" t="s">
        <v>19</v>
      </c>
      <c r="H1555" t="s">
        <v>85</v>
      </c>
      <c r="I1555" t="s">
        <v>3354</v>
      </c>
      <c r="J1555">
        <v>82</v>
      </c>
      <c r="K1555" t="s">
        <v>87</v>
      </c>
      <c r="L1555" t="s">
        <v>88</v>
      </c>
      <c r="M1555" t="s">
        <v>89</v>
      </c>
      <c r="N1555">
        <v>2</v>
      </c>
      <c r="O1555" s="1">
        <v>44776.423391203702</v>
      </c>
      <c r="P1555" s="1">
        <v>44776.448055555556</v>
      </c>
      <c r="Q1555">
        <v>1795</v>
      </c>
      <c r="R1555">
        <v>336</v>
      </c>
      <c r="S1555" t="b">
        <v>0</v>
      </c>
      <c r="T1555" t="s">
        <v>90</v>
      </c>
      <c r="U1555" t="b">
        <v>0</v>
      </c>
      <c r="V1555" t="s">
        <v>288</v>
      </c>
      <c r="W1555" s="1">
        <v>44776.4455787037</v>
      </c>
      <c r="X1555">
        <v>168</v>
      </c>
      <c r="Y1555">
        <v>82</v>
      </c>
      <c r="Z1555">
        <v>0</v>
      </c>
      <c r="AA1555">
        <v>82</v>
      </c>
      <c r="AB1555">
        <v>0</v>
      </c>
      <c r="AC1555">
        <v>6</v>
      </c>
      <c r="AD1555">
        <v>0</v>
      </c>
      <c r="AE1555">
        <v>0</v>
      </c>
      <c r="AF1555">
        <v>0</v>
      </c>
      <c r="AG1555">
        <v>0</v>
      </c>
      <c r="AH1555" t="s">
        <v>183</v>
      </c>
      <c r="AI1555" s="1">
        <v>44776.448055555556</v>
      </c>
      <c r="AJ1555">
        <v>142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 t="s">
        <v>90</v>
      </c>
      <c r="AU1555" t="s">
        <v>90</v>
      </c>
      <c r="AV1555" t="s">
        <v>90</v>
      </c>
      <c r="AW1555" t="s">
        <v>90</v>
      </c>
      <c r="AX1555" t="s">
        <v>90</v>
      </c>
      <c r="AY1555" t="s">
        <v>90</v>
      </c>
      <c r="AZ1555" t="s">
        <v>90</v>
      </c>
      <c r="BA1555" t="s">
        <v>90</v>
      </c>
      <c r="BB1555" t="s">
        <v>90</v>
      </c>
      <c r="BC1555" t="s">
        <v>90</v>
      </c>
      <c r="BD1555" t="s">
        <v>90</v>
      </c>
      <c r="BE1555" t="s">
        <v>90</v>
      </c>
      <c r="BF1555" t="s">
        <v>3252</v>
      </c>
      <c r="BG1555">
        <v>35</v>
      </c>
      <c r="BH1555" t="s">
        <v>93</v>
      </c>
    </row>
    <row r="1556" spans="1:60">
      <c r="A1556" t="s">
        <v>3355</v>
      </c>
      <c r="B1556" t="s">
        <v>82</v>
      </c>
      <c r="C1556" t="s">
        <v>3343</v>
      </c>
      <c r="D1556" t="s">
        <v>84</v>
      </c>
      <c r="E1556" s="2">
        <f>HYPERLINK("capsilon://?command=openfolder&amp;siteaddress=FAM.docvelocity-na8.net&amp;folderid=FXFB40B69E-5B40-F4F5-6C74-EE01A69C18AA","FX2208246")</f>
        <v>0</v>
      </c>
      <c r="F1556" t="s">
        <v>19</v>
      </c>
      <c r="G1556" t="s">
        <v>19</v>
      </c>
      <c r="H1556" t="s">
        <v>85</v>
      </c>
      <c r="I1556" t="s">
        <v>3356</v>
      </c>
      <c r="J1556">
        <v>103</v>
      </c>
      <c r="K1556" t="s">
        <v>87</v>
      </c>
      <c r="L1556" t="s">
        <v>88</v>
      </c>
      <c r="M1556" t="s">
        <v>89</v>
      </c>
      <c r="N1556">
        <v>2</v>
      </c>
      <c r="O1556" s="1">
        <v>44776.423645833333</v>
      </c>
      <c r="P1556" s="1">
        <v>44776.452511574076</v>
      </c>
      <c r="Q1556">
        <v>1959</v>
      </c>
      <c r="R1556">
        <v>535</v>
      </c>
      <c r="S1556" t="b">
        <v>0</v>
      </c>
      <c r="T1556" t="s">
        <v>90</v>
      </c>
      <c r="U1556" t="b">
        <v>0</v>
      </c>
      <c r="V1556" t="s">
        <v>288</v>
      </c>
      <c r="W1556" s="1">
        <v>44776.449965277781</v>
      </c>
      <c r="X1556">
        <v>378</v>
      </c>
      <c r="Y1556">
        <v>103</v>
      </c>
      <c r="Z1556">
        <v>0</v>
      </c>
      <c r="AA1556">
        <v>103</v>
      </c>
      <c r="AB1556">
        <v>0</v>
      </c>
      <c r="AC1556">
        <v>7</v>
      </c>
      <c r="AD1556">
        <v>0</v>
      </c>
      <c r="AE1556">
        <v>0</v>
      </c>
      <c r="AF1556">
        <v>0</v>
      </c>
      <c r="AG1556">
        <v>0</v>
      </c>
      <c r="AH1556" t="s">
        <v>183</v>
      </c>
      <c r="AI1556" s="1">
        <v>44776.452511574076</v>
      </c>
      <c r="AJ1556">
        <v>144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 t="s">
        <v>90</v>
      </c>
      <c r="AU1556" t="s">
        <v>90</v>
      </c>
      <c r="AV1556" t="s">
        <v>90</v>
      </c>
      <c r="AW1556" t="s">
        <v>90</v>
      </c>
      <c r="AX1556" t="s">
        <v>90</v>
      </c>
      <c r="AY1556" t="s">
        <v>90</v>
      </c>
      <c r="AZ1556" t="s">
        <v>90</v>
      </c>
      <c r="BA1556" t="s">
        <v>90</v>
      </c>
      <c r="BB1556" t="s">
        <v>90</v>
      </c>
      <c r="BC1556" t="s">
        <v>90</v>
      </c>
      <c r="BD1556" t="s">
        <v>90</v>
      </c>
      <c r="BE1556" t="s">
        <v>90</v>
      </c>
      <c r="BF1556" t="s">
        <v>3252</v>
      </c>
      <c r="BG1556">
        <v>41</v>
      </c>
      <c r="BH1556" t="s">
        <v>93</v>
      </c>
    </row>
    <row r="1557" spans="1:60">
      <c r="A1557" t="s">
        <v>3357</v>
      </c>
      <c r="B1557" t="s">
        <v>82</v>
      </c>
      <c r="C1557" t="s">
        <v>3343</v>
      </c>
      <c r="D1557" t="s">
        <v>84</v>
      </c>
      <c r="E1557" s="2">
        <f>HYPERLINK("capsilon://?command=openfolder&amp;siteaddress=FAM.docvelocity-na8.net&amp;folderid=FXFB40B69E-5B40-F4F5-6C74-EE01A69C18AA","FX2208246")</f>
        <v>0</v>
      </c>
      <c r="F1557" t="s">
        <v>19</v>
      </c>
      <c r="G1557" t="s">
        <v>19</v>
      </c>
      <c r="H1557" t="s">
        <v>85</v>
      </c>
      <c r="I1557" t="s">
        <v>3358</v>
      </c>
      <c r="J1557">
        <v>87</v>
      </c>
      <c r="K1557" t="s">
        <v>87</v>
      </c>
      <c r="L1557" t="s">
        <v>88</v>
      </c>
      <c r="M1557" t="s">
        <v>89</v>
      </c>
      <c r="N1557">
        <v>2</v>
      </c>
      <c r="O1557" s="1">
        <v>44776.424317129633</v>
      </c>
      <c r="P1557" s="1">
        <v>44776.450833333336</v>
      </c>
      <c r="Q1557">
        <v>1966</v>
      </c>
      <c r="R1557">
        <v>325</v>
      </c>
      <c r="S1557" t="b">
        <v>0</v>
      </c>
      <c r="T1557" t="s">
        <v>90</v>
      </c>
      <c r="U1557" t="b">
        <v>0</v>
      </c>
      <c r="V1557" t="s">
        <v>187</v>
      </c>
      <c r="W1557" s="1">
        <v>44776.44835648148</v>
      </c>
      <c r="X1557">
        <v>180</v>
      </c>
      <c r="Y1557">
        <v>87</v>
      </c>
      <c r="Z1557">
        <v>0</v>
      </c>
      <c r="AA1557">
        <v>87</v>
      </c>
      <c r="AB1557">
        <v>0</v>
      </c>
      <c r="AC1557">
        <v>8</v>
      </c>
      <c r="AD1557">
        <v>0</v>
      </c>
      <c r="AE1557">
        <v>0</v>
      </c>
      <c r="AF1557">
        <v>0</v>
      </c>
      <c r="AG1557">
        <v>0</v>
      </c>
      <c r="AH1557" t="s">
        <v>183</v>
      </c>
      <c r="AI1557" s="1">
        <v>44776.450833333336</v>
      </c>
      <c r="AJ1557">
        <v>132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 t="s">
        <v>90</v>
      </c>
      <c r="AU1557" t="s">
        <v>90</v>
      </c>
      <c r="AV1557" t="s">
        <v>90</v>
      </c>
      <c r="AW1557" t="s">
        <v>90</v>
      </c>
      <c r="AX1557" t="s">
        <v>90</v>
      </c>
      <c r="AY1557" t="s">
        <v>90</v>
      </c>
      <c r="AZ1557" t="s">
        <v>90</v>
      </c>
      <c r="BA1557" t="s">
        <v>90</v>
      </c>
      <c r="BB1557" t="s">
        <v>90</v>
      </c>
      <c r="BC1557" t="s">
        <v>90</v>
      </c>
      <c r="BD1557" t="s">
        <v>90</v>
      </c>
      <c r="BE1557" t="s">
        <v>90</v>
      </c>
      <c r="BF1557" t="s">
        <v>3252</v>
      </c>
      <c r="BG1557">
        <v>38</v>
      </c>
      <c r="BH1557" t="s">
        <v>93</v>
      </c>
    </row>
    <row r="1558" spans="1:60">
      <c r="A1558" t="s">
        <v>3359</v>
      </c>
      <c r="B1558" t="s">
        <v>82</v>
      </c>
      <c r="C1558" t="s">
        <v>842</v>
      </c>
      <c r="D1558" t="s">
        <v>84</v>
      </c>
      <c r="E1558" s="2">
        <f>HYPERLINK("capsilon://?command=openfolder&amp;siteaddress=FAM.docvelocity-na8.net&amp;folderid=FX3BB0181D-AECB-E93E-FBB2-B1437576F4A2","FX22077557")</f>
        <v>0</v>
      </c>
      <c r="F1558" t="s">
        <v>19</v>
      </c>
      <c r="G1558" t="s">
        <v>19</v>
      </c>
      <c r="H1558" t="s">
        <v>85</v>
      </c>
      <c r="I1558" t="s">
        <v>3360</v>
      </c>
      <c r="J1558">
        <v>69</v>
      </c>
      <c r="K1558" t="s">
        <v>87</v>
      </c>
      <c r="L1558" t="s">
        <v>88</v>
      </c>
      <c r="M1558" t="s">
        <v>89</v>
      </c>
      <c r="N1558">
        <v>2</v>
      </c>
      <c r="O1558" s="1">
        <v>44776.44940972222</v>
      </c>
      <c r="P1558" s="1">
        <v>44776.491724537038</v>
      </c>
      <c r="Q1558">
        <v>2729</v>
      </c>
      <c r="R1558">
        <v>927</v>
      </c>
      <c r="S1558" t="b">
        <v>0</v>
      </c>
      <c r="T1558" t="s">
        <v>90</v>
      </c>
      <c r="U1558" t="b">
        <v>0</v>
      </c>
      <c r="V1558" t="s">
        <v>703</v>
      </c>
      <c r="W1558" s="1">
        <v>44776.457754629628</v>
      </c>
      <c r="X1558">
        <v>707</v>
      </c>
      <c r="Y1558">
        <v>62</v>
      </c>
      <c r="Z1558">
        <v>0</v>
      </c>
      <c r="AA1558">
        <v>62</v>
      </c>
      <c r="AB1558">
        <v>0</v>
      </c>
      <c r="AC1558">
        <v>10</v>
      </c>
      <c r="AD1558">
        <v>7</v>
      </c>
      <c r="AE1558">
        <v>0</v>
      </c>
      <c r="AF1558">
        <v>0</v>
      </c>
      <c r="AG1558">
        <v>0</v>
      </c>
      <c r="AH1558" t="s">
        <v>108</v>
      </c>
      <c r="AI1558" s="1">
        <v>44776.491724537038</v>
      </c>
      <c r="AJ1558">
        <v>220</v>
      </c>
      <c r="AK1558">
        <v>1</v>
      </c>
      <c r="AL1558">
        <v>0</v>
      </c>
      <c r="AM1558">
        <v>1</v>
      </c>
      <c r="AN1558">
        <v>0</v>
      </c>
      <c r="AO1558">
        <v>1</v>
      </c>
      <c r="AP1558">
        <v>6</v>
      </c>
      <c r="AQ1558">
        <v>0</v>
      </c>
      <c r="AR1558">
        <v>0</v>
      </c>
      <c r="AS1558">
        <v>0</v>
      </c>
      <c r="AT1558" t="s">
        <v>90</v>
      </c>
      <c r="AU1558" t="s">
        <v>90</v>
      </c>
      <c r="AV1558" t="s">
        <v>90</v>
      </c>
      <c r="AW1558" t="s">
        <v>90</v>
      </c>
      <c r="AX1558" t="s">
        <v>90</v>
      </c>
      <c r="AY1558" t="s">
        <v>90</v>
      </c>
      <c r="AZ1558" t="s">
        <v>90</v>
      </c>
      <c r="BA1558" t="s">
        <v>90</v>
      </c>
      <c r="BB1558" t="s">
        <v>90</v>
      </c>
      <c r="BC1558" t="s">
        <v>90</v>
      </c>
      <c r="BD1558" t="s">
        <v>90</v>
      </c>
      <c r="BE1558" t="s">
        <v>90</v>
      </c>
      <c r="BF1558" t="s">
        <v>3252</v>
      </c>
      <c r="BG1558">
        <v>60</v>
      </c>
      <c r="BH1558" t="s">
        <v>93</v>
      </c>
    </row>
    <row r="1559" spans="1:60">
      <c r="A1559" t="s">
        <v>3361</v>
      </c>
      <c r="B1559" t="s">
        <v>82</v>
      </c>
      <c r="C1559" t="s">
        <v>1200</v>
      </c>
      <c r="D1559" t="s">
        <v>84</v>
      </c>
      <c r="E1559" s="2">
        <f>HYPERLINK("capsilon://?command=openfolder&amp;siteaddress=FAM.docvelocity-na8.net&amp;folderid=FX99FD572D-F324-A05F-A1E8-3222343BBFD7","FX2208764")</f>
        <v>0</v>
      </c>
      <c r="F1559" t="s">
        <v>19</v>
      </c>
      <c r="G1559" t="s">
        <v>19</v>
      </c>
      <c r="H1559" t="s">
        <v>85</v>
      </c>
      <c r="I1559" t="s">
        <v>3362</v>
      </c>
      <c r="J1559">
        <v>33</v>
      </c>
      <c r="K1559" t="s">
        <v>87</v>
      </c>
      <c r="L1559" t="s">
        <v>88</v>
      </c>
      <c r="M1559" t="s">
        <v>89</v>
      </c>
      <c r="N1559">
        <v>2</v>
      </c>
      <c r="O1559" s="1">
        <v>44776.454930555556</v>
      </c>
      <c r="P1559" s="1">
        <v>44776.493437500001</v>
      </c>
      <c r="Q1559">
        <v>3085</v>
      </c>
      <c r="R1559">
        <v>242</v>
      </c>
      <c r="S1559" t="b">
        <v>0</v>
      </c>
      <c r="T1559" t="s">
        <v>90</v>
      </c>
      <c r="U1559" t="b">
        <v>0</v>
      </c>
      <c r="V1559" t="s">
        <v>703</v>
      </c>
      <c r="W1559" s="1">
        <v>44776.459548611114</v>
      </c>
      <c r="X1559">
        <v>154</v>
      </c>
      <c r="Y1559">
        <v>10</v>
      </c>
      <c r="Z1559">
        <v>0</v>
      </c>
      <c r="AA1559">
        <v>10</v>
      </c>
      <c r="AB1559">
        <v>0</v>
      </c>
      <c r="AC1559">
        <v>0</v>
      </c>
      <c r="AD1559">
        <v>23</v>
      </c>
      <c r="AE1559">
        <v>0</v>
      </c>
      <c r="AF1559">
        <v>0</v>
      </c>
      <c r="AG1559">
        <v>0</v>
      </c>
      <c r="AH1559" t="s">
        <v>108</v>
      </c>
      <c r="AI1559" s="1">
        <v>44776.493437500001</v>
      </c>
      <c r="AJ1559">
        <v>84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23</v>
      </c>
      <c r="AQ1559">
        <v>0</v>
      </c>
      <c r="AR1559">
        <v>0</v>
      </c>
      <c r="AS1559">
        <v>0</v>
      </c>
      <c r="AT1559" t="s">
        <v>90</v>
      </c>
      <c r="AU1559" t="s">
        <v>90</v>
      </c>
      <c r="AV1559" t="s">
        <v>90</v>
      </c>
      <c r="AW1559" t="s">
        <v>90</v>
      </c>
      <c r="AX1559" t="s">
        <v>90</v>
      </c>
      <c r="AY1559" t="s">
        <v>90</v>
      </c>
      <c r="AZ1559" t="s">
        <v>90</v>
      </c>
      <c r="BA1559" t="s">
        <v>90</v>
      </c>
      <c r="BB1559" t="s">
        <v>90</v>
      </c>
      <c r="BC1559" t="s">
        <v>90</v>
      </c>
      <c r="BD1559" t="s">
        <v>90</v>
      </c>
      <c r="BE1559" t="s">
        <v>90</v>
      </c>
      <c r="BF1559" t="s">
        <v>3252</v>
      </c>
      <c r="BG1559">
        <v>55</v>
      </c>
      <c r="BH1559" t="s">
        <v>93</v>
      </c>
    </row>
    <row r="1560" spans="1:60">
      <c r="A1560" t="s">
        <v>3363</v>
      </c>
      <c r="B1560" t="s">
        <v>82</v>
      </c>
      <c r="C1560" t="s">
        <v>3364</v>
      </c>
      <c r="D1560" t="s">
        <v>84</v>
      </c>
      <c r="E1560" s="2">
        <f>HYPERLINK("capsilon://?command=openfolder&amp;siteaddress=FAM.docvelocity-na8.net&amp;folderid=FX8E32080B-9456-5827-EAE2-F3F73FFC67B9","FX2208226")</f>
        <v>0</v>
      </c>
      <c r="F1560" t="s">
        <v>19</v>
      </c>
      <c r="G1560" t="s">
        <v>19</v>
      </c>
      <c r="H1560" t="s">
        <v>85</v>
      </c>
      <c r="I1560" t="s">
        <v>3365</v>
      </c>
      <c r="J1560">
        <v>91</v>
      </c>
      <c r="K1560" t="s">
        <v>87</v>
      </c>
      <c r="L1560" t="s">
        <v>88</v>
      </c>
      <c r="M1560" t="s">
        <v>89</v>
      </c>
      <c r="N1560">
        <v>2</v>
      </c>
      <c r="O1560" s="1">
        <v>44776.456296296295</v>
      </c>
      <c r="P1560" s="1">
        <v>44776.496087962965</v>
      </c>
      <c r="Q1560">
        <v>2420</v>
      </c>
      <c r="R1560">
        <v>1018</v>
      </c>
      <c r="S1560" t="b">
        <v>0</v>
      </c>
      <c r="T1560" t="s">
        <v>90</v>
      </c>
      <c r="U1560" t="b">
        <v>0</v>
      </c>
      <c r="V1560" t="s">
        <v>91</v>
      </c>
      <c r="W1560" s="1">
        <v>44776.492939814816</v>
      </c>
      <c r="X1560">
        <v>741</v>
      </c>
      <c r="Y1560">
        <v>43</v>
      </c>
      <c r="Z1560">
        <v>0</v>
      </c>
      <c r="AA1560">
        <v>43</v>
      </c>
      <c r="AB1560">
        <v>0</v>
      </c>
      <c r="AC1560">
        <v>6</v>
      </c>
      <c r="AD1560">
        <v>48</v>
      </c>
      <c r="AE1560">
        <v>0</v>
      </c>
      <c r="AF1560">
        <v>0</v>
      </c>
      <c r="AG1560">
        <v>0</v>
      </c>
      <c r="AH1560" t="s">
        <v>108</v>
      </c>
      <c r="AI1560" s="1">
        <v>44776.496087962965</v>
      </c>
      <c r="AJ1560">
        <v>228</v>
      </c>
      <c r="AK1560">
        <v>2</v>
      </c>
      <c r="AL1560">
        <v>0</v>
      </c>
      <c r="AM1560">
        <v>2</v>
      </c>
      <c r="AN1560">
        <v>0</v>
      </c>
      <c r="AO1560">
        <v>2</v>
      </c>
      <c r="AP1560">
        <v>46</v>
      </c>
      <c r="AQ1560">
        <v>0</v>
      </c>
      <c r="AR1560">
        <v>0</v>
      </c>
      <c r="AS1560">
        <v>0</v>
      </c>
      <c r="AT1560" t="s">
        <v>90</v>
      </c>
      <c r="AU1560" t="s">
        <v>90</v>
      </c>
      <c r="AV1560" t="s">
        <v>90</v>
      </c>
      <c r="AW1560" t="s">
        <v>90</v>
      </c>
      <c r="AX1560" t="s">
        <v>90</v>
      </c>
      <c r="AY1560" t="s">
        <v>90</v>
      </c>
      <c r="AZ1560" t="s">
        <v>90</v>
      </c>
      <c r="BA1560" t="s">
        <v>90</v>
      </c>
      <c r="BB1560" t="s">
        <v>90</v>
      </c>
      <c r="BC1560" t="s">
        <v>90</v>
      </c>
      <c r="BD1560" t="s">
        <v>90</v>
      </c>
      <c r="BE1560" t="s">
        <v>90</v>
      </c>
      <c r="BF1560" t="s">
        <v>3252</v>
      </c>
      <c r="BG1560">
        <v>57</v>
      </c>
      <c r="BH1560" t="s">
        <v>93</v>
      </c>
    </row>
    <row r="1561" spans="1:60">
      <c r="A1561" t="s">
        <v>3366</v>
      </c>
      <c r="B1561" t="s">
        <v>82</v>
      </c>
      <c r="C1561" t="s">
        <v>3364</v>
      </c>
      <c r="D1561" t="s">
        <v>84</v>
      </c>
      <c r="E1561" s="2">
        <f>HYPERLINK("capsilon://?command=openfolder&amp;siteaddress=FAM.docvelocity-na8.net&amp;folderid=FX8E32080B-9456-5827-EAE2-F3F73FFC67B9","FX2208226")</f>
        <v>0</v>
      </c>
      <c r="F1561" t="s">
        <v>19</v>
      </c>
      <c r="G1561" t="s">
        <v>19</v>
      </c>
      <c r="H1561" t="s">
        <v>85</v>
      </c>
      <c r="I1561" t="s">
        <v>3367</v>
      </c>
      <c r="J1561">
        <v>121</v>
      </c>
      <c r="K1561" t="s">
        <v>87</v>
      </c>
      <c r="L1561" t="s">
        <v>88</v>
      </c>
      <c r="M1561" t="s">
        <v>89</v>
      </c>
      <c r="N1561">
        <v>1</v>
      </c>
      <c r="O1561" s="1">
        <v>44776.457291666666</v>
      </c>
      <c r="P1561" s="1">
        <v>44776.497083333335</v>
      </c>
      <c r="Q1561">
        <v>2723</v>
      </c>
      <c r="R1561">
        <v>715</v>
      </c>
      <c r="S1561" t="b">
        <v>0</v>
      </c>
      <c r="T1561" t="s">
        <v>90</v>
      </c>
      <c r="U1561" t="b">
        <v>0</v>
      </c>
      <c r="V1561" t="s">
        <v>567</v>
      </c>
      <c r="W1561" s="1">
        <v>44776.497083333335</v>
      </c>
      <c r="X1561">
        <v>663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121</v>
      </c>
      <c r="AE1561">
        <v>112</v>
      </c>
      <c r="AF1561">
        <v>0</v>
      </c>
      <c r="AG1561">
        <v>4</v>
      </c>
      <c r="AH1561" t="s">
        <v>90</v>
      </c>
      <c r="AI1561" t="s">
        <v>90</v>
      </c>
      <c r="AJ1561" t="s">
        <v>90</v>
      </c>
      <c r="AK1561" t="s">
        <v>90</v>
      </c>
      <c r="AL1561" t="s">
        <v>90</v>
      </c>
      <c r="AM1561" t="s">
        <v>90</v>
      </c>
      <c r="AN1561" t="s">
        <v>90</v>
      </c>
      <c r="AO1561" t="s">
        <v>90</v>
      </c>
      <c r="AP1561" t="s">
        <v>90</v>
      </c>
      <c r="AQ1561" t="s">
        <v>90</v>
      </c>
      <c r="AR1561" t="s">
        <v>90</v>
      </c>
      <c r="AS1561" t="s">
        <v>90</v>
      </c>
      <c r="AT1561" t="s">
        <v>90</v>
      </c>
      <c r="AU1561" t="s">
        <v>90</v>
      </c>
      <c r="AV1561" t="s">
        <v>90</v>
      </c>
      <c r="AW1561" t="s">
        <v>90</v>
      </c>
      <c r="AX1561" t="s">
        <v>90</v>
      </c>
      <c r="AY1561" t="s">
        <v>90</v>
      </c>
      <c r="AZ1561" t="s">
        <v>90</v>
      </c>
      <c r="BA1561" t="s">
        <v>90</v>
      </c>
      <c r="BB1561" t="s">
        <v>90</v>
      </c>
      <c r="BC1561" t="s">
        <v>90</v>
      </c>
      <c r="BD1561" t="s">
        <v>90</v>
      </c>
      <c r="BE1561" t="s">
        <v>90</v>
      </c>
      <c r="BF1561" t="s">
        <v>3252</v>
      </c>
      <c r="BG1561">
        <v>57</v>
      </c>
      <c r="BH1561" t="s">
        <v>93</v>
      </c>
    </row>
    <row r="1562" spans="1:60">
      <c r="A1562" t="s">
        <v>3368</v>
      </c>
      <c r="B1562" t="s">
        <v>82</v>
      </c>
      <c r="C1562" t="s">
        <v>3369</v>
      </c>
      <c r="D1562" t="s">
        <v>84</v>
      </c>
      <c r="E1562" s="2">
        <f>HYPERLINK("capsilon://?command=openfolder&amp;siteaddress=FAM.docvelocity-na8.net&amp;folderid=FXC00B9F56-6A85-89E6-7756-04E5B4BF2436","FX2208734")</f>
        <v>0</v>
      </c>
      <c r="F1562" t="s">
        <v>19</v>
      </c>
      <c r="G1562" t="s">
        <v>19</v>
      </c>
      <c r="H1562" t="s">
        <v>85</v>
      </c>
      <c r="I1562" t="s">
        <v>3370</v>
      </c>
      <c r="J1562">
        <v>559</v>
      </c>
      <c r="K1562" t="s">
        <v>87</v>
      </c>
      <c r="L1562" t="s">
        <v>88</v>
      </c>
      <c r="M1562" t="s">
        <v>89</v>
      </c>
      <c r="N1562">
        <v>1</v>
      </c>
      <c r="O1562" s="1">
        <v>44776.464143518519</v>
      </c>
      <c r="P1562" s="1">
        <v>44776.511597222219</v>
      </c>
      <c r="Q1562">
        <v>2884</v>
      </c>
      <c r="R1562">
        <v>1216</v>
      </c>
      <c r="S1562" t="b">
        <v>0</v>
      </c>
      <c r="T1562" t="s">
        <v>90</v>
      </c>
      <c r="U1562" t="b">
        <v>0</v>
      </c>
      <c r="V1562" t="s">
        <v>567</v>
      </c>
      <c r="W1562" s="1">
        <v>44776.511597222219</v>
      </c>
      <c r="X1562">
        <v>1183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559</v>
      </c>
      <c r="AE1562">
        <v>495</v>
      </c>
      <c r="AF1562">
        <v>0</v>
      </c>
      <c r="AG1562">
        <v>15</v>
      </c>
      <c r="AH1562" t="s">
        <v>90</v>
      </c>
      <c r="AI1562" t="s">
        <v>90</v>
      </c>
      <c r="AJ1562" t="s">
        <v>90</v>
      </c>
      <c r="AK1562" t="s">
        <v>90</v>
      </c>
      <c r="AL1562" t="s">
        <v>90</v>
      </c>
      <c r="AM1562" t="s">
        <v>90</v>
      </c>
      <c r="AN1562" t="s">
        <v>90</v>
      </c>
      <c r="AO1562" t="s">
        <v>90</v>
      </c>
      <c r="AP1562" t="s">
        <v>90</v>
      </c>
      <c r="AQ1562" t="s">
        <v>90</v>
      </c>
      <c r="AR1562" t="s">
        <v>90</v>
      </c>
      <c r="AS1562" t="s">
        <v>90</v>
      </c>
      <c r="AT1562" t="s">
        <v>90</v>
      </c>
      <c r="AU1562" t="s">
        <v>90</v>
      </c>
      <c r="AV1562" t="s">
        <v>90</v>
      </c>
      <c r="AW1562" t="s">
        <v>90</v>
      </c>
      <c r="AX1562" t="s">
        <v>90</v>
      </c>
      <c r="AY1562" t="s">
        <v>90</v>
      </c>
      <c r="AZ1562" t="s">
        <v>90</v>
      </c>
      <c r="BA1562" t="s">
        <v>90</v>
      </c>
      <c r="BB1562" t="s">
        <v>90</v>
      </c>
      <c r="BC1562" t="s">
        <v>90</v>
      </c>
      <c r="BD1562" t="s">
        <v>90</v>
      </c>
      <c r="BE1562" t="s">
        <v>90</v>
      </c>
      <c r="BF1562" t="s">
        <v>3252</v>
      </c>
      <c r="BG1562">
        <v>68</v>
      </c>
      <c r="BH1562" t="s">
        <v>93</v>
      </c>
    </row>
    <row r="1563" spans="1:60">
      <c r="A1563" t="s">
        <v>3371</v>
      </c>
      <c r="B1563" t="s">
        <v>82</v>
      </c>
      <c r="C1563" t="s">
        <v>3372</v>
      </c>
      <c r="D1563" t="s">
        <v>84</v>
      </c>
      <c r="E1563" s="2">
        <f>HYPERLINK("capsilon://?command=openfolder&amp;siteaddress=FAM.docvelocity-na8.net&amp;folderid=FXD01A08BC-3400-6E29-EAFF-57532837A75D","FX22073151")</f>
        <v>0</v>
      </c>
      <c r="F1563" t="s">
        <v>19</v>
      </c>
      <c r="G1563" t="s">
        <v>19</v>
      </c>
      <c r="H1563" t="s">
        <v>85</v>
      </c>
      <c r="I1563" t="s">
        <v>3373</v>
      </c>
      <c r="J1563">
        <v>0</v>
      </c>
      <c r="K1563" t="s">
        <v>87</v>
      </c>
      <c r="L1563" t="s">
        <v>88</v>
      </c>
      <c r="M1563" t="s">
        <v>89</v>
      </c>
      <c r="N1563">
        <v>2</v>
      </c>
      <c r="O1563" s="1">
        <v>44776.467789351853</v>
      </c>
      <c r="P1563" s="1">
        <v>44776.496481481481</v>
      </c>
      <c r="Q1563">
        <v>2383</v>
      </c>
      <c r="R1563">
        <v>96</v>
      </c>
      <c r="S1563" t="b">
        <v>0</v>
      </c>
      <c r="T1563" t="s">
        <v>90</v>
      </c>
      <c r="U1563" t="b">
        <v>0</v>
      </c>
      <c r="V1563" t="s">
        <v>91</v>
      </c>
      <c r="W1563" s="1">
        <v>44776.494074074071</v>
      </c>
      <c r="X1563">
        <v>63</v>
      </c>
      <c r="Y1563">
        <v>0</v>
      </c>
      <c r="Z1563">
        <v>0</v>
      </c>
      <c r="AA1563">
        <v>0</v>
      </c>
      <c r="AB1563">
        <v>37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 t="s">
        <v>108</v>
      </c>
      <c r="AI1563" s="1">
        <v>44776.496481481481</v>
      </c>
      <c r="AJ1563">
        <v>33</v>
      </c>
      <c r="AK1563">
        <v>0</v>
      </c>
      <c r="AL1563">
        <v>0</v>
      </c>
      <c r="AM1563">
        <v>0</v>
      </c>
      <c r="AN1563">
        <v>37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 t="s">
        <v>90</v>
      </c>
      <c r="AU1563" t="s">
        <v>90</v>
      </c>
      <c r="AV1563" t="s">
        <v>90</v>
      </c>
      <c r="AW1563" t="s">
        <v>90</v>
      </c>
      <c r="AX1563" t="s">
        <v>90</v>
      </c>
      <c r="AY1563" t="s">
        <v>90</v>
      </c>
      <c r="AZ1563" t="s">
        <v>90</v>
      </c>
      <c r="BA1563" t="s">
        <v>90</v>
      </c>
      <c r="BB1563" t="s">
        <v>90</v>
      </c>
      <c r="BC1563" t="s">
        <v>90</v>
      </c>
      <c r="BD1563" t="s">
        <v>90</v>
      </c>
      <c r="BE1563" t="s">
        <v>90</v>
      </c>
      <c r="BF1563" t="s">
        <v>3252</v>
      </c>
      <c r="BG1563">
        <v>41</v>
      </c>
      <c r="BH1563" t="s">
        <v>93</v>
      </c>
    </row>
    <row r="1564" spans="1:60">
      <c r="A1564" t="s">
        <v>3374</v>
      </c>
      <c r="B1564" t="s">
        <v>82</v>
      </c>
      <c r="C1564" t="s">
        <v>229</v>
      </c>
      <c r="D1564" t="s">
        <v>84</v>
      </c>
      <c r="E1564" s="2">
        <f>HYPERLINK("capsilon://?command=openfolder&amp;siteaddress=FAM.docvelocity-na8.net&amp;folderid=FX2520834E-1916-84BD-905C-83E599050F74","FX2208622")</f>
        <v>0</v>
      </c>
      <c r="F1564" t="s">
        <v>19</v>
      </c>
      <c r="G1564" t="s">
        <v>19</v>
      </c>
      <c r="H1564" t="s">
        <v>85</v>
      </c>
      <c r="I1564" t="s">
        <v>3375</v>
      </c>
      <c r="J1564">
        <v>136</v>
      </c>
      <c r="K1564" t="s">
        <v>87</v>
      </c>
      <c r="L1564" t="s">
        <v>88</v>
      </c>
      <c r="M1564" t="s">
        <v>89</v>
      </c>
      <c r="N1564">
        <v>1</v>
      </c>
      <c r="O1564" s="1">
        <v>44776.470821759256</v>
      </c>
      <c r="P1564" s="1">
        <v>44776.511967592596</v>
      </c>
      <c r="Q1564">
        <v>3357</v>
      </c>
      <c r="R1564">
        <v>198</v>
      </c>
      <c r="S1564" t="b">
        <v>0</v>
      </c>
      <c r="T1564" t="s">
        <v>90</v>
      </c>
      <c r="U1564" t="b">
        <v>0</v>
      </c>
      <c r="V1564" t="s">
        <v>102</v>
      </c>
      <c r="W1564" s="1">
        <v>44776.511967592596</v>
      </c>
      <c r="X1564">
        <v>187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136</v>
      </c>
      <c r="AE1564">
        <v>129</v>
      </c>
      <c r="AF1564">
        <v>0</v>
      </c>
      <c r="AG1564">
        <v>5</v>
      </c>
      <c r="AH1564" t="s">
        <v>90</v>
      </c>
      <c r="AI1564" t="s">
        <v>90</v>
      </c>
      <c r="AJ1564" t="s">
        <v>90</v>
      </c>
      <c r="AK1564" t="s">
        <v>90</v>
      </c>
      <c r="AL1564" t="s">
        <v>90</v>
      </c>
      <c r="AM1564" t="s">
        <v>90</v>
      </c>
      <c r="AN1564" t="s">
        <v>90</v>
      </c>
      <c r="AO1564" t="s">
        <v>90</v>
      </c>
      <c r="AP1564" t="s">
        <v>90</v>
      </c>
      <c r="AQ1564" t="s">
        <v>90</v>
      </c>
      <c r="AR1564" t="s">
        <v>90</v>
      </c>
      <c r="AS1564" t="s">
        <v>90</v>
      </c>
      <c r="AT1564" t="s">
        <v>90</v>
      </c>
      <c r="AU1564" t="s">
        <v>90</v>
      </c>
      <c r="AV1564" t="s">
        <v>90</v>
      </c>
      <c r="AW1564" t="s">
        <v>90</v>
      </c>
      <c r="AX1564" t="s">
        <v>90</v>
      </c>
      <c r="AY1564" t="s">
        <v>90</v>
      </c>
      <c r="AZ1564" t="s">
        <v>90</v>
      </c>
      <c r="BA1564" t="s">
        <v>90</v>
      </c>
      <c r="BB1564" t="s">
        <v>90</v>
      </c>
      <c r="BC1564" t="s">
        <v>90</v>
      </c>
      <c r="BD1564" t="s">
        <v>90</v>
      </c>
      <c r="BE1564" t="s">
        <v>90</v>
      </c>
      <c r="BF1564" t="s">
        <v>3252</v>
      </c>
      <c r="BG1564">
        <v>59</v>
      </c>
      <c r="BH1564" t="s">
        <v>93</v>
      </c>
    </row>
    <row r="1565" spans="1:60">
      <c r="A1565" t="s">
        <v>3376</v>
      </c>
      <c r="B1565" t="s">
        <v>82</v>
      </c>
      <c r="C1565" t="s">
        <v>3059</v>
      </c>
      <c r="D1565" t="s">
        <v>84</v>
      </c>
      <c r="E1565" s="2">
        <f>HYPERLINK("capsilon://?command=openfolder&amp;siteaddress=FAM.docvelocity-na8.net&amp;folderid=FXF8D549D5-DEB5-C45E-044A-CEB7399E39DA","FX2208181")</f>
        <v>0</v>
      </c>
      <c r="F1565" t="s">
        <v>19</v>
      </c>
      <c r="G1565" t="s">
        <v>19</v>
      </c>
      <c r="H1565" t="s">
        <v>85</v>
      </c>
      <c r="I1565" t="s">
        <v>3377</v>
      </c>
      <c r="J1565">
        <v>67</v>
      </c>
      <c r="K1565" t="s">
        <v>87</v>
      </c>
      <c r="L1565" t="s">
        <v>88</v>
      </c>
      <c r="M1565" t="s">
        <v>89</v>
      </c>
      <c r="N1565">
        <v>1</v>
      </c>
      <c r="O1565" s="1">
        <v>44776.482858796298</v>
      </c>
      <c r="P1565" s="1">
        <v>44776.512546296297</v>
      </c>
      <c r="Q1565">
        <v>2469</v>
      </c>
      <c r="R1565">
        <v>96</v>
      </c>
      <c r="S1565" t="b">
        <v>0</v>
      </c>
      <c r="T1565" t="s">
        <v>90</v>
      </c>
      <c r="U1565" t="b">
        <v>0</v>
      </c>
      <c r="V1565" t="s">
        <v>567</v>
      </c>
      <c r="W1565" s="1">
        <v>44776.512546296297</v>
      </c>
      <c r="X1565">
        <v>81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67</v>
      </c>
      <c r="AE1565">
        <v>52</v>
      </c>
      <c r="AF1565">
        <v>0</v>
      </c>
      <c r="AG1565">
        <v>1</v>
      </c>
      <c r="AH1565" t="s">
        <v>90</v>
      </c>
      <c r="AI1565" t="s">
        <v>90</v>
      </c>
      <c r="AJ1565" t="s">
        <v>90</v>
      </c>
      <c r="AK1565" t="s">
        <v>90</v>
      </c>
      <c r="AL1565" t="s">
        <v>90</v>
      </c>
      <c r="AM1565" t="s">
        <v>90</v>
      </c>
      <c r="AN1565" t="s">
        <v>90</v>
      </c>
      <c r="AO1565" t="s">
        <v>90</v>
      </c>
      <c r="AP1565" t="s">
        <v>90</v>
      </c>
      <c r="AQ1565" t="s">
        <v>90</v>
      </c>
      <c r="AR1565" t="s">
        <v>90</v>
      </c>
      <c r="AS1565" t="s">
        <v>90</v>
      </c>
      <c r="AT1565" t="s">
        <v>90</v>
      </c>
      <c r="AU1565" t="s">
        <v>90</v>
      </c>
      <c r="AV1565" t="s">
        <v>90</v>
      </c>
      <c r="AW1565" t="s">
        <v>90</v>
      </c>
      <c r="AX1565" t="s">
        <v>90</v>
      </c>
      <c r="AY1565" t="s">
        <v>90</v>
      </c>
      <c r="AZ1565" t="s">
        <v>90</v>
      </c>
      <c r="BA1565" t="s">
        <v>90</v>
      </c>
      <c r="BB1565" t="s">
        <v>90</v>
      </c>
      <c r="BC1565" t="s">
        <v>90</v>
      </c>
      <c r="BD1565" t="s">
        <v>90</v>
      </c>
      <c r="BE1565" t="s">
        <v>90</v>
      </c>
      <c r="BF1565" t="s">
        <v>3252</v>
      </c>
      <c r="BG1565">
        <v>42</v>
      </c>
      <c r="BH1565" t="s">
        <v>93</v>
      </c>
    </row>
    <row r="1566" spans="1:60">
      <c r="A1566" t="s">
        <v>3378</v>
      </c>
      <c r="B1566" t="s">
        <v>82</v>
      </c>
      <c r="C1566" t="s">
        <v>3379</v>
      </c>
      <c r="D1566" t="s">
        <v>84</v>
      </c>
      <c r="E1566" s="2">
        <f>HYPERLINK("capsilon://?command=openfolder&amp;siteaddress=FAM.docvelocity-na8.net&amp;folderid=FX43DF83B3-519C-19EA-6D85-C1EFDDA39ABA","FX22077633")</f>
        <v>0</v>
      </c>
      <c r="F1566" t="s">
        <v>19</v>
      </c>
      <c r="G1566" t="s">
        <v>19</v>
      </c>
      <c r="H1566" t="s">
        <v>85</v>
      </c>
      <c r="I1566" t="s">
        <v>3380</v>
      </c>
      <c r="J1566">
        <v>28</v>
      </c>
      <c r="K1566" t="s">
        <v>87</v>
      </c>
      <c r="L1566" t="s">
        <v>88</v>
      </c>
      <c r="M1566" t="s">
        <v>89</v>
      </c>
      <c r="N1566">
        <v>2</v>
      </c>
      <c r="O1566" s="1">
        <v>44776.487349537034</v>
      </c>
      <c r="P1566" s="1">
        <v>44776.525694444441</v>
      </c>
      <c r="Q1566">
        <v>1993</v>
      </c>
      <c r="R1566">
        <v>1320</v>
      </c>
      <c r="S1566" t="b">
        <v>0</v>
      </c>
      <c r="T1566" t="s">
        <v>90</v>
      </c>
      <c r="U1566" t="b">
        <v>0</v>
      </c>
      <c r="V1566" t="s">
        <v>91</v>
      </c>
      <c r="W1566" s="1">
        <v>44776.508750000001</v>
      </c>
      <c r="X1566">
        <v>1239</v>
      </c>
      <c r="Y1566">
        <v>21</v>
      </c>
      <c r="Z1566">
        <v>0</v>
      </c>
      <c r="AA1566">
        <v>21</v>
      </c>
      <c r="AB1566">
        <v>0</v>
      </c>
      <c r="AC1566">
        <v>1</v>
      </c>
      <c r="AD1566">
        <v>7</v>
      </c>
      <c r="AE1566">
        <v>0</v>
      </c>
      <c r="AF1566">
        <v>0</v>
      </c>
      <c r="AG1566">
        <v>0</v>
      </c>
      <c r="AH1566" t="s">
        <v>108</v>
      </c>
      <c r="AI1566" s="1">
        <v>44776.525694444441</v>
      </c>
      <c r="AJ1566">
        <v>81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7</v>
      </c>
      <c r="AQ1566">
        <v>0</v>
      </c>
      <c r="AR1566">
        <v>0</v>
      </c>
      <c r="AS1566">
        <v>0</v>
      </c>
      <c r="AT1566" t="s">
        <v>90</v>
      </c>
      <c r="AU1566" t="s">
        <v>90</v>
      </c>
      <c r="AV1566" t="s">
        <v>90</v>
      </c>
      <c r="AW1566" t="s">
        <v>90</v>
      </c>
      <c r="AX1566" t="s">
        <v>90</v>
      </c>
      <c r="AY1566" t="s">
        <v>90</v>
      </c>
      <c r="AZ1566" t="s">
        <v>90</v>
      </c>
      <c r="BA1566" t="s">
        <v>90</v>
      </c>
      <c r="BB1566" t="s">
        <v>90</v>
      </c>
      <c r="BC1566" t="s">
        <v>90</v>
      </c>
      <c r="BD1566" t="s">
        <v>90</v>
      </c>
      <c r="BE1566" t="s">
        <v>90</v>
      </c>
      <c r="BF1566" t="s">
        <v>3252</v>
      </c>
      <c r="BG1566">
        <v>55</v>
      </c>
      <c r="BH1566" t="s">
        <v>93</v>
      </c>
    </row>
    <row r="1567" spans="1:60">
      <c r="A1567" t="s">
        <v>3381</v>
      </c>
      <c r="B1567" t="s">
        <v>82</v>
      </c>
      <c r="C1567" t="s">
        <v>3379</v>
      </c>
      <c r="D1567" t="s">
        <v>84</v>
      </c>
      <c r="E1567" s="2">
        <f>HYPERLINK("capsilon://?command=openfolder&amp;siteaddress=FAM.docvelocity-na8.net&amp;folderid=FX43DF83B3-519C-19EA-6D85-C1EFDDA39ABA","FX22077633")</f>
        <v>0</v>
      </c>
      <c r="F1567" t="s">
        <v>19</v>
      </c>
      <c r="G1567" t="s">
        <v>19</v>
      </c>
      <c r="H1567" t="s">
        <v>85</v>
      </c>
      <c r="I1567" t="s">
        <v>3382</v>
      </c>
      <c r="J1567">
        <v>28</v>
      </c>
      <c r="K1567" t="s">
        <v>87</v>
      </c>
      <c r="L1567" t="s">
        <v>88</v>
      </c>
      <c r="M1567" t="s">
        <v>89</v>
      </c>
      <c r="N1567">
        <v>2</v>
      </c>
      <c r="O1567" s="1">
        <v>44776.487476851849</v>
      </c>
      <c r="P1567" s="1">
        <v>44776.526643518519</v>
      </c>
      <c r="Q1567">
        <v>3258</v>
      </c>
      <c r="R1567">
        <v>126</v>
      </c>
      <c r="S1567" t="b">
        <v>0</v>
      </c>
      <c r="T1567" t="s">
        <v>90</v>
      </c>
      <c r="U1567" t="b">
        <v>0</v>
      </c>
      <c r="V1567" t="s">
        <v>91</v>
      </c>
      <c r="W1567" s="1">
        <v>44776.509282407409</v>
      </c>
      <c r="X1567">
        <v>45</v>
      </c>
      <c r="Y1567">
        <v>21</v>
      </c>
      <c r="Z1567">
        <v>0</v>
      </c>
      <c r="AA1567">
        <v>21</v>
      </c>
      <c r="AB1567">
        <v>0</v>
      </c>
      <c r="AC1567">
        <v>1</v>
      </c>
      <c r="AD1567">
        <v>7</v>
      </c>
      <c r="AE1567">
        <v>0</v>
      </c>
      <c r="AF1567">
        <v>0</v>
      </c>
      <c r="AG1567">
        <v>0</v>
      </c>
      <c r="AH1567" t="s">
        <v>108</v>
      </c>
      <c r="AI1567" s="1">
        <v>44776.526643518519</v>
      </c>
      <c r="AJ1567">
        <v>81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7</v>
      </c>
      <c r="AQ1567">
        <v>0</v>
      </c>
      <c r="AR1567">
        <v>0</v>
      </c>
      <c r="AS1567">
        <v>0</v>
      </c>
      <c r="AT1567" t="s">
        <v>90</v>
      </c>
      <c r="AU1567" t="s">
        <v>90</v>
      </c>
      <c r="AV1567" t="s">
        <v>90</v>
      </c>
      <c r="AW1567" t="s">
        <v>90</v>
      </c>
      <c r="AX1567" t="s">
        <v>90</v>
      </c>
      <c r="AY1567" t="s">
        <v>90</v>
      </c>
      <c r="AZ1567" t="s">
        <v>90</v>
      </c>
      <c r="BA1567" t="s">
        <v>90</v>
      </c>
      <c r="BB1567" t="s">
        <v>90</v>
      </c>
      <c r="BC1567" t="s">
        <v>90</v>
      </c>
      <c r="BD1567" t="s">
        <v>90</v>
      </c>
      <c r="BE1567" t="s">
        <v>90</v>
      </c>
      <c r="BF1567" t="s">
        <v>3252</v>
      </c>
      <c r="BG1567">
        <v>56</v>
      </c>
      <c r="BH1567" t="s">
        <v>93</v>
      </c>
    </row>
    <row r="1568" spans="1:60">
      <c r="A1568" t="s">
        <v>3383</v>
      </c>
      <c r="B1568" t="s">
        <v>82</v>
      </c>
      <c r="C1568" t="s">
        <v>3384</v>
      </c>
      <c r="D1568" t="s">
        <v>84</v>
      </c>
      <c r="E1568" s="2">
        <f>HYPERLINK("capsilon://?command=openfolder&amp;siteaddress=FAM.docvelocity-na8.net&amp;folderid=FX98CEEA7D-CF95-D916-DA77-2AFB286C6E28","FX2208603")</f>
        <v>0</v>
      </c>
      <c r="F1568" t="s">
        <v>19</v>
      </c>
      <c r="G1568" t="s">
        <v>19</v>
      </c>
      <c r="H1568" t="s">
        <v>85</v>
      </c>
      <c r="I1568" t="s">
        <v>3385</v>
      </c>
      <c r="J1568">
        <v>128</v>
      </c>
      <c r="K1568" t="s">
        <v>87</v>
      </c>
      <c r="L1568" t="s">
        <v>88</v>
      </c>
      <c r="M1568" t="s">
        <v>89</v>
      </c>
      <c r="N1568">
        <v>1</v>
      </c>
      <c r="O1568" s="1">
        <v>44776.489421296297</v>
      </c>
      <c r="P1568" s="1">
        <v>44776.514618055553</v>
      </c>
      <c r="Q1568">
        <v>1938</v>
      </c>
      <c r="R1568">
        <v>239</v>
      </c>
      <c r="S1568" t="b">
        <v>0</v>
      </c>
      <c r="T1568" t="s">
        <v>90</v>
      </c>
      <c r="U1568" t="b">
        <v>0</v>
      </c>
      <c r="V1568" t="s">
        <v>102</v>
      </c>
      <c r="W1568" s="1">
        <v>44776.514618055553</v>
      </c>
      <c r="X1568">
        <v>228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128</v>
      </c>
      <c r="AE1568">
        <v>121</v>
      </c>
      <c r="AF1568">
        <v>0</v>
      </c>
      <c r="AG1568">
        <v>6</v>
      </c>
      <c r="AH1568" t="s">
        <v>90</v>
      </c>
      <c r="AI1568" t="s">
        <v>90</v>
      </c>
      <c r="AJ1568" t="s">
        <v>90</v>
      </c>
      <c r="AK1568" t="s">
        <v>90</v>
      </c>
      <c r="AL1568" t="s">
        <v>90</v>
      </c>
      <c r="AM1568" t="s">
        <v>90</v>
      </c>
      <c r="AN1568" t="s">
        <v>90</v>
      </c>
      <c r="AO1568" t="s">
        <v>90</v>
      </c>
      <c r="AP1568" t="s">
        <v>90</v>
      </c>
      <c r="AQ1568" t="s">
        <v>90</v>
      </c>
      <c r="AR1568" t="s">
        <v>90</v>
      </c>
      <c r="AS1568" t="s">
        <v>90</v>
      </c>
      <c r="AT1568" t="s">
        <v>90</v>
      </c>
      <c r="AU1568" t="s">
        <v>90</v>
      </c>
      <c r="AV1568" t="s">
        <v>90</v>
      </c>
      <c r="AW1568" t="s">
        <v>90</v>
      </c>
      <c r="AX1568" t="s">
        <v>90</v>
      </c>
      <c r="AY1568" t="s">
        <v>90</v>
      </c>
      <c r="AZ1568" t="s">
        <v>90</v>
      </c>
      <c r="BA1568" t="s">
        <v>90</v>
      </c>
      <c r="BB1568" t="s">
        <v>90</v>
      </c>
      <c r="BC1568" t="s">
        <v>90</v>
      </c>
      <c r="BD1568" t="s">
        <v>90</v>
      </c>
      <c r="BE1568" t="s">
        <v>90</v>
      </c>
      <c r="BF1568" t="s">
        <v>3252</v>
      </c>
      <c r="BG1568">
        <v>36</v>
      </c>
      <c r="BH1568" t="s">
        <v>93</v>
      </c>
    </row>
    <row r="1569" spans="1:60">
      <c r="A1569" t="s">
        <v>3386</v>
      </c>
      <c r="B1569" t="s">
        <v>82</v>
      </c>
      <c r="C1569" t="s">
        <v>3387</v>
      </c>
      <c r="D1569" t="s">
        <v>84</v>
      </c>
      <c r="E1569" s="2">
        <f>HYPERLINK("capsilon://?command=openfolder&amp;siteaddress=FAM.docvelocity-na8.net&amp;folderid=FX0556591A-8013-734E-878E-09C274A5C718","FX22076102")</f>
        <v>0</v>
      </c>
      <c r="F1569" t="s">
        <v>19</v>
      </c>
      <c r="G1569" t="s">
        <v>19</v>
      </c>
      <c r="H1569" t="s">
        <v>85</v>
      </c>
      <c r="I1569" t="s">
        <v>3388</v>
      </c>
      <c r="J1569">
        <v>28</v>
      </c>
      <c r="K1569" t="s">
        <v>87</v>
      </c>
      <c r="L1569" t="s">
        <v>88</v>
      </c>
      <c r="M1569" t="s">
        <v>89</v>
      </c>
      <c r="N1569">
        <v>2</v>
      </c>
      <c r="O1569" s="1">
        <v>44776.494004629632</v>
      </c>
      <c r="P1569" s="1">
        <v>44776.527997685182</v>
      </c>
      <c r="Q1569">
        <v>2755</v>
      </c>
      <c r="R1569">
        <v>182</v>
      </c>
      <c r="S1569" t="b">
        <v>0</v>
      </c>
      <c r="T1569" t="s">
        <v>90</v>
      </c>
      <c r="U1569" t="b">
        <v>0</v>
      </c>
      <c r="V1569" t="s">
        <v>91</v>
      </c>
      <c r="W1569" s="1">
        <v>44776.510196759256</v>
      </c>
      <c r="X1569">
        <v>66</v>
      </c>
      <c r="Y1569">
        <v>21</v>
      </c>
      <c r="Z1569">
        <v>0</v>
      </c>
      <c r="AA1569">
        <v>21</v>
      </c>
      <c r="AB1569">
        <v>0</v>
      </c>
      <c r="AC1569">
        <v>0</v>
      </c>
      <c r="AD1569">
        <v>7</v>
      </c>
      <c r="AE1569">
        <v>0</v>
      </c>
      <c r="AF1569">
        <v>0</v>
      </c>
      <c r="AG1569">
        <v>0</v>
      </c>
      <c r="AH1569" t="s">
        <v>108</v>
      </c>
      <c r="AI1569" s="1">
        <v>44776.527997685182</v>
      </c>
      <c r="AJ1569">
        <v>116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7</v>
      </c>
      <c r="AQ1569">
        <v>0</v>
      </c>
      <c r="AR1569">
        <v>0</v>
      </c>
      <c r="AS1569">
        <v>0</v>
      </c>
      <c r="AT1569" t="s">
        <v>90</v>
      </c>
      <c r="AU1569" t="s">
        <v>90</v>
      </c>
      <c r="AV1569" t="s">
        <v>90</v>
      </c>
      <c r="AW1569" t="s">
        <v>90</v>
      </c>
      <c r="AX1569" t="s">
        <v>90</v>
      </c>
      <c r="AY1569" t="s">
        <v>90</v>
      </c>
      <c r="AZ1569" t="s">
        <v>90</v>
      </c>
      <c r="BA1569" t="s">
        <v>90</v>
      </c>
      <c r="BB1569" t="s">
        <v>90</v>
      </c>
      <c r="BC1569" t="s">
        <v>90</v>
      </c>
      <c r="BD1569" t="s">
        <v>90</v>
      </c>
      <c r="BE1569" t="s">
        <v>90</v>
      </c>
      <c r="BF1569" t="s">
        <v>3252</v>
      </c>
      <c r="BG1569">
        <v>48</v>
      </c>
      <c r="BH1569" t="s">
        <v>93</v>
      </c>
    </row>
    <row r="1570" spans="1:60">
      <c r="A1570" t="s">
        <v>3389</v>
      </c>
      <c r="B1570" t="s">
        <v>82</v>
      </c>
      <c r="C1570" t="s">
        <v>3387</v>
      </c>
      <c r="D1570" t="s">
        <v>84</v>
      </c>
      <c r="E1570" s="2">
        <f>HYPERLINK("capsilon://?command=openfolder&amp;siteaddress=FAM.docvelocity-na8.net&amp;folderid=FX0556591A-8013-734E-878E-09C274A5C718","FX22076102")</f>
        <v>0</v>
      </c>
      <c r="F1570" t="s">
        <v>19</v>
      </c>
      <c r="G1570" t="s">
        <v>19</v>
      </c>
      <c r="H1570" t="s">
        <v>85</v>
      </c>
      <c r="I1570" t="s">
        <v>3390</v>
      </c>
      <c r="J1570">
        <v>28</v>
      </c>
      <c r="K1570" t="s">
        <v>87</v>
      </c>
      <c r="L1570" t="s">
        <v>88</v>
      </c>
      <c r="M1570" t="s">
        <v>89</v>
      </c>
      <c r="N1570">
        <v>2</v>
      </c>
      <c r="O1570" s="1">
        <v>44776.494097222225</v>
      </c>
      <c r="P1570" s="1">
        <v>44776.529224537036</v>
      </c>
      <c r="Q1570">
        <v>2742</v>
      </c>
      <c r="R1570">
        <v>293</v>
      </c>
      <c r="S1570" t="b">
        <v>0</v>
      </c>
      <c r="T1570" t="s">
        <v>90</v>
      </c>
      <c r="U1570" t="b">
        <v>0</v>
      </c>
      <c r="V1570" t="s">
        <v>91</v>
      </c>
      <c r="W1570" s="1">
        <v>44776.512372685182</v>
      </c>
      <c r="X1570">
        <v>187</v>
      </c>
      <c r="Y1570">
        <v>21</v>
      </c>
      <c r="Z1570">
        <v>0</v>
      </c>
      <c r="AA1570">
        <v>21</v>
      </c>
      <c r="AB1570">
        <v>0</v>
      </c>
      <c r="AC1570">
        <v>8</v>
      </c>
      <c r="AD1570">
        <v>7</v>
      </c>
      <c r="AE1570">
        <v>0</v>
      </c>
      <c r="AF1570">
        <v>0</v>
      </c>
      <c r="AG1570">
        <v>0</v>
      </c>
      <c r="AH1570" t="s">
        <v>108</v>
      </c>
      <c r="AI1570" s="1">
        <v>44776.529224537036</v>
      </c>
      <c r="AJ1570">
        <v>106</v>
      </c>
      <c r="AK1570">
        <v>1</v>
      </c>
      <c r="AL1570">
        <v>0</v>
      </c>
      <c r="AM1570">
        <v>1</v>
      </c>
      <c r="AN1570">
        <v>0</v>
      </c>
      <c r="AO1570">
        <v>1</v>
      </c>
      <c r="AP1570">
        <v>6</v>
      </c>
      <c r="AQ1570">
        <v>0</v>
      </c>
      <c r="AR1570">
        <v>0</v>
      </c>
      <c r="AS1570">
        <v>0</v>
      </c>
      <c r="AT1570" t="s">
        <v>90</v>
      </c>
      <c r="AU1570" t="s">
        <v>90</v>
      </c>
      <c r="AV1570" t="s">
        <v>90</v>
      </c>
      <c r="AW1570" t="s">
        <v>90</v>
      </c>
      <c r="AX1570" t="s">
        <v>90</v>
      </c>
      <c r="AY1570" t="s">
        <v>90</v>
      </c>
      <c r="AZ1570" t="s">
        <v>90</v>
      </c>
      <c r="BA1570" t="s">
        <v>90</v>
      </c>
      <c r="BB1570" t="s">
        <v>90</v>
      </c>
      <c r="BC1570" t="s">
        <v>90</v>
      </c>
      <c r="BD1570" t="s">
        <v>90</v>
      </c>
      <c r="BE1570" t="s">
        <v>90</v>
      </c>
      <c r="BF1570" t="s">
        <v>3252</v>
      </c>
      <c r="BG1570">
        <v>50</v>
      </c>
      <c r="BH1570" t="s">
        <v>93</v>
      </c>
    </row>
    <row r="1571" spans="1:60">
      <c r="A1571" t="s">
        <v>3391</v>
      </c>
      <c r="B1571" t="s">
        <v>82</v>
      </c>
      <c r="C1571" t="s">
        <v>3387</v>
      </c>
      <c r="D1571" t="s">
        <v>84</v>
      </c>
      <c r="E1571" s="2">
        <f>HYPERLINK("capsilon://?command=openfolder&amp;siteaddress=FAM.docvelocity-na8.net&amp;folderid=FX0556591A-8013-734E-878E-09C274A5C718","FX22076102")</f>
        <v>0</v>
      </c>
      <c r="F1571" t="s">
        <v>19</v>
      </c>
      <c r="G1571" t="s">
        <v>19</v>
      </c>
      <c r="H1571" t="s">
        <v>85</v>
      </c>
      <c r="I1571" t="s">
        <v>3392</v>
      </c>
      <c r="J1571">
        <v>28</v>
      </c>
      <c r="K1571" t="s">
        <v>87</v>
      </c>
      <c r="L1571" t="s">
        <v>88</v>
      </c>
      <c r="M1571" t="s">
        <v>89</v>
      </c>
      <c r="N1571">
        <v>2</v>
      </c>
      <c r="O1571" s="1">
        <v>44776.494571759256</v>
      </c>
      <c r="P1571" s="1">
        <v>44776.631215277775</v>
      </c>
      <c r="Q1571">
        <v>11610</v>
      </c>
      <c r="R1571">
        <v>196</v>
      </c>
      <c r="S1571" t="b">
        <v>0</v>
      </c>
      <c r="T1571" t="s">
        <v>90</v>
      </c>
      <c r="U1571" t="b">
        <v>0</v>
      </c>
      <c r="V1571" t="s">
        <v>91</v>
      </c>
      <c r="W1571" s="1">
        <v>44776.513541666667</v>
      </c>
      <c r="X1571">
        <v>100</v>
      </c>
      <c r="Y1571">
        <v>21</v>
      </c>
      <c r="Z1571">
        <v>0</v>
      </c>
      <c r="AA1571">
        <v>21</v>
      </c>
      <c r="AB1571">
        <v>0</v>
      </c>
      <c r="AC1571">
        <v>1</v>
      </c>
      <c r="AD1571">
        <v>7</v>
      </c>
      <c r="AE1571">
        <v>0</v>
      </c>
      <c r="AF1571">
        <v>0</v>
      </c>
      <c r="AG1571">
        <v>0</v>
      </c>
      <c r="AH1571" t="s">
        <v>108</v>
      </c>
      <c r="AI1571" s="1">
        <v>44776.631215277775</v>
      </c>
      <c r="AJ1571">
        <v>90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7</v>
      </c>
      <c r="AQ1571">
        <v>0</v>
      </c>
      <c r="AR1571">
        <v>0</v>
      </c>
      <c r="AS1571">
        <v>0</v>
      </c>
      <c r="AT1571" t="s">
        <v>90</v>
      </c>
      <c r="AU1571" t="s">
        <v>90</v>
      </c>
      <c r="AV1571" t="s">
        <v>90</v>
      </c>
      <c r="AW1571" t="s">
        <v>90</v>
      </c>
      <c r="AX1571" t="s">
        <v>90</v>
      </c>
      <c r="AY1571" t="s">
        <v>90</v>
      </c>
      <c r="AZ1571" t="s">
        <v>90</v>
      </c>
      <c r="BA1571" t="s">
        <v>90</v>
      </c>
      <c r="BB1571" t="s">
        <v>90</v>
      </c>
      <c r="BC1571" t="s">
        <v>90</v>
      </c>
      <c r="BD1571" t="s">
        <v>90</v>
      </c>
      <c r="BE1571" t="s">
        <v>90</v>
      </c>
      <c r="BF1571" t="s">
        <v>3252</v>
      </c>
      <c r="BG1571">
        <v>196</v>
      </c>
      <c r="BH1571" t="s">
        <v>93</v>
      </c>
    </row>
    <row r="1572" spans="1:60">
      <c r="A1572" t="s">
        <v>3393</v>
      </c>
      <c r="B1572" t="s">
        <v>82</v>
      </c>
      <c r="C1572" t="s">
        <v>3387</v>
      </c>
      <c r="D1572" t="s">
        <v>84</v>
      </c>
      <c r="E1572" s="2">
        <f>HYPERLINK("capsilon://?command=openfolder&amp;siteaddress=FAM.docvelocity-na8.net&amp;folderid=FX0556591A-8013-734E-878E-09C274A5C718","FX22076102")</f>
        <v>0</v>
      </c>
      <c r="F1572" t="s">
        <v>19</v>
      </c>
      <c r="G1572" t="s">
        <v>19</v>
      </c>
      <c r="H1572" t="s">
        <v>85</v>
      </c>
      <c r="I1572" t="s">
        <v>3394</v>
      </c>
      <c r="J1572">
        <v>28</v>
      </c>
      <c r="K1572" t="s">
        <v>87</v>
      </c>
      <c r="L1572" t="s">
        <v>88</v>
      </c>
      <c r="M1572" t="s">
        <v>89</v>
      </c>
      <c r="N1572">
        <v>2</v>
      </c>
      <c r="O1572" s="1">
        <v>44776.494606481479</v>
      </c>
      <c r="P1572" s="1">
        <v>44776.63244212963</v>
      </c>
      <c r="Q1572">
        <v>11668</v>
      </c>
      <c r="R1572">
        <v>241</v>
      </c>
      <c r="S1572" t="b">
        <v>0</v>
      </c>
      <c r="T1572" t="s">
        <v>90</v>
      </c>
      <c r="U1572" t="b">
        <v>0</v>
      </c>
      <c r="V1572" t="s">
        <v>95</v>
      </c>
      <c r="W1572" s="1">
        <v>44776.532916666663</v>
      </c>
      <c r="X1572">
        <v>127</v>
      </c>
      <c r="Y1572">
        <v>21</v>
      </c>
      <c r="Z1572">
        <v>0</v>
      </c>
      <c r="AA1572">
        <v>21</v>
      </c>
      <c r="AB1572">
        <v>0</v>
      </c>
      <c r="AC1572">
        <v>0</v>
      </c>
      <c r="AD1572">
        <v>7</v>
      </c>
      <c r="AE1572">
        <v>0</v>
      </c>
      <c r="AF1572">
        <v>0</v>
      </c>
      <c r="AG1572">
        <v>0</v>
      </c>
      <c r="AH1572" t="s">
        <v>108</v>
      </c>
      <c r="AI1572" s="1">
        <v>44776.63244212963</v>
      </c>
      <c r="AJ1572">
        <v>105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7</v>
      </c>
      <c r="AQ1572">
        <v>0</v>
      </c>
      <c r="AR1572">
        <v>0</v>
      </c>
      <c r="AS1572">
        <v>0</v>
      </c>
      <c r="AT1572" t="s">
        <v>90</v>
      </c>
      <c r="AU1572" t="s">
        <v>90</v>
      </c>
      <c r="AV1572" t="s">
        <v>90</v>
      </c>
      <c r="AW1572" t="s">
        <v>90</v>
      </c>
      <c r="AX1572" t="s">
        <v>90</v>
      </c>
      <c r="AY1572" t="s">
        <v>90</v>
      </c>
      <c r="AZ1572" t="s">
        <v>90</v>
      </c>
      <c r="BA1572" t="s">
        <v>90</v>
      </c>
      <c r="BB1572" t="s">
        <v>90</v>
      </c>
      <c r="BC1572" t="s">
        <v>90</v>
      </c>
      <c r="BD1572" t="s">
        <v>90</v>
      </c>
      <c r="BE1572" t="s">
        <v>90</v>
      </c>
      <c r="BF1572" t="s">
        <v>3252</v>
      </c>
      <c r="BG1572">
        <v>198</v>
      </c>
      <c r="BH1572" t="s">
        <v>93</v>
      </c>
    </row>
    <row r="1573" spans="1:60">
      <c r="A1573" t="s">
        <v>3395</v>
      </c>
      <c r="B1573" t="s">
        <v>82</v>
      </c>
      <c r="C1573" t="s">
        <v>3387</v>
      </c>
      <c r="D1573" t="s">
        <v>84</v>
      </c>
      <c r="E1573" s="2">
        <f>HYPERLINK("capsilon://?command=openfolder&amp;siteaddress=FAM.docvelocity-na8.net&amp;folderid=FX0556591A-8013-734E-878E-09C274A5C718","FX22076102")</f>
        <v>0</v>
      </c>
      <c r="F1573" t="s">
        <v>19</v>
      </c>
      <c r="G1573" t="s">
        <v>19</v>
      </c>
      <c r="H1573" t="s">
        <v>85</v>
      </c>
      <c r="I1573" t="s">
        <v>3396</v>
      </c>
      <c r="J1573">
        <v>93</v>
      </c>
      <c r="K1573" t="s">
        <v>87</v>
      </c>
      <c r="L1573" t="s">
        <v>88</v>
      </c>
      <c r="M1573" t="s">
        <v>89</v>
      </c>
      <c r="N1573">
        <v>2</v>
      </c>
      <c r="O1573" s="1">
        <v>44776.495034722226</v>
      </c>
      <c r="P1573" s="1">
        <v>44776.638009259259</v>
      </c>
      <c r="Q1573">
        <v>11613</v>
      </c>
      <c r="R1573">
        <v>740</v>
      </c>
      <c r="S1573" t="b">
        <v>0</v>
      </c>
      <c r="T1573" t="s">
        <v>90</v>
      </c>
      <c r="U1573" t="b">
        <v>0</v>
      </c>
      <c r="V1573" t="s">
        <v>95</v>
      </c>
      <c r="W1573" s="1">
        <v>44776.535567129627</v>
      </c>
      <c r="X1573">
        <v>228</v>
      </c>
      <c r="Y1573">
        <v>75</v>
      </c>
      <c r="Z1573">
        <v>0</v>
      </c>
      <c r="AA1573">
        <v>75</v>
      </c>
      <c r="AB1573">
        <v>0</v>
      </c>
      <c r="AC1573">
        <v>8</v>
      </c>
      <c r="AD1573">
        <v>18</v>
      </c>
      <c r="AE1573">
        <v>0</v>
      </c>
      <c r="AF1573">
        <v>0</v>
      </c>
      <c r="AG1573">
        <v>0</v>
      </c>
      <c r="AH1573" t="s">
        <v>108</v>
      </c>
      <c r="AI1573" s="1">
        <v>44776.638009259259</v>
      </c>
      <c r="AJ1573">
        <v>480</v>
      </c>
      <c r="AK1573">
        <v>3</v>
      </c>
      <c r="AL1573">
        <v>0</v>
      </c>
      <c r="AM1573">
        <v>3</v>
      </c>
      <c r="AN1573">
        <v>0</v>
      </c>
      <c r="AO1573">
        <v>3</v>
      </c>
      <c r="AP1573">
        <v>15</v>
      </c>
      <c r="AQ1573">
        <v>0</v>
      </c>
      <c r="AR1573">
        <v>0</v>
      </c>
      <c r="AS1573">
        <v>0</v>
      </c>
      <c r="AT1573" t="s">
        <v>90</v>
      </c>
      <c r="AU1573" t="s">
        <v>90</v>
      </c>
      <c r="AV1573" t="s">
        <v>90</v>
      </c>
      <c r="AW1573" t="s">
        <v>90</v>
      </c>
      <c r="AX1573" t="s">
        <v>90</v>
      </c>
      <c r="AY1573" t="s">
        <v>90</v>
      </c>
      <c r="AZ1573" t="s">
        <v>90</v>
      </c>
      <c r="BA1573" t="s">
        <v>90</v>
      </c>
      <c r="BB1573" t="s">
        <v>90</v>
      </c>
      <c r="BC1573" t="s">
        <v>90</v>
      </c>
      <c r="BD1573" t="s">
        <v>90</v>
      </c>
      <c r="BE1573" t="s">
        <v>90</v>
      </c>
      <c r="BF1573" t="s">
        <v>3252</v>
      </c>
      <c r="BG1573">
        <v>205</v>
      </c>
      <c r="BH1573" t="s">
        <v>93</v>
      </c>
    </row>
    <row r="1574" spans="1:60">
      <c r="A1574" t="s">
        <v>3397</v>
      </c>
      <c r="B1574" t="s">
        <v>82</v>
      </c>
      <c r="C1574" t="s">
        <v>3387</v>
      </c>
      <c r="D1574" t="s">
        <v>84</v>
      </c>
      <c r="E1574" s="2">
        <f>HYPERLINK("capsilon://?command=openfolder&amp;siteaddress=FAM.docvelocity-na8.net&amp;folderid=FX0556591A-8013-734E-878E-09C274A5C718","FX22076102")</f>
        <v>0</v>
      </c>
      <c r="F1574" t="s">
        <v>19</v>
      </c>
      <c r="G1574" t="s">
        <v>19</v>
      </c>
      <c r="H1574" t="s">
        <v>85</v>
      </c>
      <c r="I1574" t="s">
        <v>3398</v>
      </c>
      <c r="J1574">
        <v>28</v>
      </c>
      <c r="K1574" t="s">
        <v>87</v>
      </c>
      <c r="L1574" t="s">
        <v>88</v>
      </c>
      <c r="M1574" t="s">
        <v>89</v>
      </c>
      <c r="N1574">
        <v>2</v>
      </c>
      <c r="O1574" s="1">
        <v>44776.495243055557</v>
      </c>
      <c r="P1574" s="1">
        <v>44776.64329861111</v>
      </c>
      <c r="Q1574">
        <v>12534</v>
      </c>
      <c r="R1574">
        <v>258</v>
      </c>
      <c r="S1574" t="b">
        <v>0</v>
      </c>
      <c r="T1574" t="s">
        <v>90</v>
      </c>
      <c r="U1574" t="b">
        <v>0</v>
      </c>
      <c r="V1574" t="s">
        <v>91</v>
      </c>
      <c r="W1574" s="1">
        <v>44776.534768518519</v>
      </c>
      <c r="X1574">
        <v>159</v>
      </c>
      <c r="Y1574">
        <v>21</v>
      </c>
      <c r="Z1574">
        <v>0</v>
      </c>
      <c r="AA1574">
        <v>21</v>
      </c>
      <c r="AB1574">
        <v>0</v>
      </c>
      <c r="AC1574">
        <v>7</v>
      </c>
      <c r="AD1574">
        <v>7</v>
      </c>
      <c r="AE1574">
        <v>0</v>
      </c>
      <c r="AF1574">
        <v>0</v>
      </c>
      <c r="AG1574">
        <v>0</v>
      </c>
      <c r="AH1574" t="s">
        <v>108</v>
      </c>
      <c r="AI1574" s="1">
        <v>44776.64329861111</v>
      </c>
      <c r="AJ1574">
        <v>86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7</v>
      </c>
      <c r="AQ1574">
        <v>0</v>
      </c>
      <c r="AR1574">
        <v>0</v>
      </c>
      <c r="AS1574">
        <v>0</v>
      </c>
      <c r="AT1574" t="s">
        <v>90</v>
      </c>
      <c r="AU1574" t="s">
        <v>90</v>
      </c>
      <c r="AV1574" t="s">
        <v>90</v>
      </c>
      <c r="AW1574" t="s">
        <v>90</v>
      </c>
      <c r="AX1574" t="s">
        <v>90</v>
      </c>
      <c r="AY1574" t="s">
        <v>90</v>
      </c>
      <c r="AZ1574" t="s">
        <v>90</v>
      </c>
      <c r="BA1574" t="s">
        <v>90</v>
      </c>
      <c r="BB1574" t="s">
        <v>90</v>
      </c>
      <c r="BC1574" t="s">
        <v>90</v>
      </c>
      <c r="BD1574" t="s">
        <v>90</v>
      </c>
      <c r="BE1574" t="s">
        <v>90</v>
      </c>
      <c r="BF1574" t="s">
        <v>3252</v>
      </c>
      <c r="BG1574">
        <v>213</v>
      </c>
      <c r="BH1574" t="s">
        <v>93</v>
      </c>
    </row>
    <row r="1575" spans="1:60">
      <c r="A1575" t="s">
        <v>3399</v>
      </c>
      <c r="B1575" t="s">
        <v>82</v>
      </c>
      <c r="C1575" t="s">
        <v>3387</v>
      </c>
      <c r="D1575" t="s">
        <v>84</v>
      </c>
      <c r="E1575" s="2">
        <f>HYPERLINK("capsilon://?command=openfolder&amp;siteaddress=FAM.docvelocity-na8.net&amp;folderid=FX0556591A-8013-734E-878E-09C274A5C718","FX22076102")</f>
        <v>0</v>
      </c>
      <c r="F1575" t="s">
        <v>19</v>
      </c>
      <c r="G1575" t="s">
        <v>19</v>
      </c>
      <c r="H1575" t="s">
        <v>85</v>
      </c>
      <c r="I1575" t="s">
        <v>3400</v>
      </c>
      <c r="J1575">
        <v>98</v>
      </c>
      <c r="K1575" t="s">
        <v>87</v>
      </c>
      <c r="L1575" t="s">
        <v>88</v>
      </c>
      <c r="M1575" t="s">
        <v>89</v>
      </c>
      <c r="N1575">
        <v>2</v>
      </c>
      <c r="O1575" s="1">
        <v>44776.495381944442</v>
      </c>
      <c r="P1575" s="1">
        <v>44776.645405092589</v>
      </c>
      <c r="Q1575">
        <v>12482</v>
      </c>
      <c r="R1575">
        <v>480</v>
      </c>
      <c r="S1575" t="b">
        <v>0</v>
      </c>
      <c r="T1575" t="s">
        <v>90</v>
      </c>
      <c r="U1575" t="b">
        <v>0</v>
      </c>
      <c r="V1575" t="s">
        <v>91</v>
      </c>
      <c r="W1575" s="1">
        <v>44776.538182870368</v>
      </c>
      <c r="X1575">
        <v>294</v>
      </c>
      <c r="Y1575">
        <v>80</v>
      </c>
      <c r="Z1575">
        <v>0</v>
      </c>
      <c r="AA1575">
        <v>80</v>
      </c>
      <c r="AB1575">
        <v>0</v>
      </c>
      <c r="AC1575">
        <v>9</v>
      </c>
      <c r="AD1575">
        <v>18</v>
      </c>
      <c r="AE1575">
        <v>0</v>
      </c>
      <c r="AF1575">
        <v>0</v>
      </c>
      <c r="AG1575">
        <v>0</v>
      </c>
      <c r="AH1575" t="s">
        <v>108</v>
      </c>
      <c r="AI1575" s="1">
        <v>44776.645405092589</v>
      </c>
      <c r="AJ1575">
        <v>181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18</v>
      </c>
      <c r="AQ1575">
        <v>0</v>
      </c>
      <c r="AR1575">
        <v>0</v>
      </c>
      <c r="AS1575">
        <v>0</v>
      </c>
      <c r="AT1575" t="s">
        <v>90</v>
      </c>
      <c r="AU1575" t="s">
        <v>90</v>
      </c>
      <c r="AV1575" t="s">
        <v>90</v>
      </c>
      <c r="AW1575" t="s">
        <v>90</v>
      </c>
      <c r="AX1575" t="s">
        <v>90</v>
      </c>
      <c r="AY1575" t="s">
        <v>90</v>
      </c>
      <c r="AZ1575" t="s">
        <v>90</v>
      </c>
      <c r="BA1575" t="s">
        <v>90</v>
      </c>
      <c r="BB1575" t="s">
        <v>90</v>
      </c>
      <c r="BC1575" t="s">
        <v>90</v>
      </c>
      <c r="BD1575" t="s">
        <v>90</v>
      </c>
      <c r="BE1575" t="s">
        <v>90</v>
      </c>
      <c r="BF1575" t="s">
        <v>3252</v>
      </c>
      <c r="BG1575">
        <v>216</v>
      </c>
      <c r="BH1575" t="s">
        <v>93</v>
      </c>
    </row>
    <row r="1576" spans="1:60">
      <c r="A1576" t="s">
        <v>3401</v>
      </c>
      <c r="B1576" t="s">
        <v>82</v>
      </c>
      <c r="C1576" t="s">
        <v>3387</v>
      </c>
      <c r="D1576" t="s">
        <v>84</v>
      </c>
      <c r="E1576" s="2">
        <f>HYPERLINK("capsilon://?command=openfolder&amp;siteaddress=FAM.docvelocity-na8.net&amp;folderid=FX0556591A-8013-734E-878E-09C274A5C718","FX22076102")</f>
        <v>0</v>
      </c>
      <c r="F1576" t="s">
        <v>19</v>
      </c>
      <c r="G1576" t="s">
        <v>19</v>
      </c>
      <c r="H1576" t="s">
        <v>85</v>
      </c>
      <c r="I1576" t="s">
        <v>3402</v>
      </c>
      <c r="J1576">
        <v>0</v>
      </c>
      <c r="K1576" t="s">
        <v>87</v>
      </c>
      <c r="L1576" t="s">
        <v>88</v>
      </c>
      <c r="M1576" t="s">
        <v>89</v>
      </c>
      <c r="N1576">
        <v>2</v>
      </c>
      <c r="O1576" s="1">
        <v>44776.495451388888</v>
      </c>
      <c r="P1576" s="1">
        <v>44776.713993055557</v>
      </c>
      <c r="Q1576">
        <v>18432</v>
      </c>
      <c r="R1576">
        <v>450</v>
      </c>
      <c r="S1576" t="b">
        <v>0</v>
      </c>
      <c r="T1576" t="s">
        <v>90</v>
      </c>
      <c r="U1576" t="b">
        <v>0</v>
      </c>
      <c r="V1576" t="s">
        <v>95</v>
      </c>
      <c r="W1576" s="1">
        <v>44776.539282407408</v>
      </c>
      <c r="X1576">
        <v>320</v>
      </c>
      <c r="Y1576">
        <v>37</v>
      </c>
      <c r="Z1576">
        <v>0</v>
      </c>
      <c r="AA1576">
        <v>37</v>
      </c>
      <c r="AB1576">
        <v>0</v>
      </c>
      <c r="AC1576">
        <v>25</v>
      </c>
      <c r="AD1576">
        <v>-37</v>
      </c>
      <c r="AE1576">
        <v>0</v>
      </c>
      <c r="AF1576">
        <v>0</v>
      </c>
      <c r="AG1576">
        <v>0</v>
      </c>
      <c r="AH1576" t="s">
        <v>173</v>
      </c>
      <c r="AI1576" s="1">
        <v>44776.713993055557</v>
      </c>
      <c r="AJ1576">
        <v>122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-37</v>
      </c>
      <c r="AQ1576">
        <v>0</v>
      </c>
      <c r="AR1576">
        <v>0</v>
      </c>
      <c r="AS1576">
        <v>0</v>
      </c>
      <c r="AT1576" t="s">
        <v>90</v>
      </c>
      <c r="AU1576" t="s">
        <v>90</v>
      </c>
      <c r="AV1576" t="s">
        <v>90</v>
      </c>
      <c r="AW1576" t="s">
        <v>90</v>
      </c>
      <c r="AX1576" t="s">
        <v>90</v>
      </c>
      <c r="AY1576" t="s">
        <v>90</v>
      </c>
      <c r="AZ1576" t="s">
        <v>90</v>
      </c>
      <c r="BA1576" t="s">
        <v>90</v>
      </c>
      <c r="BB1576" t="s">
        <v>90</v>
      </c>
      <c r="BC1576" t="s">
        <v>90</v>
      </c>
      <c r="BD1576" t="s">
        <v>90</v>
      </c>
      <c r="BE1576" t="s">
        <v>90</v>
      </c>
      <c r="BF1576" t="s">
        <v>3252</v>
      </c>
      <c r="BG1576">
        <v>314</v>
      </c>
      <c r="BH1576" t="s">
        <v>93</v>
      </c>
    </row>
    <row r="1577" spans="1:60">
      <c r="A1577" t="s">
        <v>3403</v>
      </c>
      <c r="B1577" t="s">
        <v>82</v>
      </c>
      <c r="C1577" t="s">
        <v>3387</v>
      </c>
      <c r="D1577" t="s">
        <v>84</v>
      </c>
      <c r="E1577" s="2">
        <f>HYPERLINK("capsilon://?command=openfolder&amp;siteaddress=FAM.docvelocity-na8.net&amp;folderid=FX0556591A-8013-734E-878E-09C274A5C718","FX22076102")</f>
        <v>0</v>
      </c>
      <c r="F1577" t="s">
        <v>19</v>
      </c>
      <c r="G1577" t="s">
        <v>19</v>
      </c>
      <c r="H1577" t="s">
        <v>85</v>
      </c>
      <c r="I1577" t="s">
        <v>3404</v>
      </c>
      <c r="J1577">
        <v>78</v>
      </c>
      <c r="K1577" t="s">
        <v>87</v>
      </c>
      <c r="L1577" t="s">
        <v>88</v>
      </c>
      <c r="M1577" t="s">
        <v>89</v>
      </c>
      <c r="N1577">
        <v>2</v>
      </c>
      <c r="O1577" s="1">
        <v>44776.495613425926</v>
      </c>
      <c r="P1577" s="1">
        <v>44776.715069444443</v>
      </c>
      <c r="Q1577">
        <v>18489</v>
      </c>
      <c r="R1577">
        <v>472</v>
      </c>
      <c r="S1577" t="b">
        <v>0</v>
      </c>
      <c r="T1577" t="s">
        <v>90</v>
      </c>
      <c r="U1577" t="b">
        <v>0</v>
      </c>
      <c r="V1577" t="s">
        <v>95</v>
      </c>
      <c r="W1577" s="1">
        <v>44776.547569444447</v>
      </c>
      <c r="X1577">
        <v>173</v>
      </c>
      <c r="Y1577">
        <v>60</v>
      </c>
      <c r="Z1577">
        <v>0</v>
      </c>
      <c r="AA1577">
        <v>60</v>
      </c>
      <c r="AB1577">
        <v>0</v>
      </c>
      <c r="AC1577">
        <v>4</v>
      </c>
      <c r="AD1577">
        <v>18</v>
      </c>
      <c r="AE1577">
        <v>0</v>
      </c>
      <c r="AF1577">
        <v>0</v>
      </c>
      <c r="AG1577">
        <v>0</v>
      </c>
      <c r="AH1577" t="s">
        <v>96</v>
      </c>
      <c r="AI1577" s="1">
        <v>44776.715069444443</v>
      </c>
      <c r="AJ1577">
        <v>176</v>
      </c>
      <c r="AK1577">
        <v>1</v>
      </c>
      <c r="AL1577">
        <v>0</v>
      </c>
      <c r="AM1577">
        <v>1</v>
      </c>
      <c r="AN1577">
        <v>0</v>
      </c>
      <c r="AO1577">
        <v>1</v>
      </c>
      <c r="AP1577">
        <v>17</v>
      </c>
      <c r="AQ1577">
        <v>0</v>
      </c>
      <c r="AR1577">
        <v>0</v>
      </c>
      <c r="AS1577">
        <v>0</v>
      </c>
      <c r="AT1577" t="s">
        <v>90</v>
      </c>
      <c r="AU1577" t="s">
        <v>90</v>
      </c>
      <c r="AV1577" t="s">
        <v>90</v>
      </c>
      <c r="AW1577" t="s">
        <v>90</v>
      </c>
      <c r="AX1577" t="s">
        <v>90</v>
      </c>
      <c r="AY1577" t="s">
        <v>90</v>
      </c>
      <c r="AZ1577" t="s">
        <v>90</v>
      </c>
      <c r="BA1577" t="s">
        <v>90</v>
      </c>
      <c r="BB1577" t="s">
        <v>90</v>
      </c>
      <c r="BC1577" t="s">
        <v>90</v>
      </c>
      <c r="BD1577" t="s">
        <v>90</v>
      </c>
      <c r="BE1577" t="s">
        <v>90</v>
      </c>
      <c r="BF1577" t="s">
        <v>3252</v>
      </c>
      <c r="BG1577">
        <v>316</v>
      </c>
      <c r="BH1577" t="s">
        <v>93</v>
      </c>
    </row>
    <row r="1578" spans="1:60">
      <c r="A1578" t="s">
        <v>3405</v>
      </c>
      <c r="B1578" t="s">
        <v>82</v>
      </c>
      <c r="C1578" t="s">
        <v>3387</v>
      </c>
      <c r="D1578" t="s">
        <v>84</v>
      </c>
      <c r="E1578" s="2">
        <f>HYPERLINK("capsilon://?command=openfolder&amp;siteaddress=FAM.docvelocity-na8.net&amp;folderid=FX0556591A-8013-734E-878E-09C274A5C718","FX22076102")</f>
        <v>0</v>
      </c>
      <c r="F1578" t="s">
        <v>19</v>
      </c>
      <c r="G1578" t="s">
        <v>19</v>
      </c>
      <c r="H1578" t="s">
        <v>85</v>
      </c>
      <c r="I1578" t="s">
        <v>3406</v>
      </c>
      <c r="J1578">
        <v>78</v>
      </c>
      <c r="K1578" t="s">
        <v>87</v>
      </c>
      <c r="L1578" t="s">
        <v>88</v>
      </c>
      <c r="M1578" t="s">
        <v>89</v>
      </c>
      <c r="N1578">
        <v>2</v>
      </c>
      <c r="O1578" s="1">
        <v>44776.49590277778</v>
      </c>
      <c r="P1578" s="1">
        <v>44776.715474537035</v>
      </c>
      <c r="Q1578">
        <v>18294</v>
      </c>
      <c r="R1578">
        <v>677</v>
      </c>
      <c r="S1578" t="b">
        <v>0</v>
      </c>
      <c r="T1578" t="s">
        <v>90</v>
      </c>
      <c r="U1578" t="b">
        <v>0</v>
      </c>
      <c r="V1578" t="s">
        <v>95</v>
      </c>
      <c r="W1578" s="1">
        <v>44776.545567129629</v>
      </c>
      <c r="X1578">
        <v>542</v>
      </c>
      <c r="Y1578">
        <v>60</v>
      </c>
      <c r="Z1578">
        <v>0</v>
      </c>
      <c r="AA1578">
        <v>60</v>
      </c>
      <c r="AB1578">
        <v>0</v>
      </c>
      <c r="AC1578">
        <v>8</v>
      </c>
      <c r="AD1578">
        <v>18</v>
      </c>
      <c r="AE1578">
        <v>0</v>
      </c>
      <c r="AF1578">
        <v>0</v>
      </c>
      <c r="AG1578">
        <v>0</v>
      </c>
      <c r="AH1578" t="s">
        <v>173</v>
      </c>
      <c r="AI1578" s="1">
        <v>44776.715474537035</v>
      </c>
      <c r="AJ1578">
        <v>127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18</v>
      </c>
      <c r="AQ1578">
        <v>0</v>
      </c>
      <c r="AR1578">
        <v>0</v>
      </c>
      <c r="AS1578">
        <v>0</v>
      </c>
      <c r="AT1578" t="s">
        <v>90</v>
      </c>
      <c r="AU1578" t="s">
        <v>90</v>
      </c>
      <c r="AV1578" t="s">
        <v>90</v>
      </c>
      <c r="AW1578" t="s">
        <v>90</v>
      </c>
      <c r="AX1578" t="s">
        <v>90</v>
      </c>
      <c r="AY1578" t="s">
        <v>90</v>
      </c>
      <c r="AZ1578" t="s">
        <v>90</v>
      </c>
      <c r="BA1578" t="s">
        <v>90</v>
      </c>
      <c r="BB1578" t="s">
        <v>90</v>
      </c>
      <c r="BC1578" t="s">
        <v>90</v>
      </c>
      <c r="BD1578" t="s">
        <v>90</v>
      </c>
      <c r="BE1578" t="s">
        <v>90</v>
      </c>
      <c r="BF1578" t="s">
        <v>3252</v>
      </c>
      <c r="BG1578">
        <v>316</v>
      </c>
      <c r="BH1578" t="s">
        <v>93</v>
      </c>
    </row>
    <row r="1579" spans="1:60">
      <c r="A1579" t="s">
        <v>3407</v>
      </c>
      <c r="B1579" t="s">
        <v>82</v>
      </c>
      <c r="C1579" t="s">
        <v>3364</v>
      </c>
      <c r="D1579" t="s">
        <v>84</v>
      </c>
      <c r="E1579" s="2">
        <f>HYPERLINK("capsilon://?command=openfolder&amp;siteaddress=FAM.docvelocity-na8.net&amp;folderid=FX8E32080B-9456-5827-EAE2-F3F73FFC67B9","FX2208226")</f>
        <v>0</v>
      </c>
      <c r="F1579" t="s">
        <v>19</v>
      </c>
      <c r="G1579" t="s">
        <v>19</v>
      </c>
      <c r="H1579" t="s">
        <v>85</v>
      </c>
      <c r="I1579" t="s">
        <v>3367</v>
      </c>
      <c r="J1579">
        <v>175</v>
      </c>
      <c r="K1579" t="s">
        <v>87</v>
      </c>
      <c r="L1579" t="s">
        <v>88</v>
      </c>
      <c r="M1579" t="s">
        <v>89</v>
      </c>
      <c r="N1579">
        <v>2</v>
      </c>
      <c r="O1579" s="1">
        <v>44776.498495370368</v>
      </c>
      <c r="P1579" s="1">
        <v>44776.522187499999</v>
      </c>
      <c r="Q1579">
        <v>1324</v>
      </c>
      <c r="R1579">
        <v>723</v>
      </c>
      <c r="S1579" t="b">
        <v>0</v>
      </c>
      <c r="T1579" t="s">
        <v>90</v>
      </c>
      <c r="U1579" t="b">
        <v>1</v>
      </c>
      <c r="V1579" t="s">
        <v>102</v>
      </c>
      <c r="W1579" s="1">
        <v>44776.509791666664</v>
      </c>
      <c r="X1579">
        <v>440</v>
      </c>
      <c r="Y1579">
        <v>106</v>
      </c>
      <c r="Z1579">
        <v>0</v>
      </c>
      <c r="AA1579">
        <v>106</v>
      </c>
      <c r="AB1579">
        <v>0</v>
      </c>
      <c r="AC1579">
        <v>1</v>
      </c>
      <c r="AD1579">
        <v>69</v>
      </c>
      <c r="AE1579">
        <v>0</v>
      </c>
      <c r="AF1579">
        <v>0</v>
      </c>
      <c r="AG1579">
        <v>0</v>
      </c>
      <c r="AH1579" t="s">
        <v>108</v>
      </c>
      <c r="AI1579" s="1">
        <v>44776.522187499999</v>
      </c>
      <c r="AJ1579">
        <v>283</v>
      </c>
      <c r="AK1579">
        <v>1</v>
      </c>
      <c r="AL1579">
        <v>0</v>
      </c>
      <c r="AM1579">
        <v>1</v>
      </c>
      <c r="AN1579">
        <v>0</v>
      </c>
      <c r="AO1579">
        <v>1</v>
      </c>
      <c r="AP1579">
        <v>68</v>
      </c>
      <c r="AQ1579">
        <v>0</v>
      </c>
      <c r="AR1579">
        <v>0</v>
      </c>
      <c r="AS1579">
        <v>0</v>
      </c>
      <c r="AT1579" t="s">
        <v>90</v>
      </c>
      <c r="AU1579" t="s">
        <v>90</v>
      </c>
      <c r="AV1579" t="s">
        <v>90</v>
      </c>
      <c r="AW1579" t="s">
        <v>90</v>
      </c>
      <c r="AX1579" t="s">
        <v>90</v>
      </c>
      <c r="AY1579" t="s">
        <v>90</v>
      </c>
      <c r="AZ1579" t="s">
        <v>90</v>
      </c>
      <c r="BA1579" t="s">
        <v>90</v>
      </c>
      <c r="BB1579" t="s">
        <v>90</v>
      </c>
      <c r="BC1579" t="s">
        <v>90</v>
      </c>
      <c r="BD1579" t="s">
        <v>90</v>
      </c>
      <c r="BE1579" t="s">
        <v>90</v>
      </c>
      <c r="BF1579" t="s">
        <v>3252</v>
      </c>
      <c r="BG1579">
        <v>34</v>
      </c>
      <c r="BH1579" t="s">
        <v>93</v>
      </c>
    </row>
    <row r="1580" spans="1:60">
      <c r="A1580" t="s">
        <v>3408</v>
      </c>
      <c r="B1580" t="s">
        <v>82</v>
      </c>
      <c r="C1580" t="s">
        <v>3059</v>
      </c>
      <c r="D1580" t="s">
        <v>84</v>
      </c>
      <c r="E1580" s="2">
        <f>HYPERLINK("capsilon://?command=openfolder&amp;siteaddress=FAM.docvelocity-na8.net&amp;folderid=FXF8D549D5-DEB5-C45E-044A-CEB7399E39DA","FX2208181")</f>
        <v>0</v>
      </c>
      <c r="F1580" t="s">
        <v>19</v>
      </c>
      <c r="G1580" t="s">
        <v>19</v>
      </c>
      <c r="H1580" t="s">
        <v>85</v>
      </c>
      <c r="I1580" t="s">
        <v>3377</v>
      </c>
      <c r="J1580">
        <v>0</v>
      </c>
      <c r="K1580" t="s">
        <v>87</v>
      </c>
      <c r="L1580" t="s">
        <v>88</v>
      </c>
      <c r="M1580" t="s">
        <v>89</v>
      </c>
      <c r="N1580">
        <v>2</v>
      </c>
      <c r="O1580" s="1">
        <v>44776.51290509259</v>
      </c>
      <c r="P1580" s="1">
        <v>44776.524745370371</v>
      </c>
      <c r="Q1580">
        <v>81</v>
      </c>
      <c r="R1580">
        <v>942</v>
      </c>
      <c r="S1580" t="b">
        <v>0</v>
      </c>
      <c r="T1580" t="s">
        <v>90</v>
      </c>
      <c r="U1580" t="b">
        <v>1</v>
      </c>
      <c r="V1580" t="s">
        <v>91</v>
      </c>
      <c r="W1580" s="1">
        <v>44776.521678240744</v>
      </c>
      <c r="X1580">
        <v>702</v>
      </c>
      <c r="Y1580">
        <v>37</v>
      </c>
      <c r="Z1580">
        <v>0</v>
      </c>
      <c r="AA1580">
        <v>37</v>
      </c>
      <c r="AB1580">
        <v>0</v>
      </c>
      <c r="AC1580">
        <v>33</v>
      </c>
      <c r="AD1580">
        <v>-37</v>
      </c>
      <c r="AE1580">
        <v>0</v>
      </c>
      <c r="AF1580">
        <v>0</v>
      </c>
      <c r="AG1580">
        <v>0</v>
      </c>
      <c r="AH1580" t="s">
        <v>108</v>
      </c>
      <c r="AI1580" s="1">
        <v>44776.524745370371</v>
      </c>
      <c r="AJ1580">
        <v>220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-37</v>
      </c>
      <c r="AQ1580">
        <v>0</v>
      </c>
      <c r="AR1580">
        <v>0</v>
      </c>
      <c r="AS1580">
        <v>0</v>
      </c>
      <c r="AT1580" t="s">
        <v>90</v>
      </c>
      <c r="AU1580" t="s">
        <v>90</v>
      </c>
      <c r="AV1580" t="s">
        <v>90</v>
      </c>
      <c r="AW1580" t="s">
        <v>90</v>
      </c>
      <c r="AX1580" t="s">
        <v>90</v>
      </c>
      <c r="AY1580" t="s">
        <v>90</v>
      </c>
      <c r="AZ1580" t="s">
        <v>90</v>
      </c>
      <c r="BA1580" t="s">
        <v>90</v>
      </c>
      <c r="BB1580" t="s">
        <v>90</v>
      </c>
      <c r="BC1580" t="s">
        <v>90</v>
      </c>
      <c r="BD1580" t="s">
        <v>90</v>
      </c>
      <c r="BE1580" t="s">
        <v>90</v>
      </c>
      <c r="BF1580" t="s">
        <v>3252</v>
      </c>
      <c r="BG1580">
        <v>17</v>
      </c>
      <c r="BH1580" t="s">
        <v>93</v>
      </c>
    </row>
    <row r="1581" spans="1:60">
      <c r="A1581" t="s">
        <v>3409</v>
      </c>
      <c r="B1581" t="s">
        <v>82</v>
      </c>
      <c r="C1581" t="s">
        <v>229</v>
      </c>
      <c r="D1581" t="s">
        <v>84</v>
      </c>
      <c r="E1581" s="2">
        <f>HYPERLINK("capsilon://?command=openfolder&amp;siteaddress=FAM.docvelocity-na8.net&amp;folderid=FX2520834E-1916-84BD-905C-83E599050F74","FX2208622")</f>
        <v>0</v>
      </c>
      <c r="F1581" t="s">
        <v>19</v>
      </c>
      <c r="G1581" t="s">
        <v>19</v>
      </c>
      <c r="H1581" t="s">
        <v>85</v>
      </c>
      <c r="I1581" t="s">
        <v>3375</v>
      </c>
      <c r="J1581">
        <v>211</v>
      </c>
      <c r="K1581" t="s">
        <v>87</v>
      </c>
      <c r="L1581" t="s">
        <v>88</v>
      </c>
      <c r="M1581" t="s">
        <v>89</v>
      </c>
      <c r="N1581">
        <v>2</v>
      </c>
      <c r="O1581" s="1">
        <v>44776.513194444444</v>
      </c>
      <c r="P1581" s="1">
        <v>44776.608402777776</v>
      </c>
      <c r="Q1581">
        <v>5754</v>
      </c>
      <c r="R1581">
        <v>2472</v>
      </c>
      <c r="S1581" t="b">
        <v>0</v>
      </c>
      <c r="T1581" t="s">
        <v>90</v>
      </c>
      <c r="U1581" t="b">
        <v>1</v>
      </c>
      <c r="V1581" t="s">
        <v>91</v>
      </c>
      <c r="W1581" s="1">
        <v>44776.532916666663</v>
      </c>
      <c r="X1581">
        <v>970</v>
      </c>
      <c r="Y1581">
        <v>195</v>
      </c>
      <c r="Z1581">
        <v>0</v>
      </c>
      <c r="AA1581">
        <v>195</v>
      </c>
      <c r="AB1581">
        <v>0</v>
      </c>
      <c r="AC1581">
        <v>59</v>
      </c>
      <c r="AD1581">
        <v>16</v>
      </c>
      <c r="AE1581">
        <v>0</v>
      </c>
      <c r="AF1581">
        <v>0</v>
      </c>
      <c r="AG1581">
        <v>0</v>
      </c>
      <c r="AH1581" t="s">
        <v>108</v>
      </c>
      <c r="AI1581" s="1">
        <v>44776.608402777776</v>
      </c>
      <c r="AJ1581">
        <v>454</v>
      </c>
      <c r="AK1581">
        <v>20</v>
      </c>
      <c r="AL1581">
        <v>0</v>
      </c>
      <c r="AM1581">
        <v>20</v>
      </c>
      <c r="AN1581">
        <v>0</v>
      </c>
      <c r="AO1581">
        <v>12</v>
      </c>
      <c r="AP1581">
        <v>-4</v>
      </c>
      <c r="AQ1581">
        <v>0</v>
      </c>
      <c r="AR1581">
        <v>0</v>
      </c>
      <c r="AS1581">
        <v>0</v>
      </c>
      <c r="AT1581" t="s">
        <v>90</v>
      </c>
      <c r="AU1581" t="s">
        <v>90</v>
      </c>
      <c r="AV1581" t="s">
        <v>90</v>
      </c>
      <c r="AW1581" t="s">
        <v>90</v>
      </c>
      <c r="AX1581" t="s">
        <v>90</v>
      </c>
      <c r="AY1581" t="s">
        <v>90</v>
      </c>
      <c r="AZ1581" t="s">
        <v>90</v>
      </c>
      <c r="BA1581" t="s">
        <v>90</v>
      </c>
      <c r="BB1581" t="s">
        <v>90</v>
      </c>
      <c r="BC1581" t="s">
        <v>90</v>
      </c>
      <c r="BD1581" t="s">
        <v>90</v>
      </c>
      <c r="BE1581" t="s">
        <v>90</v>
      </c>
      <c r="BF1581" t="s">
        <v>3252</v>
      </c>
      <c r="BG1581">
        <v>137</v>
      </c>
      <c r="BH1581" t="s">
        <v>93</v>
      </c>
    </row>
    <row r="1582" spans="1:60">
      <c r="A1582" t="s">
        <v>3410</v>
      </c>
      <c r="B1582" t="s">
        <v>82</v>
      </c>
      <c r="C1582" t="s">
        <v>3369</v>
      </c>
      <c r="D1582" t="s">
        <v>84</v>
      </c>
      <c r="E1582" s="2">
        <f>HYPERLINK("capsilon://?command=openfolder&amp;siteaddress=FAM.docvelocity-na8.net&amp;folderid=FXC00B9F56-6A85-89E6-7756-04E5B4BF2436","FX2208734")</f>
        <v>0</v>
      </c>
      <c r="F1582" t="s">
        <v>19</v>
      </c>
      <c r="G1582" t="s">
        <v>19</v>
      </c>
      <c r="H1582" t="s">
        <v>85</v>
      </c>
      <c r="I1582" t="s">
        <v>3370</v>
      </c>
      <c r="J1582">
        <v>969</v>
      </c>
      <c r="K1582" t="s">
        <v>87</v>
      </c>
      <c r="L1582" t="s">
        <v>88</v>
      </c>
      <c r="M1582" t="s">
        <v>89</v>
      </c>
      <c r="N1582">
        <v>2</v>
      </c>
      <c r="O1582" s="1">
        <v>44776.514594907407</v>
      </c>
      <c r="P1582" s="1">
        <v>44776.624918981484</v>
      </c>
      <c r="Q1582">
        <v>4155</v>
      </c>
      <c r="R1582">
        <v>5377</v>
      </c>
      <c r="S1582" t="b">
        <v>0</v>
      </c>
      <c r="T1582" t="s">
        <v>90</v>
      </c>
      <c r="U1582" t="b">
        <v>1</v>
      </c>
      <c r="V1582" t="s">
        <v>102</v>
      </c>
      <c r="W1582" s="1">
        <v>44776.561724537038</v>
      </c>
      <c r="X1582">
        <v>3716</v>
      </c>
      <c r="Y1582">
        <v>489</v>
      </c>
      <c r="Z1582">
        <v>0</v>
      </c>
      <c r="AA1582">
        <v>489</v>
      </c>
      <c r="AB1582">
        <v>522</v>
      </c>
      <c r="AC1582">
        <v>180</v>
      </c>
      <c r="AD1582">
        <v>480</v>
      </c>
      <c r="AE1582">
        <v>0</v>
      </c>
      <c r="AF1582">
        <v>0</v>
      </c>
      <c r="AG1582">
        <v>0</v>
      </c>
      <c r="AH1582" t="s">
        <v>108</v>
      </c>
      <c r="AI1582" s="1">
        <v>44776.624918981484</v>
      </c>
      <c r="AJ1582">
        <v>1426</v>
      </c>
      <c r="AK1582">
        <v>1</v>
      </c>
      <c r="AL1582">
        <v>0</v>
      </c>
      <c r="AM1582">
        <v>1</v>
      </c>
      <c r="AN1582">
        <v>261</v>
      </c>
      <c r="AO1582">
        <v>1</v>
      </c>
      <c r="AP1582">
        <v>479</v>
      </c>
      <c r="AQ1582">
        <v>0</v>
      </c>
      <c r="AR1582">
        <v>0</v>
      </c>
      <c r="AS1582">
        <v>0</v>
      </c>
      <c r="AT1582" t="s">
        <v>90</v>
      </c>
      <c r="AU1582" t="s">
        <v>90</v>
      </c>
      <c r="AV1582" t="s">
        <v>90</v>
      </c>
      <c r="AW1582" t="s">
        <v>90</v>
      </c>
      <c r="AX1582" t="s">
        <v>90</v>
      </c>
      <c r="AY1582" t="s">
        <v>90</v>
      </c>
      <c r="AZ1582" t="s">
        <v>90</v>
      </c>
      <c r="BA1582" t="s">
        <v>90</v>
      </c>
      <c r="BB1582" t="s">
        <v>90</v>
      </c>
      <c r="BC1582" t="s">
        <v>90</v>
      </c>
      <c r="BD1582" t="s">
        <v>90</v>
      </c>
      <c r="BE1582" t="s">
        <v>90</v>
      </c>
      <c r="BF1582" t="s">
        <v>3252</v>
      </c>
      <c r="BG1582">
        <v>158</v>
      </c>
      <c r="BH1582" t="s">
        <v>93</v>
      </c>
    </row>
    <row r="1583" spans="1:60">
      <c r="A1583" t="s">
        <v>3411</v>
      </c>
      <c r="B1583" t="s">
        <v>82</v>
      </c>
      <c r="C1583" t="s">
        <v>3384</v>
      </c>
      <c r="D1583" t="s">
        <v>84</v>
      </c>
      <c r="E1583" s="2">
        <f>HYPERLINK("capsilon://?command=openfolder&amp;siteaddress=FAM.docvelocity-na8.net&amp;folderid=FX98CEEA7D-CF95-D916-DA77-2AFB286C6E28","FX2208603")</f>
        <v>0</v>
      </c>
      <c r="F1583" t="s">
        <v>19</v>
      </c>
      <c r="G1583" t="s">
        <v>19</v>
      </c>
      <c r="H1583" t="s">
        <v>85</v>
      </c>
      <c r="I1583" t="s">
        <v>3385</v>
      </c>
      <c r="J1583">
        <v>228</v>
      </c>
      <c r="K1583" t="s">
        <v>87</v>
      </c>
      <c r="L1583" t="s">
        <v>88</v>
      </c>
      <c r="M1583" t="s">
        <v>89</v>
      </c>
      <c r="N1583">
        <v>2</v>
      </c>
      <c r="O1583" s="1">
        <v>44776.516099537039</v>
      </c>
      <c r="P1583" s="1">
        <v>44776.630162037036</v>
      </c>
      <c r="Q1583">
        <v>8805</v>
      </c>
      <c r="R1583">
        <v>1050</v>
      </c>
      <c r="S1583" t="b">
        <v>0</v>
      </c>
      <c r="T1583" t="s">
        <v>90</v>
      </c>
      <c r="U1583" t="b">
        <v>1</v>
      </c>
      <c r="V1583" t="s">
        <v>95</v>
      </c>
      <c r="W1583" s="1">
        <v>44776.531435185185</v>
      </c>
      <c r="X1583">
        <v>598</v>
      </c>
      <c r="Y1583">
        <v>194</v>
      </c>
      <c r="Z1583">
        <v>0</v>
      </c>
      <c r="AA1583">
        <v>194</v>
      </c>
      <c r="AB1583">
        <v>0</v>
      </c>
      <c r="AC1583">
        <v>20</v>
      </c>
      <c r="AD1583">
        <v>34</v>
      </c>
      <c r="AE1583">
        <v>0</v>
      </c>
      <c r="AF1583">
        <v>0</v>
      </c>
      <c r="AG1583">
        <v>0</v>
      </c>
      <c r="AH1583" t="s">
        <v>108</v>
      </c>
      <c r="AI1583" s="1">
        <v>44776.630162037036</v>
      </c>
      <c r="AJ1583">
        <v>452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34</v>
      </c>
      <c r="AQ1583">
        <v>0</v>
      </c>
      <c r="AR1583">
        <v>0</v>
      </c>
      <c r="AS1583">
        <v>0</v>
      </c>
      <c r="AT1583" t="s">
        <v>90</v>
      </c>
      <c r="AU1583" t="s">
        <v>90</v>
      </c>
      <c r="AV1583" t="s">
        <v>90</v>
      </c>
      <c r="AW1583" t="s">
        <v>90</v>
      </c>
      <c r="AX1583" t="s">
        <v>90</v>
      </c>
      <c r="AY1583" t="s">
        <v>90</v>
      </c>
      <c r="AZ1583" t="s">
        <v>90</v>
      </c>
      <c r="BA1583" t="s">
        <v>90</v>
      </c>
      <c r="BB1583" t="s">
        <v>90</v>
      </c>
      <c r="BC1583" t="s">
        <v>90</v>
      </c>
      <c r="BD1583" t="s">
        <v>90</v>
      </c>
      <c r="BE1583" t="s">
        <v>90</v>
      </c>
      <c r="BF1583" t="s">
        <v>3252</v>
      </c>
      <c r="BG1583">
        <v>164</v>
      </c>
      <c r="BH1583" t="s">
        <v>93</v>
      </c>
    </row>
    <row r="1584" spans="1:60">
      <c r="A1584" t="s">
        <v>3412</v>
      </c>
      <c r="B1584" t="s">
        <v>82</v>
      </c>
      <c r="C1584" t="s">
        <v>3413</v>
      </c>
      <c r="D1584" t="s">
        <v>84</v>
      </c>
      <c r="E1584" s="2">
        <f>HYPERLINK("capsilon://?command=openfolder&amp;siteaddress=FAM.docvelocity-na8.net&amp;folderid=FX531D9B49-14E3-8762-CAC4-A5653D02BEB8","FX2208689")</f>
        <v>0</v>
      </c>
      <c r="F1584" t="s">
        <v>19</v>
      </c>
      <c r="G1584" t="s">
        <v>19</v>
      </c>
      <c r="H1584" t="s">
        <v>85</v>
      </c>
      <c r="I1584" t="s">
        <v>3414</v>
      </c>
      <c r="J1584">
        <v>251</v>
      </c>
      <c r="K1584" t="s">
        <v>87</v>
      </c>
      <c r="L1584" t="s">
        <v>88</v>
      </c>
      <c r="M1584" t="s">
        <v>89</v>
      </c>
      <c r="N1584">
        <v>1</v>
      </c>
      <c r="O1584" s="1">
        <v>44776.527083333334</v>
      </c>
      <c r="P1584" s="1">
        <v>44776.590057870373</v>
      </c>
      <c r="Q1584">
        <v>5119</v>
      </c>
      <c r="R1584">
        <v>322</v>
      </c>
      <c r="S1584" t="b">
        <v>0</v>
      </c>
      <c r="T1584" t="s">
        <v>90</v>
      </c>
      <c r="U1584" t="b">
        <v>0</v>
      </c>
      <c r="V1584" t="s">
        <v>567</v>
      </c>
      <c r="W1584" s="1">
        <v>44776.590057870373</v>
      </c>
      <c r="X1584">
        <v>272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251</v>
      </c>
      <c r="AE1584">
        <v>236</v>
      </c>
      <c r="AF1584">
        <v>0</v>
      </c>
      <c r="AG1584">
        <v>14</v>
      </c>
      <c r="AH1584" t="s">
        <v>90</v>
      </c>
      <c r="AI1584" t="s">
        <v>90</v>
      </c>
      <c r="AJ1584" t="s">
        <v>90</v>
      </c>
      <c r="AK1584" t="s">
        <v>90</v>
      </c>
      <c r="AL1584" t="s">
        <v>90</v>
      </c>
      <c r="AM1584" t="s">
        <v>90</v>
      </c>
      <c r="AN1584" t="s">
        <v>90</v>
      </c>
      <c r="AO1584" t="s">
        <v>90</v>
      </c>
      <c r="AP1584" t="s">
        <v>90</v>
      </c>
      <c r="AQ1584" t="s">
        <v>90</v>
      </c>
      <c r="AR1584" t="s">
        <v>90</v>
      </c>
      <c r="AS1584" t="s">
        <v>90</v>
      </c>
      <c r="AT1584" t="s">
        <v>90</v>
      </c>
      <c r="AU1584" t="s">
        <v>90</v>
      </c>
      <c r="AV1584" t="s">
        <v>90</v>
      </c>
      <c r="AW1584" t="s">
        <v>90</v>
      </c>
      <c r="AX1584" t="s">
        <v>90</v>
      </c>
      <c r="AY1584" t="s">
        <v>90</v>
      </c>
      <c r="AZ1584" t="s">
        <v>90</v>
      </c>
      <c r="BA1584" t="s">
        <v>90</v>
      </c>
      <c r="BB1584" t="s">
        <v>90</v>
      </c>
      <c r="BC1584" t="s">
        <v>90</v>
      </c>
      <c r="BD1584" t="s">
        <v>90</v>
      </c>
      <c r="BE1584" t="s">
        <v>90</v>
      </c>
      <c r="BF1584" t="s">
        <v>3252</v>
      </c>
      <c r="BG1584">
        <v>90</v>
      </c>
      <c r="BH1584" t="s">
        <v>93</v>
      </c>
    </row>
    <row r="1585" spans="1:60">
      <c r="A1585" t="s">
        <v>3415</v>
      </c>
      <c r="B1585" t="s">
        <v>82</v>
      </c>
      <c r="C1585" t="s">
        <v>3416</v>
      </c>
      <c r="D1585" t="s">
        <v>84</v>
      </c>
      <c r="E1585" s="2">
        <f>HYPERLINK("capsilon://?command=openfolder&amp;siteaddress=FAM.docvelocity-na8.net&amp;folderid=FX72DDB99F-4C85-0B22-D9D6-2ABC1DA9BB47","FX22077304")</f>
        <v>0</v>
      </c>
      <c r="F1585" t="s">
        <v>19</v>
      </c>
      <c r="G1585" t="s">
        <v>19</v>
      </c>
      <c r="H1585" t="s">
        <v>85</v>
      </c>
      <c r="I1585" t="s">
        <v>3417</v>
      </c>
      <c r="J1585">
        <v>41</v>
      </c>
      <c r="K1585" t="s">
        <v>87</v>
      </c>
      <c r="L1585" t="s">
        <v>88</v>
      </c>
      <c r="M1585" t="s">
        <v>89</v>
      </c>
      <c r="N1585">
        <v>2</v>
      </c>
      <c r="O1585" s="1">
        <v>44776.536238425928</v>
      </c>
      <c r="P1585" s="1">
        <v>44776.715682870374</v>
      </c>
      <c r="Q1585">
        <v>15344</v>
      </c>
      <c r="R1585">
        <v>160</v>
      </c>
      <c r="S1585" t="b">
        <v>0</v>
      </c>
      <c r="T1585" t="s">
        <v>90</v>
      </c>
      <c r="U1585" t="b">
        <v>0</v>
      </c>
      <c r="V1585" t="s">
        <v>91</v>
      </c>
      <c r="W1585" s="1">
        <v>44776.547418981485</v>
      </c>
      <c r="X1585">
        <v>108</v>
      </c>
      <c r="Y1585">
        <v>41</v>
      </c>
      <c r="Z1585">
        <v>0</v>
      </c>
      <c r="AA1585">
        <v>41</v>
      </c>
      <c r="AB1585">
        <v>0</v>
      </c>
      <c r="AC1585">
        <v>6</v>
      </c>
      <c r="AD1585">
        <v>0</v>
      </c>
      <c r="AE1585">
        <v>0</v>
      </c>
      <c r="AF1585">
        <v>0</v>
      </c>
      <c r="AG1585">
        <v>0</v>
      </c>
      <c r="AH1585" t="s">
        <v>96</v>
      </c>
      <c r="AI1585" s="1">
        <v>44776.715682870374</v>
      </c>
      <c r="AJ1585">
        <v>52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 t="s">
        <v>90</v>
      </c>
      <c r="AU1585" t="s">
        <v>90</v>
      </c>
      <c r="AV1585" t="s">
        <v>90</v>
      </c>
      <c r="AW1585" t="s">
        <v>90</v>
      </c>
      <c r="AX1585" t="s">
        <v>90</v>
      </c>
      <c r="AY1585" t="s">
        <v>90</v>
      </c>
      <c r="AZ1585" t="s">
        <v>90</v>
      </c>
      <c r="BA1585" t="s">
        <v>90</v>
      </c>
      <c r="BB1585" t="s">
        <v>90</v>
      </c>
      <c r="BC1585" t="s">
        <v>90</v>
      </c>
      <c r="BD1585" t="s">
        <v>90</v>
      </c>
      <c r="BE1585" t="s">
        <v>90</v>
      </c>
      <c r="BF1585" t="s">
        <v>3252</v>
      </c>
      <c r="BG1585">
        <v>258</v>
      </c>
      <c r="BH1585" t="s">
        <v>93</v>
      </c>
    </row>
    <row r="1586" spans="1:60">
      <c r="A1586" t="s">
        <v>3418</v>
      </c>
      <c r="B1586" t="s">
        <v>82</v>
      </c>
      <c r="C1586" t="s">
        <v>3416</v>
      </c>
      <c r="D1586" t="s">
        <v>84</v>
      </c>
      <c r="E1586" s="2">
        <f>HYPERLINK("capsilon://?command=openfolder&amp;siteaddress=FAM.docvelocity-na8.net&amp;folderid=FX72DDB99F-4C85-0B22-D9D6-2ABC1DA9BB47","FX22077304")</f>
        <v>0</v>
      </c>
      <c r="F1586" t="s">
        <v>19</v>
      </c>
      <c r="G1586" t="s">
        <v>19</v>
      </c>
      <c r="H1586" t="s">
        <v>85</v>
      </c>
      <c r="I1586" t="s">
        <v>3419</v>
      </c>
      <c r="J1586">
        <v>41</v>
      </c>
      <c r="K1586" t="s">
        <v>87</v>
      </c>
      <c r="L1586" t="s">
        <v>88</v>
      </c>
      <c r="M1586" t="s">
        <v>89</v>
      </c>
      <c r="N1586">
        <v>2</v>
      </c>
      <c r="O1586" s="1">
        <v>44776.536724537036</v>
      </c>
      <c r="P1586" s="1">
        <v>44776.720231481479</v>
      </c>
      <c r="Q1586">
        <v>15363</v>
      </c>
      <c r="R1586">
        <v>492</v>
      </c>
      <c r="S1586" t="b">
        <v>0</v>
      </c>
      <c r="T1586" t="s">
        <v>90</v>
      </c>
      <c r="U1586" t="b">
        <v>0</v>
      </c>
      <c r="V1586" t="s">
        <v>91</v>
      </c>
      <c r="W1586" s="1">
        <v>44776.548379629632</v>
      </c>
      <c r="X1586">
        <v>82</v>
      </c>
      <c r="Y1586">
        <v>41</v>
      </c>
      <c r="Z1586">
        <v>0</v>
      </c>
      <c r="AA1586">
        <v>41</v>
      </c>
      <c r="AB1586">
        <v>0</v>
      </c>
      <c r="AC1586">
        <v>6</v>
      </c>
      <c r="AD1586">
        <v>0</v>
      </c>
      <c r="AE1586">
        <v>0</v>
      </c>
      <c r="AF1586">
        <v>0</v>
      </c>
      <c r="AG1586">
        <v>0</v>
      </c>
      <c r="AH1586" t="s">
        <v>173</v>
      </c>
      <c r="AI1586" s="1">
        <v>44776.720231481479</v>
      </c>
      <c r="AJ1586">
        <v>410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 t="s">
        <v>90</v>
      </c>
      <c r="AU1586" t="s">
        <v>90</v>
      </c>
      <c r="AV1586" t="s">
        <v>90</v>
      </c>
      <c r="AW1586" t="s">
        <v>90</v>
      </c>
      <c r="AX1586" t="s">
        <v>90</v>
      </c>
      <c r="AY1586" t="s">
        <v>90</v>
      </c>
      <c r="AZ1586" t="s">
        <v>90</v>
      </c>
      <c r="BA1586" t="s">
        <v>90</v>
      </c>
      <c r="BB1586" t="s">
        <v>90</v>
      </c>
      <c r="BC1586" t="s">
        <v>90</v>
      </c>
      <c r="BD1586" t="s">
        <v>90</v>
      </c>
      <c r="BE1586" t="s">
        <v>90</v>
      </c>
      <c r="BF1586" t="s">
        <v>3252</v>
      </c>
      <c r="BG1586">
        <v>264</v>
      </c>
      <c r="BH1586" t="s">
        <v>93</v>
      </c>
    </row>
    <row r="1587" spans="1:60">
      <c r="A1587" t="s">
        <v>3420</v>
      </c>
      <c r="B1587" t="s">
        <v>82</v>
      </c>
      <c r="C1587" t="s">
        <v>3416</v>
      </c>
      <c r="D1587" t="s">
        <v>84</v>
      </c>
      <c r="E1587" s="2">
        <f>HYPERLINK("capsilon://?command=openfolder&amp;siteaddress=FAM.docvelocity-na8.net&amp;folderid=FX72DDB99F-4C85-0B22-D9D6-2ABC1DA9BB47","FX22077304")</f>
        <v>0</v>
      </c>
      <c r="F1587" t="s">
        <v>19</v>
      </c>
      <c r="G1587" t="s">
        <v>19</v>
      </c>
      <c r="H1587" t="s">
        <v>85</v>
      </c>
      <c r="I1587" t="s">
        <v>3421</v>
      </c>
      <c r="J1587">
        <v>49</v>
      </c>
      <c r="K1587" t="s">
        <v>87</v>
      </c>
      <c r="L1587" t="s">
        <v>88</v>
      </c>
      <c r="M1587" t="s">
        <v>89</v>
      </c>
      <c r="N1587">
        <v>2</v>
      </c>
      <c r="O1587" s="1">
        <v>44776.536886574075</v>
      </c>
      <c r="P1587" s="1">
        <v>44776.71634259259</v>
      </c>
      <c r="Q1587">
        <v>15292</v>
      </c>
      <c r="R1587">
        <v>213</v>
      </c>
      <c r="S1587" t="b">
        <v>0</v>
      </c>
      <c r="T1587" t="s">
        <v>90</v>
      </c>
      <c r="U1587" t="b">
        <v>0</v>
      </c>
      <c r="V1587" t="s">
        <v>95</v>
      </c>
      <c r="W1587" s="1">
        <v>44776.54959490741</v>
      </c>
      <c r="X1587">
        <v>157</v>
      </c>
      <c r="Y1587">
        <v>43</v>
      </c>
      <c r="Z1587">
        <v>0</v>
      </c>
      <c r="AA1587">
        <v>43</v>
      </c>
      <c r="AB1587">
        <v>0</v>
      </c>
      <c r="AC1587">
        <v>1</v>
      </c>
      <c r="AD1587">
        <v>6</v>
      </c>
      <c r="AE1587">
        <v>0</v>
      </c>
      <c r="AF1587">
        <v>0</v>
      </c>
      <c r="AG1587">
        <v>0</v>
      </c>
      <c r="AH1587" t="s">
        <v>96</v>
      </c>
      <c r="AI1587" s="1">
        <v>44776.71634259259</v>
      </c>
      <c r="AJ1587">
        <v>56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6</v>
      </c>
      <c r="AQ1587">
        <v>0</v>
      </c>
      <c r="AR1587">
        <v>0</v>
      </c>
      <c r="AS1587">
        <v>0</v>
      </c>
      <c r="AT1587" t="s">
        <v>90</v>
      </c>
      <c r="AU1587" t="s">
        <v>90</v>
      </c>
      <c r="AV1587" t="s">
        <v>90</v>
      </c>
      <c r="AW1587" t="s">
        <v>90</v>
      </c>
      <c r="AX1587" t="s">
        <v>90</v>
      </c>
      <c r="AY1587" t="s">
        <v>90</v>
      </c>
      <c r="AZ1587" t="s">
        <v>90</v>
      </c>
      <c r="BA1587" t="s">
        <v>90</v>
      </c>
      <c r="BB1587" t="s">
        <v>90</v>
      </c>
      <c r="BC1587" t="s">
        <v>90</v>
      </c>
      <c r="BD1587" t="s">
        <v>90</v>
      </c>
      <c r="BE1587" t="s">
        <v>90</v>
      </c>
      <c r="BF1587" t="s">
        <v>3252</v>
      </c>
      <c r="BG1587">
        <v>258</v>
      </c>
      <c r="BH1587" t="s">
        <v>93</v>
      </c>
    </row>
    <row r="1588" spans="1:60">
      <c r="A1588" t="s">
        <v>3422</v>
      </c>
      <c r="B1588" t="s">
        <v>82</v>
      </c>
      <c r="C1588" t="s">
        <v>3416</v>
      </c>
      <c r="D1588" t="s">
        <v>84</v>
      </c>
      <c r="E1588" s="2">
        <f>HYPERLINK("capsilon://?command=openfolder&amp;siteaddress=FAM.docvelocity-na8.net&amp;folderid=FX72DDB99F-4C85-0B22-D9D6-2ABC1DA9BB47","FX22077304")</f>
        <v>0</v>
      </c>
      <c r="F1588" t="s">
        <v>19</v>
      </c>
      <c r="G1588" t="s">
        <v>19</v>
      </c>
      <c r="H1588" t="s">
        <v>85</v>
      </c>
      <c r="I1588" t="s">
        <v>3423</v>
      </c>
      <c r="J1588">
        <v>28</v>
      </c>
      <c r="K1588" t="s">
        <v>87</v>
      </c>
      <c r="L1588" t="s">
        <v>88</v>
      </c>
      <c r="M1588" t="s">
        <v>89</v>
      </c>
      <c r="N1588">
        <v>2</v>
      </c>
      <c r="O1588" s="1">
        <v>44776.537164351852</v>
      </c>
      <c r="P1588" s="1">
        <v>44776.716736111113</v>
      </c>
      <c r="Q1588">
        <v>15323</v>
      </c>
      <c r="R1588">
        <v>192</v>
      </c>
      <c r="S1588" t="b">
        <v>0</v>
      </c>
      <c r="T1588" t="s">
        <v>90</v>
      </c>
      <c r="U1588" t="b">
        <v>0</v>
      </c>
      <c r="V1588" t="s">
        <v>91</v>
      </c>
      <c r="W1588" s="1">
        <v>44776.549687500003</v>
      </c>
      <c r="X1588">
        <v>112</v>
      </c>
      <c r="Y1588">
        <v>21</v>
      </c>
      <c r="Z1588">
        <v>0</v>
      </c>
      <c r="AA1588">
        <v>21</v>
      </c>
      <c r="AB1588">
        <v>0</v>
      </c>
      <c r="AC1588">
        <v>0</v>
      </c>
      <c r="AD1588">
        <v>7</v>
      </c>
      <c r="AE1588">
        <v>0</v>
      </c>
      <c r="AF1588">
        <v>0</v>
      </c>
      <c r="AG1588">
        <v>0</v>
      </c>
      <c r="AH1588" t="s">
        <v>108</v>
      </c>
      <c r="AI1588" s="1">
        <v>44776.716736111113</v>
      </c>
      <c r="AJ1588">
        <v>80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7</v>
      </c>
      <c r="AQ1588">
        <v>0</v>
      </c>
      <c r="AR1588">
        <v>0</v>
      </c>
      <c r="AS1588">
        <v>0</v>
      </c>
      <c r="AT1588" t="s">
        <v>90</v>
      </c>
      <c r="AU1588" t="s">
        <v>90</v>
      </c>
      <c r="AV1588" t="s">
        <v>90</v>
      </c>
      <c r="AW1588" t="s">
        <v>90</v>
      </c>
      <c r="AX1588" t="s">
        <v>90</v>
      </c>
      <c r="AY1588" t="s">
        <v>90</v>
      </c>
      <c r="AZ1588" t="s">
        <v>90</v>
      </c>
      <c r="BA1588" t="s">
        <v>90</v>
      </c>
      <c r="BB1588" t="s">
        <v>90</v>
      </c>
      <c r="BC1588" t="s">
        <v>90</v>
      </c>
      <c r="BD1588" t="s">
        <v>90</v>
      </c>
      <c r="BE1588" t="s">
        <v>90</v>
      </c>
      <c r="BF1588" t="s">
        <v>3252</v>
      </c>
      <c r="BG1588">
        <v>258</v>
      </c>
      <c r="BH1588" t="s">
        <v>93</v>
      </c>
    </row>
    <row r="1589" spans="1:60">
      <c r="A1589" t="s">
        <v>3424</v>
      </c>
      <c r="B1589" t="s">
        <v>82</v>
      </c>
      <c r="C1589" t="s">
        <v>3416</v>
      </c>
      <c r="D1589" t="s">
        <v>84</v>
      </c>
      <c r="E1589" s="2">
        <f>HYPERLINK("capsilon://?command=openfolder&amp;siteaddress=FAM.docvelocity-na8.net&amp;folderid=FX72DDB99F-4C85-0B22-D9D6-2ABC1DA9BB47","FX22077304")</f>
        <v>0</v>
      </c>
      <c r="F1589" t="s">
        <v>19</v>
      </c>
      <c r="G1589" t="s">
        <v>19</v>
      </c>
      <c r="H1589" t="s">
        <v>85</v>
      </c>
      <c r="I1589" t="s">
        <v>3425</v>
      </c>
      <c r="J1589">
        <v>49</v>
      </c>
      <c r="K1589" t="s">
        <v>87</v>
      </c>
      <c r="L1589" t="s">
        <v>88</v>
      </c>
      <c r="M1589" t="s">
        <v>89</v>
      </c>
      <c r="N1589">
        <v>2</v>
      </c>
      <c r="O1589" s="1">
        <v>44776.538043981483</v>
      </c>
      <c r="P1589" s="1">
        <v>44776.716817129629</v>
      </c>
      <c r="Q1589">
        <v>15295</v>
      </c>
      <c r="R1589">
        <v>151</v>
      </c>
      <c r="S1589" t="b">
        <v>0</v>
      </c>
      <c r="T1589" t="s">
        <v>90</v>
      </c>
      <c r="U1589" t="b">
        <v>0</v>
      </c>
      <c r="V1589" t="s">
        <v>95</v>
      </c>
      <c r="W1589" s="1">
        <v>44776.550891203704</v>
      </c>
      <c r="X1589">
        <v>111</v>
      </c>
      <c r="Y1589">
        <v>43</v>
      </c>
      <c r="Z1589">
        <v>0</v>
      </c>
      <c r="AA1589">
        <v>43</v>
      </c>
      <c r="AB1589">
        <v>0</v>
      </c>
      <c r="AC1589">
        <v>2</v>
      </c>
      <c r="AD1589">
        <v>6</v>
      </c>
      <c r="AE1589">
        <v>0</v>
      </c>
      <c r="AF1589">
        <v>0</v>
      </c>
      <c r="AG1589">
        <v>0</v>
      </c>
      <c r="AH1589" t="s">
        <v>96</v>
      </c>
      <c r="AI1589" s="1">
        <v>44776.716817129629</v>
      </c>
      <c r="AJ1589">
        <v>40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6</v>
      </c>
      <c r="AQ1589">
        <v>0</v>
      </c>
      <c r="AR1589">
        <v>0</v>
      </c>
      <c r="AS1589">
        <v>0</v>
      </c>
      <c r="AT1589" t="s">
        <v>90</v>
      </c>
      <c r="AU1589" t="s">
        <v>90</v>
      </c>
      <c r="AV1589" t="s">
        <v>90</v>
      </c>
      <c r="AW1589" t="s">
        <v>90</v>
      </c>
      <c r="AX1589" t="s">
        <v>90</v>
      </c>
      <c r="AY1589" t="s">
        <v>90</v>
      </c>
      <c r="AZ1589" t="s">
        <v>90</v>
      </c>
      <c r="BA1589" t="s">
        <v>90</v>
      </c>
      <c r="BB1589" t="s">
        <v>90</v>
      </c>
      <c r="BC1589" t="s">
        <v>90</v>
      </c>
      <c r="BD1589" t="s">
        <v>90</v>
      </c>
      <c r="BE1589" t="s">
        <v>90</v>
      </c>
      <c r="BF1589" t="s">
        <v>3252</v>
      </c>
      <c r="BG1589">
        <v>257</v>
      </c>
      <c r="BH1589" t="s">
        <v>93</v>
      </c>
    </row>
    <row r="1590" spans="1:60">
      <c r="A1590" t="s">
        <v>3426</v>
      </c>
      <c r="B1590" t="s">
        <v>82</v>
      </c>
      <c r="C1590" t="s">
        <v>3416</v>
      </c>
      <c r="D1590" t="s">
        <v>84</v>
      </c>
      <c r="E1590" s="2">
        <f>HYPERLINK("capsilon://?command=openfolder&amp;siteaddress=FAM.docvelocity-na8.net&amp;folderid=FX72DDB99F-4C85-0B22-D9D6-2ABC1DA9BB47","FX22077304")</f>
        <v>0</v>
      </c>
      <c r="F1590" t="s">
        <v>19</v>
      </c>
      <c r="G1590" t="s">
        <v>19</v>
      </c>
      <c r="H1590" t="s">
        <v>85</v>
      </c>
      <c r="I1590" t="s">
        <v>3427</v>
      </c>
      <c r="J1590">
        <v>46</v>
      </c>
      <c r="K1590" t="s">
        <v>87</v>
      </c>
      <c r="L1590" t="s">
        <v>88</v>
      </c>
      <c r="M1590" t="s">
        <v>89</v>
      </c>
      <c r="N1590">
        <v>1</v>
      </c>
      <c r="O1590" s="1">
        <v>44776.538622685184</v>
      </c>
      <c r="P1590" s="1">
        <v>44776.591307870367</v>
      </c>
      <c r="Q1590">
        <v>4409</v>
      </c>
      <c r="R1590">
        <v>143</v>
      </c>
      <c r="S1590" t="b">
        <v>0</v>
      </c>
      <c r="T1590" t="s">
        <v>90</v>
      </c>
      <c r="U1590" t="b">
        <v>0</v>
      </c>
      <c r="V1590" t="s">
        <v>567</v>
      </c>
      <c r="W1590" s="1">
        <v>44776.591307870367</v>
      </c>
      <c r="X1590">
        <v>107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46</v>
      </c>
      <c r="AE1590">
        <v>46</v>
      </c>
      <c r="AF1590">
        <v>0</v>
      </c>
      <c r="AG1590">
        <v>4</v>
      </c>
      <c r="AH1590" t="s">
        <v>90</v>
      </c>
      <c r="AI1590" t="s">
        <v>90</v>
      </c>
      <c r="AJ1590" t="s">
        <v>90</v>
      </c>
      <c r="AK1590" t="s">
        <v>90</v>
      </c>
      <c r="AL1590" t="s">
        <v>90</v>
      </c>
      <c r="AM1590" t="s">
        <v>90</v>
      </c>
      <c r="AN1590" t="s">
        <v>90</v>
      </c>
      <c r="AO1590" t="s">
        <v>90</v>
      </c>
      <c r="AP1590" t="s">
        <v>90</v>
      </c>
      <c r="AQ1590" t="s">
        <v>90</v>
      </c>
      <c r="AR1590" t="s">
        <v>90</v>
      </c>
      <c r="AS1590" t="s">
        <v>90</v>
      </c>
      <c r="AT1590" t="s">
        <v>90</v>
      </c>
      <c r="AU1590" t="s">
        <v>90</v>
      </c>
      <c r="AV1590" t="s">
        <v>90</v>
      </c>
      <c r="AW1590" t="s">
        <v>90</v>
      </c>
      <c r="AX1590" t="s">
        <v>90</v>
      </c>
      <c r="AY1590" t="s">
        <v>90</v>
      </c>
      <c r="AZ1590" t="s">
        <v>90</v>
      </c>
      <c r="BA1590" t="s">
        <v>90</v>
      </c>
      <c r="BB1590" t="s">
        <v>90</v>
      </c>
      <c r="BC1590" t="s">
        <v>90</v>
      </c>
      <c r="BD1590" t="s">
        <v>90</v>
      </c>
      <c r="BE1590" t="s">
        <v>90</v>
      </c>
      <c r="BF1590" t="s">
        <v>3252</v>
      </c>
      <c r="BG1590">
        <v>75</v>
      </c>
      <c r="BH1590" t="s">
        <v>93</v>
      </c>
    </row>
    <row r="1591" spans="1:60">
      <c r="A1591" t="s">
        <v>3428</v>
      </c>
      <c r="B1591" t="s">
        <v>82</v>
      </c>
      <c r="C1591" t="s">
        <v>2974</v>
      </c>
      <c r="D1591" t="s">
        <v>84</v>
      </c>
      <c r="E1591" s="2">
        <f>HYPERLINK("capsilon://?command=openfolder&amp;siteaddress=FAM.docvelocity-na8.net&amp;folderid=FX6439B284-18D0-3A3F-2F9A-63D9B52C4B8F","FX22072870")</f>
        <v>0</v>
      </c>
      <c r="F1591" t="s">
        <v>19</v>
      </c>
      <c r="G1591" t="s">
        <v>19</v>
      </c>
      <c r="H1591" t="s">
        <v>85</v>
      </c>
      <c r="I1591" t="s">
        <v>3429</v>
      </c>
      <c r="J1591">
        <v>28</v>
      </c>
      <c r="K1591" t="s">
        <v>87</v>
      </c>
      <c r="L1591" t="s">
        <v>88</v>
      </c>
      <c r="M1591" t="s">
        <v>89</v>
      </c>
      <c r="N1591">
        <v>2</v>
      </c>
      <c r="O1591" s="1">
        <v>44776.542372685188</v>
      </c>
      <c r="P1591" s="1">
        <v>44776.717685185184</v>
      </c>
      <c r="Q1591">
        <v>14933</v>
      </c>
      <c r="R1591">
        <v>214</v>
      </c>
      <c r="S1591" t="b">
        <v>0</v>
      </c>
      <c r="T1591" t="s">
        <v>90</v>
      </c>
      <c r="U1591" t="b">
        <v>0</v>
      </c>
      <c r="V1591" t="s">
        <v>95</v>
      </c>
      <c r="W1591" s="1">
        <v>44776.554027777776</v>
      </c>
      <c r="X1591">
        <v>133</v>
      </c>
      <c r="Y1591">
        <v>21</v>
      </c>
      <c r="Z1591">
        <v>0</v>
      </c>
      <c r="AA1591">
        <v>21</v>
      </c>
      <c r="AB1591">
        <v>0</v>
      </c>
      <c r="AC1591">
        <v>0</v>
      </c>
      <c r="AD1591">
        <v>7</v>
      </c>
      <c r="AE1591">
        <v>0</v>
      </c>
      <c r="AF1591">
        <v>0</v>
      </c>
      <c r="AG1591">
        <v>0</v>
      </c>
      <c r="AH1591" t="s">
        <v>108</v>
      </c>
      <c r="AI1591" s="1">
        <v>44776.717685185184</v>
      </c>
      <c r="AJ1591">
        <v>81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7</v>
      </c>
      <c r="AQ1591">
        <v>0</v>
      </c>
      <c r="AR1591">
        <v>0</v>
      </c>
      <c r="AS1591">
        <v>0</v>
      </c>
      <c r="AT1591" t="s">
        <v>90</v>
      </c>
      <c r="AU1591" t="s">
        <v>90</v>
      </c>
      <c r="AV1591" t="s">
        <v>90</v>
      </c>
      <c r="AW1591" t="s">
        <v>90</v>
      </c>
      <c r="AX1591" t="s">
        <v>90</v>
      </c>
      <c r="AY1591" t="s">
        <v>90</v>
      </c>
      <c r="AZ1591" t="s">
        <v>90</v>
      </c>
      <c r="BA1591" t="s">
        <v>90</v>
      </c>
      <c r="BB1591" t="s">
        <v>90</v>
      </c>
      <c r="BC1591" t="s">
        <v>90</v>
      </c>
      <c r="BD1591" t="s">
        <v>90</v>
      </c>
      <c r="BE1591" t="s">
        <v>90</v>
      </c>
      <c r="BF1591" t="s">
        <v>3252</v>
      </c>
      <c r="BG1591">
        <v>252</v>
      </c>
      <c r="BH1591" t="s">
        <v>93</v>
      </c>
    </row>
    <row r="1592" spans="1:60">
      <c r="A1592" t="s">
        <v>3430</v>
      </c>
      <c r="B1592" t="s">
        <v>82</v>
      </c>
      <c r="C1592" t="s">
        <v>2974</v>
      </c>
      <c r="D1592" t="s">
        <v>84</v>
      </c>
      <c r="E1592" s="2">
        <f>HYPERLINK("capsilon://?command=openfolder&amp;siteaddress=FAM.docvelocity-na8.net&amp;folderid=FX6439B284-18D0-3A3F-2F9A-63D9B52C4B8F","FX22072870")</f>
        <v>0</v>
      </c>
      <c r="F1592" t="s">
        <v>19</v>
      </c>
      <c r="G1592" t="s">
        <v>19</v>
      </c>
      <c r="H1592" t="s">
        <v>85</v>
      </c>
      <c r="I1592" t="s">
        <v>3431</v>
      </c>
      <c r="J1592">
        <v>28</v>
      </c>
      <c r="K1592" t="s">
        <v>87</v>
      </c>
      <c r="L1592" t="s">
        <v>88</v>
      </c>
      <c r="M1592" t="s">
        <v>89</v>
      </c>
      <c r="N1592">
        <v>2</v>
      </c>
      <c r="O1592" s="1">
        <v>44776.542754629627</v>
      </c>
      <c r="P1592" s="1">
        <v>44776.71775462963</v>
      </c>
      <c r="Q1592">
        <v>14921</v>
      </c>
      <c r="R1592">
        <v>199</v>
      </c>
      <c r="S1592" t="b">
        <v>0</v>
      </c>
      <c r="T1592" t="s">
        <v>90</v>
      </c>
      <c r="U1592" t="b">
        <v>0</v>
      </c>
      <c r="V1592" t="s">
        <v>95</v>
      </c>
      <c r="W1592" s="1">
        <v>44776.552476851852</v>
      </c>
      <c r="X1592">
        <v>119</v>
      </c>
      <c r="Y1592">
        <v>21</v>
      </c>
      <c r="Z1592">
        <v>0</v>
      </c>
      <c r="AA1592">
        <v>21</v>
      </c>
      <c r="AB1592">
        <v>0</v>
      </c>
      <c r="AC1592">
        <v>0</v>
      </c>
      <c r="AD1592">
        <v>7</v>
      </c>
      <c r="AE1592">
        <v>0</v>
      </c>
      <c r="AF1592">
        <v>0</v>
      </c>
      <c r="AG1592">
        <v>0</v>
      </c>
      <c r="AH1592" t="s">
        <v>96</v>
      </c>
      <c r="AI1592" s="1">
        <v>44776.71775462963</v>
      </c>
      <c r="AJ1592">
        <v>80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7</v>
      </c>
      <c r="AQ1592">
        <v>0</v>
      </c>
      <c r="AR1592">
        <v>0</v>
      </c>
      <c r="AS1592">
        <v>0</v>
      </c>
      <c r="AT1592" t="s">
        <v>90</v>
      </c>
      <c r="AU1592" t="s">
        <v>90</v>
      </c>
      <c r="AV1592" t="s">
        <v>90</v>
      </c>
      <c r="AW1592" t="s">
        <v>90</v>
      </c>
      <c r="AX1592" t="s">
        <v>90</v>
      </c>
      <c r="AY1592" t="s">
        <v>90</v>
      </c>
      <c r="AZ1592" t="s">
        <v>90</v>
      </c>
      <c r="BA1592" t="s">
        <v>90</v>
      </c>
      <c r="BB1592" t="s">
        <v>90</v>
      </c>
      <c r="BC1592" t="s">
        <v>90</v>
      </c>
      <c r="BD1592" t="s">
        <v>90</v>
      </c>
      <c r="BE1592" t="s">
        <v>90</v>
      </c>
      <c r="BF1592" t="s">
        <v>3252</v>
      </c>
      <c r="BG1592">
        <v>252</v>
      </c>
      <c r="BH1592" t="s">
        <v>93</v>
      </c>
    </row>
    <row r="1593" spans="1:60">
      <c r="A1593" t="s">
        <v>3432</v>
      </c>
      <c r="B1593" t="s">
        <v>82</v>
      </c>
      <c r="C1593" t="s">
        <v>3433</v>
      </c>
      <c r="D1593" t="s">
        <v>84</v>
      </c>
      <c r="E1593" s="2">
        <f>HYPERLINK("capsilon://?command=openfolder&amp;siteaddress=FAM.docvelocity-na8.net&amp;folderid=FX5D258C13-2518-79AF-4983-9271EF187F21","FX22076597")</f>
        <v>0</v>
      </c>
      <c r="F1593" t="s">
        <v>19</v>
      </c>
      <c r="G1593" t="s">
        <v>19</v>
      </c>
      <c r="H1593" t="s">
        <v>85</v>
      </c>
      <c r="I1593" t="s">
        <v>3434</v>
      </c>
      <c r="J1593">
        <v>144</v>
      </c>
      <c r="K1593" t="s">
        <v>87</v>
      </c>
      <c r="L1593" t="s">
        <v>88</v>
      </c>
      <c r="M1593" t="s">
        <v>89</v>
      </c>
      <c r="N1593">
        <v>1</v>
      </c>
      <c r="O1593" s="1">
        <v>44776.548784722225</v>
      </c>
      <c r="P1593" s="1">
        <v>44776.592766203707</v>
      </c>
      <c r="Q1593">
        <v>3662</v>
      </c>
      <c r="R1593">
        <v>138</v>
      </c>
      <c r="S1593" t="b">
        <v>0</v>
      </c>
      <c r="T1593" t="s">
        <v>90</v>
      </c>
      <c r="U1593" t="b">
        <v>0</v>
      </c>
      <c r="V1593" t="s">
        <v>567</v>
      </c>
      <c r="W1593" s="1">
        <v>44776.592766203707</v>
      </c>
      <c r="X1593">
        <v>125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144</v>
      </c>
      <c r="AE1593">
        <v>137</v>
      </c>
      <c r="AF1593">
        <v>0</v>
      </c>
      <c r="AG1593">
        <v>5</v>
      </c>
      <c r="AH1593" t="s">
        <v>90</v>
      </c>
      <c r="AI1593" t="s">
        <v>90</v>
      </c>
      <c r="AJ1593" t="s">
        <v>90</v>
      </c>
      <c r="AK1593" t="s">
        <v>90</v>
      </c>
      <c r="AL1593" t="s">
        <v>90</v>
      </c>
      <c r="AM1593" t="s">
        <v>90</v>
      </c>
      <c r="AN1593" t="s">
        <v>90</v>
      </c>
      <c r="AO1593" t="s">
        <v>90</v>
      </c>
      <c r="AP1593" t="s">
        <v>90</v>
      </c>
      <c r="AQ1593" t="s">
        <v>90</v>
      </c>
      <c r="AR1593" t="s">
        <v>90</v>
      </c>
      <c r="AS1593" t="s">
        <v>90</v>
      </c>
      <c r="AT1593" t="s">
        <v>90</v>
      </c>
      <c r="AU1593" t="s">
        <v>90</v>
      </c>
      <c r="AV1593" t="s">
        <v>90</v>
      </c>
      <c r="AW1593" t="s">
        <v>90</v>
      </c>
      <c r="AX1593" t="s">
        <v>90</v>
      </c>
      <c r="AY1593" t="s">
        <v>90</v>
      </c>
      <c r="AZ1593" t="s">
        <v>90</v>
      </c>
      <c r="BA1593" t="s">
        <v>90</v>
      </c>
      <c r="BB1593" t="s">
        <v>90</v>
      </c>
      <c r="BC1593" t="s">
        <v>90</v>
      </c>
      <c r="BD1593" t="s">
        <v>90</v>
      </c>
      <c r="BE1593" t="s">
        <v>90</v>
      </c>
      <c r="BF1593" t="s">
        <v>3252</v>
      </c>
      <c r="BG1593">
        <v>63</v>
      </c>
      <c r="BH1593" t="s">
        <v>93</v>
      </c>
    </row>
    <row r="1594" spans="1:60">
      <c r="A1594" t="s">
        <v>3435</v>
      </c>
      <c r="B1594" t="s">
        <v>82</v>
      </c>
      <c r="C1594" t="s">
        <v>2354</v>
      </c>
      <c r="D1594" t="s">
        <v>84</v>
      </c>
      <c r="E1594" s="2">
        <f>HYPERLINK("capsilon://?command=openfolder&amp;siteaddress=FAM.docvelocity-na8.net&amp;folderid=FX558DD6E5-963B-482E-9BE6-63782A533E45","FX2208309")</f>
        <v>0</v>
      </c>
      <c r="F1594" t="s">
        <v>19</v>
      </c>
      <c r="G1594" t="s">
        <v>19</v>
      </c>
      <c r="H1594" t="s">
        <v>85</v>
      </c>
      <c r="I1594" t="s">
        <v>3436</v>
      </c>
      <c r="J1594">
        <v>214</v>
      </c>
      <c r="K1594" t="s">
        <v>87</v>
      </c>
      <c r="L1594" t="s">
        <v>88</v>
      </c>
      <c r="M1594" t="s">
        <v>89</v>
      </c>
      <c r="N1594">
        <v>1</v>
      </c>
      <c r="O1594" s="1">
        <v>44776.555196759262</v>
      </c>
      <c r="P1594" s="1">
        <v>44776.595451388886</v>
      </c>
      <c r="Q1594">
        <v>3298</v>
      </c>
      <c r="R1594">
        <v>180</v>
      </c>
      <c r="S1594" t="b">
        <v>0</v>
      </c>
      <c r="T1594" t="s">
        <v>90</v>
      </c>
      <c r="U1594" t="b">
        <v>0</v>
      </c>
      <c r="V1594" t="s">
        <v>567</v>
      </c>
      <c r="W1594" s="1">
        <v>44776.595451388886</v>
      </c>
      <c r="X1594">
        <v>170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214</v>
      </c>
      <c r="AE1594">
        <v>207</v>
      </c>
      <c r="AF1594">
        <v>0</v>
      </c>
      <c r="AG1594">
        <v>5</v>
      </c>
      <c r="AH1594" t="s">
        <v>90</v>
      </c>
      <c r="AI1594" t="s">
        <v>90</v>
      </c>
      <c r="AJ1594" t="s">
        <v>90</v>
      </c>
      <c r="AK1594" t="s">
        <v>90</v>
      </c>
      <c r="AL1594" t="s">
        <v>90</v>
      </c>
      <c r="AM1594" t="s">
        <v>90</v>
      </c>
      <c r="AN1594" t="s">
        <v>90</v>
      </c>
      <c r="AO1594" t="s">
        <v>90</v>
      </c>
      <c r="AP1594" t="s">
        <v>90</v>
      </c>
      <c r="AQ1594" t="s">
        <v>90</v>
      </c>
      <c r="AR1594" t="s">
        <v>90</v>
      </c>
      <c r="AS1594" t="s">
        <v>90</v>
      </c>
      <c r="AT1594" t="s">
        <v>90</v>
      </c>
      <c r="AU1594" t="s">
        <v>90</v>
      </c>
      <c r="AV1594" t="s">
        <v>90</v>
      </c>
      <c r="AW1594" t="s">
        <v>90</v>
      </c>
      <c r="AX1594" t="s">
        <v>90</v>
      </c>
      <c r="AY1594" t="s">
        <v>90</v>
      </c>
      <c r="AZ1594" t="s">
        <v>90</v>
      </c>
      <c r="BA1594" t="s">
        <v>90</v>
      </c>
      <c r="BB1594" t="s">
        <v>90</v>
      </c>
      <c r="BC1594" t="s">
        <v>90</v>
      </c>
      <c r="BD1594" t="s">
        <v>90</v>
      </c>
      <c r="BE1594" t="s">
        <v>90</v>
      </c>
      <c r="BF1594" t="s">
        <v>3252</v>
      </c>
      <c r="BG1594">
        <v>57</v>
      </c>
      <c r="BH1594" t="s">
        <v>93</v>
      </c>
    </row>
    <row r="1595" spans="1:60">
      <c r="A1595" t="s">
        <v>3437</v>
      </c>
      <c r="B1595" t="s">
        <v>82</v>
      </c>
      <c r="C1595" t="s">
        <v>1047</v>
      </c>
      <c r="D1595" t="s">
        <v>84</v>
      </c>
      <c r="E1595" s="2">
        <f>HYPERLINK("capsilon://?command=openfolder&amp;siteaddress=FAM.docvelocity-na8.net&amp;folderid=FXD8D06C88-82EA-16DB-26FF-618646EAE2E2","FX22076121")</f>
        <v>0</v>
      </c>
      <c r="F1595" t="s">
        <v>19</v>
      </c>
      <c r="G1595" t="s">
        <v>19</v>
      </c>
      <c r="H1595" t="s">
        <v>85</v>
      </c>
      <c r="I1595" t="s">
        <v>3438</v>
      </c>
      <c r="J1595">
        <v>67</v>
      </c>
      <c r="K1595" t="s">
        <v>87</v>
      </c>
      <c r="L1595" t="s">
        <v>88</v>
      </c>
      <c r="M1595" t="s">
        <v>89</v>
      </c>
      <c r="N1595">
        <v>2</v>
      </c>
      <c r="O1595" s="1">
        <v>44776.568356481483</v>
      </c>
      <c r="P1595" s="1">
        <v>44776.725706018522</v>
      </c>
      <c r="Q1595">
        <v>12448</v>
      </c>
      <c r="R1595">
        <v>1147</v>
      </c>
      <c r="S1595" t="b">
        <v>0</v>
      </c>
      <c r="T1595" t="s">
        <v>90</v>
      </c>
      <c r="U1595" t="b">
        <v>0</v>
      </c>
      <c r="V1595" t="s">
        <v>95</v>
      </c>
      <c r="W1595" s="1">
        <v>44776.648935185185</v>
      </c>
      <c r="X1595">
        <v>385</v>
      </c>
      <c r="Y1595">
        <v>52</v>
      </c>
      <c r="Z1595">
        <v>0</v>
      </c>
      <c r="AA1595">
        <v>52</v>
      </c>
      <c r="AB1595">
        <v>0</v>
      </c>
      <c r="AC1595">
        <v>21</v>
      </c>
      <c r="AD1595">
        <v>15</v>
      </c>
      <c r="AE1595">
        <v>0</v>
      </c>
      <c r="AF1595">
        <v>0</v>
      </c>
      <c r="AG1595">
        <v>0</v>
      </c>
      <c r="AH1595" t="s">
        <v>96</v>
      </c>
      <c r="AI1595" s="1">
        <v>44776.725706018522</v>
      </c>
      <c r="AJ1595">
        <v>754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15</v>
      </c>
      <c r="AQ1595">
        <v>0</v>
      </c>
      <c r="AR1595">
        <v>0</v>
      </c>
      <c r="AS1595">
        <v>0</v>
      </c>
      <c r="AT1595" t="s">
        <v>90</v>
      </c>
      <c r="AU1595" t="s">
        <v>90</v>
      </c>
      <c r="AV1595" t="s">
        <v>90</v>
      </c>
      <c r="AW1595" t="s">
        <v>90</v>
      </c>
      <c r="AX1595" t="s">
        <v>90</v>
      </c>
      <c r="AY1595" t="s">
        <v>90</v>
      </c>
      <c r="AZ1595" t="s">
        <v>90</v>
      </c>
      <c r="BA1595" t="s">
        <v>90</v>
      </c>
      <c r="BB1595" t="s">
        <v>90</v>
      </c>
      <c r="BC1595" t="s">
        <v>90</v>
      </c>
      <c r="BD1595" t="s">
        <v>90</v>
      </c>
      <c r="BE1595" t="s">
        <v>90</v>
      </c>
      <c r="BF1595" t="s">
        <v>3252</v>
      </c>
      <c r="BG1595">
        <v>226</v>
      </c>
      <c r="BH1595" t="s">
        <v>93</v>
      </c>
    </row>
    <row r="1596" spans="1:60">
      <c r="A1596" t="s">
        <v>3439</v>
      </c>
      <c r="B1596" t="s">
        <v>82</v>
      </c>
      <c r="C1596" t="s">
        <v>3027</v>
      </c>
      <c r="D1596" t="s">
        <v>84</v>
      </c>
      <c r="E1596" s="2">
        <f>HYPERLINK("capsilon://?command=openfolder&amp;siteaddress=FAM.docvelocity-na8.net&amp;folderid=FXB5252707-629D-0356-7886-566629564FB0","FX22077989")</f>
        <v>0</v>
      </c>
      <c r="F1596" t="s">
        <v>19</v>
      </c>
      <c r="G1596" t="s">
        <v>19</v>
      </c>
      <c r="H1596" t="s">
        <v>85</v>
      </c>
      <c r="I1596" t="s">
        <v>3440</v>
      </c>
      <c r="J1596">
        <v>30</v>
      </c>
      <c r="K1596" t="s">
        <v>87</v>
      </c>
      <c r="L1596" t="s">
        <v>88</v>
      </c>
      <c r="M1596" t="s">
        <v>89</v>
      </c>
      <c r="N1596">
        <v>2</v>
      </c>
      <c r="O1596" s="1">
        <v>44776.590775462966</v>
      </c>
      <c r="P1596" s="1">
        <v>44776.718344907407</v>
      </c>
      <c r="Q1596">
        <v>10881</v>
      </c>
      <c r="R1596">
        <v>141</v>
      </c>
      <c r="S1596" t="b">
        <v>0</v>
      </c>
      <c r="T1596" t="s">
        <v>90</v>
      </c>
      <c r="U1596" t="b">
        <v>0</v>
      </c>
      <c r="V1596" t="s">
        <v>95</v>
      </c>
      <c r="W1596" s="1">
        <v>44776.649872685186</v>
      </c>
      <c r="X1596">
        <v>80</v>
      </c>
      <c r="Y1596">
        <v>10</v>
      </c>
      <c r="Z1596">
        <v>0</v>
      </c>
      <c r="AA1596">
        <v>10</v>
      </c>
      <c r="AB1596">
        <v>0</v>
      </c>
      <c r="AC1596">
        <v>1</v>
      </c>
      <c r="AD1596">
        <v>20</v>
      </c>
      <c r="AE1596">
        <v>0</v>
      </c>
      <c r="AF1596">
        <v>0</v>
      </c>
      <c r="AG1596">
        <v>0</v>
      </c>
      <c r="AH1596" t="s">
        <v>108</v>
      </c>
      <c r="AI1596" s="1">
        <v>44776.718344907407</v>
      </c>
      <c r="AJ1596">
        <v>56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20</v>
      </c>
      <c r="AQ1596">
        <v>0</v>
      </c>
      <c r="AR1596">
        <v>0</v>
      </c>
      <c r="AS1596">
        <v>0</v>
      </c>
      <c r="AT1596" t="s">
        <v>90</v>
      </c>
      <c r="AU1596" t="s">
        <v>90</v>
      </c>
      <c r="AV1596" t="s">
        <v>90</v>
      </c>
      <c r="AW1596" t="s">
        <v>90</v>
      </c>
      <c r="AX1596" t="s">
        <v>90</v>
      </c>
      <c r="AY1596" t="s">
        <v>90</v>
      </c>
      <c r="AZ1596" t="s">
        <v>90</v>
      </c>
      <c r="BA1596" t="s">
        <v>90</v>
      </c>
      <c r="BB1596" t="s">
        <v>90</v>
      </c>
      <c r="BC1596" t="s">
        <v>90</v>
      </c>
      <c r="BD1596" t="s">
        <v>90</v>
      </c>
      <c r="BE1596" t="s">
        <v>90</v>
      </c>
      <c r="BF1596" t="s">
        <v>3252</v>
      </c>
      <c r="BG1596">
        <v>183</v>
      </c>
      <c r="BH1596" t="s">
        <v>93</v>
      </c>
    </row>
    <row r="1597" spans="1:60">
      <c r="A1597" t="s">
        <v>3441</v>
      </c>
      <c r="B1597" t="s">
        <v>82</v>
      </c>
      <c r="C1597" t="s">
        <v>3413</v>
      </c>
      <c r="D1597" t="s">
        <v>84</v>
      </c>
      <c r="E1597" s="2">
        <f>HYPERLINK("capsilon://?command=openfolder&amp;siteaddress=FAM.docvelocity-na8.net&amp;folderid=FX531D9B49-14E3-8762-CAC4-A5653D02BEB8","FX2208689")</f>
        <v>0</v>
      </c>
      <c r="F1597" t="s">
        <v>19</v>
      </c>
      <c r="G1597" t="s">
        <v>19</v>
      </c>
      <c r="H1597" t="s">
        <v>85</v>
      </c>
      <c r="I1597" t="s">
        <v>3414</v>
      </c>
      <c r="J1597">
        <v>777</v>
      </c>
      <c r="K1597" t="s">
        <v>87</v>
      </c>
      <c r="L1597" t="s">
        <v>88</v>
      </c>
      <c r="M1597" t="s">
        <v>89</v>
      </c>
      <c r="N1597">
        <v>2</v>
      </c>
      <c r="O1597" s="1">
        <v>44776.592199074075</v>
      </c>
      <c r="P1597" s="1">
        <v>44776.671678240738</v>
      </c>
      <c r="Q1597">
        <v>907</v>
      </c>
      <c r="R1597">
        <v>5960</v>
      </c>
      <c r="S1597" t="b">
        <v>0</v>
      </c>
      <c r="T1597" t="s">
        <v>90</v>
      </c>
      <c r="U1597" t="b">
        <v>1</v>
      </c>
      <c r="V1597" t="s">
        <v>91</v>
      </c>
      <c r="W1597" s="1">
        <v>44776.652222222219</v>
      </c>
      <c r="X1597">
        <v>4582</v>
      </c>
      <c r="Y1597">
        <v>627</v>
      </c>
      <c r="Z1597">
        <v>0</v>
      </c>
      <c r="AA1597">
        <v>627</v>
      </c>
      <c r="AB1597">
        <v>0</v>
      </c>
      <c r="AC1597">
        <v>229</v>
      </c>
      <c r="AD1597">
        <v>150</v>
      </c>
      <c r="AE1597">
        <v>0</v>
      </c>
      <c r="AF1597">
        <v>0</v>
      </c>
      <c r="AG1597">
        <v>0</v>
      </c>
      <c r="AH1597" t="s">
        <v>108</v>
      </c>
      <c r="AI1597" s="1">
        <v>44776.671678240738</v>
      </c>
      <c r="AJ1597">
        <v>1322</v>
      </c>
      <c r="AK1597">
        <v>3</v>
      </c>
      <c r="AL1597">
        <v>0</v>
      </c>
      <c r="AM1597">
        <v>3</v>
      </c>
      <c r="AN1597">
        <v>0</v>
      </c>
      <c r="AO1597">
        <v>3</v>
      </c>
      <c r="AP1597">
        <v>147</v>
      </c>
      <c r="AQ1597">
        <v>0</v>
      </c>
      <c r="AR1597">
        <v>0</v>
      </c>
      <c r="AS1597">
        <v>0</v>
      </c>
      <c r="AT1597" t="s">
        <v>90</v>
      </c>
      <c r="AU1597" t="s">
        <v>90</v>
      </c>
      <c r="AV1597" t="s">
        <v>90</v>
      </c>
      <c r="AW1597" t="s">
        <v>90</v>
      </c>
      <c r="AX1597" t="s">
        <v>90</v>
      </c>
      <c r="AY1597" t="s">
        <v>90</v>
      </c>
      <c r="AZ1597" t="s">
        <v>90</v>
      </c>
      <c r="BA1597" t="s">
        <v>90</v>
      </c>
      <c r="BB1597" t="s">
        <v>90</v>
      </c>
      <c r="BC1597" t="s">
        <v>90</v>
      </c>
      <c r="BD1597" t="s">
        <v>90</v>
      </c>
      <c r="BE1597" t="s">
        <v>90</v>
      </c>
      <c r="BF1597" t="s">
        <v>3252</v>
      </c>
      <c r="BG1597">
        <v>114</v>
      </c>
      <c r="BH1597" t="s">
        <v>93</v>
      </c>
    </row>
    <row r="1598" spans="1:60">
      <c r="A1598" t="s">
        <v>3442</v>
      </c>
      <c r="B1598" t="s">
        <v>82</v>
      </c>
      <c r="C1598" t="s">
        <v>3416</v>
      </c>
      <c r="D1598" t="s">
        <v>84</v>
      </c>
      <c r="E1598" s="2">
        <f>HYPERLINK("capsilon://?command=openfolder&amp;siteaddress=FAM.docvelocity-na8.net&amp;folderid=FX72DDB99F-4C85-0B22-D9D6-2ABC1DA9BB47","FX22077304")</f>
        <v>0</v>
      </c>
      <c r="F1598" t="s">
        <v>19</v>
      </c>
      <c r="G1598" t="s">
        <v>19</v>
      </c>
      <c r="H1598" t="s">
        <v>85</v>
      </c>
      <c r="I1598" t="s">
        <v>3427</v>
      </c>
      <c r="J1598">
        <v>194</v>
      </c>
      <c r="K1598" t="s">
        <v>87</v>
      </c>
      <c r="L1598" t="s">
        <v>88</v>
      </c>
      <c r="M1598" t="s">
        <v>89</v>
      </c>
      <c r="N1598">
        <v>2</v>
      </c>
      <c r="O1598" s="1">
        <v>44776.59275462963</v>
      </c>
      <c r="P1598" s="1">
        <v>44776.642291666663</v>
      </c>
      <c r="Q1598">
        <v>2563</v>
      </c>
      <c r="R1598">
        <v>1717</v>
      </c>
      <c r="S1598" t="b">
        <v>0</v>
      </c>
      <c r="T1598" t="s">
        <v>90</v>
      </c>
      <c r="U1598" t="b">
        <v>1</v>
      </c>
      <c r="V1598" t="s">
        <v>102</v>
      </c>
      <c r="W1598" s="1">
        <v>44776.636724537035</v>
      </c>
      <c r="X1598">
        <v>1331</v>
      </c>
      <c r="Y1598">
        <v>164</v>
      </c>
      <c r="Z1598">
        <v>0</v>
      </c>
      <c r="AA1598">
        <v>164</v>
      </c>
      <c r="AB1598">
        <v>0</v>
      </c>
      <c r="AC1598">
        <v>130</v>
      </c>
      <c r="AD1598">
        <v>30</v>
      </c>
      <c r="AE1598">
        <v>0</v>
      </c>
      <c r="AF1598">
        <v>0</v>
      </c>
      <c r="AG1598">
        <v>0</v>
      </c>
      <c r="AH1598" t="s">
        <v>108</v>
      </c>
      <c r="AI1598" s="1">
        <v>44776.642291666663</v>
      </c>
      <c r="AJ1598">
        <v>369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30</v>
      </c>
      <c r="AQ1598">
        <v>0</v>
      </c>
      <c r="AR1598">
        <v>0</v>
      </c>
      <c r="AS1598">
        <v>0</v>
      </c>
      <c r="AT1598" t="s">
        <v>90</v>
      </c>
      <c r="AU1598" t="s">
        <v>90</v>
      </c>
      <c r="AV1598" t="s">
        <v>90</v>
      </c>
      <c r="AW1598" t="s">
        <v>90</v>
      </c>
      <c r="AX1598" t="s">
        <v>90</v>
      </c>
      <c r="AY1598" t="s">
        <v>90</v>
      </c>
      <c r="AZ1598" t="s">
        <v>90</v>
      </c>
      <c r="BA1598" t="s">
        <v>90</v>
      </c>
      <c r="BB1598" t="s">
        <v>90</v>
      </c>
      <c r="BC1598" t="s">
        <v>90</v>
      </c>
      <c r="BD1598" t="s">
        <v>90</v>
      </c>
      <c r="BE1598" t="s">
        <v>90</v>
      </c>
      <c r="BF1598" t="s">
        <v>3252</v>
      </c>
      <c r="BG1598">
        <v>71</v>
      </c>
      <c r="BH1598" t="s">
        <v>93</v>
      </c>
    </row>
    <row r="1599" spans="1:60">
      <c r="A1599" t="s">
        <v>3443</v>
      </c>
      <c r="B1599" t="s">
        <v>82</v>
      </c>
      <c r="C1599" t="s">
        <v>3433</v>
      </c>
      <c r="D1599" t="s">
        <v>84</v>
      </c>
      <c r="E1599" s="2">
        <f>HYPERLINK("capsilon://?command=openfolder&amp;siteaddress=FAM.docvelocity-na8.net&amp;folderid=FX5D258C13-2518-79AF-4983-9271EF187F21","FX22076597")</f>
        <v>0</v>
      </c>
      <c r="F1599" t="s">
        <v>19</v>
      </c>
      <c r="G1599" t="s">
        <v>19</v>
      </c>
      <c r="H1599" t="s">
        <v>85</v>
      </c>
      <c r="I1599" t="s">
        <v>3434</v>
      </c>
      <c r="J1599">
        <v>224</v>
      </c>
      <c r="K1599" t="s">
        <v>87</v>
      </c>
      <c r="L1599" t="s">
        <v>88</v>
      </c>
      <c r="M1599" t="s">
        <v>89</v>
      </c>
      <c r="N1599">
        <v>2</v>
      </c>
      <c r="O1599" s="1">
        <v>44776.594178240739</v>
      </c>
      <c r="P1599" s="1">
        <v>44776.656377314815</v>
      </c>
      <c r="Q1599">
        <v>3713</v>
      </c>
      <c r="R1599">
        <v>1661</v>
      </c>
      <c r="S1599" t="b">
        <v>0</v>
      </c>
      <c r="T1599" t="s">
        <v>90</v>
      </c>
      <c r="U1599" t="b">
        <v>1</v>
      </c>
      <c r="V1599" t="s">
        <v>102</v>
      </c>
      <c r="W1599" s="1">
        <v>44776.650694444441</v>
      </c>
      <c r="X1599">
        <v>1206</v>
      </c>
      <c r="Y1599">
        <v>185</v>
      </c>
      <c r="Z1599">
        <v>0</v>
      </c>
      <c r="AA1599">
        <v>185</v>
      </c>
      <c r="AB1599">
        <v>0</v>
      </c>
      <c r="AC1599">
        <v>42</v>
      </c>
      <c r="AD1599">
        <v>39</v>
      </c>
      <c r="AE1599">
        <v>0</v>
      </c>
      <c r="AF1599">
        <v>0</v>
      </c>
      <c r="AG1599">
        <v>0</v>
      </c>
      <c r="AH1599" t="s">
        <v>108</v>
      </c>
      <c r="AI1599" s="1">
        <v>44776.656377314815</v>
      </c>
      <c r="AJ1599">
        <v>450</v>
      </c>
      <c r="AK1599">
        <v>4</v>
      </c>
      <c r="AL1599">
        <v>0</v>
      </c>
      <c r="AM1599">
        <v>4</v>
      </c>
      <c r="AN1599">
        <v>0</v>
      </c>
      <c r="AO1599">
        <v>4</v>
      </c>
      <c r="AP1599">
        <v>35</v>
      </c>
      <c r="AQ1599">
        <v>0</v>
      </c>
      <c r="AR1599">
        <v>0</v>
      </c>
      <c r="AS1599">
        <v>0</v>
      </c>
      <c r="AT1599" t="s">
        <v>90</v>
      </c>
      <c r="AU1599" t="s">
        <v>90</v>
      </c>
      <c r="AV1599" t="s">
        <v>90</v>
      </c>
      <c r="AW1599" t="s">
        <v>90</v>
      </c>
      <c r="AX1599" t="s">
        <v>90</v>
      </c>
      <c r="AY1599" t="s">
        <v>90</v>
      </c>
      <c r="AZ1599" t="s">
        <v>90</v>
      </c>
      <c r="BA1599" t="s">
        <v>90</v>
      </c>
      <c r="BB1599" t="s">
        <v>90</v>
      </c>
      <c r="BC1599" t="s">
        <v>90</v>
      </c>
      <c r="BD1599" t="s">
        <v>90</v>
      </c>
      <c r="BE1599" t="s">
        <v>90</v>
      </c>
      <c r="BF1599" t="s">
        <v>3252</v>
      </c>
      <c r="BG1599">
        <v>89</v>
      </c>
      <c r="BH1599" t="s">
        <v>93</v>
      </c>
    </row>
    <row r="1600" spans="1:60">
      <c r="A1600" t="s">
        <v>3444</v>
      </c>
      <c r="B1600" t="s">
        <v>82</v>
      </c>
      <c r="C1600" t="s">
        <v>2354</v>
      </c>
      <c r="D1600" t="s">
        <v>84</v>
      </c>
      <c r="E1600" s="2">
        <f>HYPERLINK("capsilon://?command=openfolder&amp;siteaddress=FAM.docvelocity-na8.net&amp;folderid=FX558DD6E5-963B-482E-9BE6-63782A533E45","FX2208309")</f>
        <v>0</v>
      </c>
      <c r="F1600" t="s">
        <v>19</v>
      </c>
      <c r="G1600" t="s">
        <v>19</v>
      </c>
      <c r="H1600" t="s">
        <v>85</v>
      </c>
      <c r="I1600" t="s">
        <v>3436</v>
      </c>
      <c r="J1600">
        <v>290</v>
      </c>
      <c r="K1600" t="s">
        <v>87</v>
      </c>
      <c r="L1600" t="s">
        <v>88</v>
      </c>
      <c r="M1600" t="s">
        <v>89</v>
      </c>
      <c r="N1600">
        <v>2</v>
      </c>
      <c r="O1600" s="1">
        <v>44776.596851851849</v>
      </c>
      <c r="P1600" s="1">
        <v>44776.65115740741</v>
      </c>
      <c r="Q1600">
        <v>3680</v>
      </c>
      <c r="R1600">
        <v>1012</v>
      </c>
      <c r="S1600" t="b">
        <v>0</v>
      </c>
      <c r="T1600" t="s">
        <v>90</v>
      </c>
      <c r="U1600" t="b">
        <v>1</v>
      </c>
      <c r="V1600" t="s">
        <v>95</v>
      </c>
      <c r="W1600" s="1">
        <v>44776.644467592596</v>
      </c>
      <c r="X1600">
        <v>515</v>
      </c>
      <c r="Y1600">
        <v>231</v>
      </c>
      <c r="Z1600">
        <v>0</v>
      </c>
      <c r="AA1600">
        <v>231</v>
      </c>
      <c r="AB1600">
        <v>0</v>
      </c>
      <c r="AC1600">
        <v>10</v>
      </c>
      <c r="AD1600">
        <v>59</v>
      </c>
      <c r="AE1600">
        <v>0</v>
      </c>
      <c r="AF1600">
        <v>0</v>
      </c>
      <c r="AG1600">
        <v>0</v>
      </c>
      <c r="AH1600" t="s">
        <v>108</v>
      </c>
      <c r="AI1600" s="1">
        <v>44776.65115740741</v>
      </c>
      <c r="AJ1600">
        <v>497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59</v>
      </c>
      <c r="AQ1600">
        <v>0</v>
      </c>
      <c r="AR1600">
        <v>0</v>
      </c>
      <c r="AS1600">
        <v>0</v>
      </c>
      <c r="AT1600" t="s">
        <v>90</v>
      </c>
      <c r="AU1600" t="s">
        <v>90</v>
      </c>
      <c r="AV1600" t="s">
        <v>90</v>
      </c>
      <c r="AW1600" t="s">
        <v>90</v>
      </c>
      <c r="AX1600" t="s">
        <v>90</v>
      </c>
      <c r="AY1600" t="s">
        <v>90</v>
      </c>
      <c r="AZ1600" t="s">
        <v>90</v>
      </c>
      <c r="BA1600" t="s">
        <v>90</v>
      </c>
      <c r="BB1600" t="s">
        <v>90</v>
      </c>
      <c r="BC1600" t="s">
        <v>90</v>
      </c>
      <c r="BD1600" t="s">
        <v>90</v>
      </c>
      <c r="BE1600" t="s">
        <v>90</v>
      </c>
      <c r="BF1600" t="s">
        <v>3252</v>
      </c>
      <c r="BG1600">
        <v>78</v>
      </c>
      <c r="BH1600" t="s">
        <v>93</v>
      </c>
    </row>
    <row r="1601" spans="1:60">
      <c r="A1601" t="s">
        <v>3445</v>
      </c>
      <c r="B1601" t="s">
        <v>82</v>
      </c>
      <c r="C1601" t="s">
        <v>2892</v>
      </c>
      <c r="D1601" t="s">
        <v>84</v>
      </c>
      <c r="E1601" s="2">
        <f>HYPERLINK("capsilon://?command=openfolder&amp;siteaddress=FAM.docvelocity-na8.net&amp;folderid=FX79E2BEC7-1464-E674-90C8-63BB5F1FBAC3","FX2207960")</f>
        <v>0</v>
      </c>
      <c r="F1601" t="s">
        <v>19</v>
      </c>
      <c r="G1601" t="s">
        <v>19</v>
      </c>
      <c r="H1601" t="s">
        <v>85</v>
      </c>
      <c r="I1601" t="s">
        <v>3446</v>
      </c>
      <c r="J1601">
        <v>452</v>
      </c>
      <c r="K1601" t="s">
        <v>87</v>
      </c>
      <c r="L1601" t="s">
        <v>88</v>
      </c>
      <c r="M1601" t="s">
        <v>89</v>
      </c>
      <c r="N1601">
        <v>2</v>
      </c>
      <c r="O1601" s="1">
        <v>44774.472337962965</v>
      </c>
      <c r="P1601" s="1">
        <v>44774.567939814813</v>
      </c>
      <c r="Q1601">
        <v>5517</v>
      </c>
      <c r="R1601">
        <v>2743</v>
      </c>
      <c r="S1601" t="b">
        <v>0</v>
      </c>
      <c r="T1601" t="s">
        <v>90</v>
      </c>
      <c r="U1601" t="b">
        <v>0</v>
      </c>
      <c r="V1601" t="s">
        <v>169</v>
      </c>
      <c r="W1601" s="1">
        <v>44774.496666666666</v>
      </c>
      <c r="X1601">
        <v>1118</v>
      </c>
      <c r="Y1601">
        <v>341</v>
      </c>
      <c r="Z1601">
        <v>0</v>
      </c>
      <c r="AA1601">
        <v>341</v>
      </c>
      <c r="AB1601">
        <v>0</v>
      </c>
      <c r="AC1601">
        <v>14</v>
      </c>
      <c r="AD1601">
        <v>111</v>
      </c>
      <c r="AE1601">
        <v>0</v>
      </c>
      <c r="AF1601">
        <v>0</v>
      </c>
      <c r="AG1601">
        <v>0</v>
      </c>
      <c r="AH1601" t="s">
        <v>108</v>
      </c>
      <c r="AI1601" s="1">
        <v>44774.567939814813</v>
      </c>
      <c r="AJ1601">
        <v>704</v>
      </c>
      <c r="AK1601">
        <v>2</v>
      </c>
      <c r="AL1601">
        <v>0</v>
      </c>
      <c r="AM1601">
        <v>2</v>
      </c>
      <c r="AN1601">
        <v>79</v>
      </c>
      <c r="AO1601">
        <v>2</v>
      </c>
      <c r="AP1601">
        <v>109</v>
      </c>
      <c r="AQ1601">
        <v>0</v>
      </c>
      <c r="AR1601">
        <v>0</v>
      </c>
      <c r="AS1601">
        <v>0</v>
      </c>
      <c r="AT1601" t="s">
        <v>90</v>
      </c>
      <c r="AU1601" t="s">
        <v>90</v>
      </c>
      <c r="AV1601" t="s">
        <v>90</v>
      </c>
      <c r="AW1601" t="s">
        <v>90</v>
      </c>
      <c r="AX1601" t="s">
        <v>90</v>
      </c>
      <c r="AY1601" t="s">
        <v>90</v>
      </c>
      <c r="AZ1601" t="s">
        <v>90</v>
      </c>
      <c r="BA1601" t="s">
        <v>90</v>
      </c>
      <c r="BB1601" t="s">
        <v>90</v>
      </c>
      <c r="BC1601" t="s">
        <v>90</v>
      </c>
      <c r="BD1601" t="s">
        <v>90</v>
      </c>
      <c r="BE1601" t="s">
        <v>90</v>
      </c>
      <c r="BF1601" t="s">
        <v>170</v>
      </c>
      <c r="BG1601">
        <v>137</v>
      </c>
      <c r="BH1601" t="s">
        <v>93</v>
      </c>
    </row>
    <row r="1602" spans="1:60">
      <c r="A1602" t="s">
        <v>3447</v>
      </c>
      <c r="B1602" t="s">
        <v>82</v>
      </c>
      <c r="C1602" t="s">
        <v>3448</v>
      </c>
      <c r="D1602" t="s">
        <v>84</v>
      </c>
      <c r="E1602" s="2">
        <f>HYPERLINK("capsilon://?command=openfolder&amp;siteaddress=FAM.docvelocity-na8.net&amp;folderid=FXA84ACF79-CC48-C31B-5F9D-F53472ED1E46","FX22077781")</f>
        <v>0</v>
      </c>
      <c r="F1602" t="s">
        <v>19</v>
      </c>
      <c r="G1602" t="s">
        <v>19</v>
      </c>
      <c r="H1602" t="s">
        <v>85</v>
      </c>
      <c r="I1602" t="s">
        <v>3449</v>
      </c>
      <c r="J1602">
        <v>33</v>
      </c>
      <c r="K1602" t="s">
        <v>87</v>
      </c>
      <c r="L1602" t="s">
        <v>88</v>
      </c>
      <c r="M1602" t="s">
        <v>89</v>
      </c>
      <c r="N1602">
        <v>2</v>
      </c>
      <c r="O1602" s="1">
        <v>44776.604548611111</v>
      </c>
      <c r="P1602" s="1">
        <v>44776.718229166669</v>
      </c>
      <c r="Q1602">
        <v>9736</v>
      </c>
      <c r="R1602">
        <v>86</v>
      </c>
      <c r="S1602" t="b">
        <v>0</v>
      </c>
      <c r="T1602" t="s">
        <v>90</v>
      </c>
      <c r="U1602" t="b">
        <v>0</v>
      </c>
      <c r="V1602" t="s">
        <v>95</v>
      </c>
      <c r="W1602" s="1">
        <v>44776.650416666664</v>
      </c>
      <c r="X1602">
        <v>46</v>
      </c>
      <c r="Y1602">
        <v>10</v>
      </c>
      <c r="Z1602">
        <v>0</v>
      </c>
      <c r="AA1602">
        <v>10</v>
      </c>
      <c r="AB1602">
        <v>0</v>
      </c>
      <c r="AC1602">
        <v>0</v>
      </c>
      <c r="AD1602">
        <v>23</v>
      </c>
      <c r="AE1602">
        <v>0</v>
      </c>
      <c r="AF1602">
        <v>0</v>
      </c>
      <c r="AG1602">
        <v>0</v>
      </c>
      <c r="AH1602" t="s">
        <v>96</v>
      </c>
      <c r="AI1602" s="1">
        <v>44776.718229166669</v>
      </c>
      <c r="AJ1602">
        <v>40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23</v>
      </c>
      <c r="AQ1602">
        <v>0</v>
      </c>
      <c r="AR1602">
        <v>0</v>
      </c>
      <c r="AS1602">
        <v>0</v>
      </c>
      <c r="AT1602" t="s">
        <v>90</v>
      </c>
      <c r="AU1602" t="s">
        <v>90</v>
      </c>
      <c r="AV1602" t="s">
        <v>90</v>
      </c>
      <c r="AW1602" t="s">
        <v>90</v>
      </c>
      <c r="AX1602" t="s">
        <v>90</v>
      </c>
      <c r="AY1602" t="s">
        <v>90</v>
      </c>
      <c r="AZ1602" t="s">
        <v>90</v>
      </c>
      <c r="BA1602" t="s">
        <v>90</v>
      </c>
      <c r="BB1602" t="s">
        <v>90</v>
      </c>
      <c r="BC1602" t="s">
        <v>90</v>
      </c>
      <c r="BD1602" t="s">
        <v>90</v>
      </c>
      <c r="BE1602" t="s">
        <v>90</v>
      </c>
      <c r="BF1602" t="s">
        <v>3252</v>
      </c>
      <c r="BG1602">
        <v>163</v>
      </c>
      <c r="BH1602" t="s">
        <v>93</v>
      </c>
    </row>
    <row r="1603" spans="1:60">
      <c r="A1603" t="s">
        <v>3450</v>
      </c>
      <c r="B1603" t="s">
        <v>82</v>
      </c>
      <c r="C1603" t="s">
        <v>3451</v>
      </c>
      <c r="D1603" t="s">
        <v>84</v>
      </c>
      <c r="E1603" s="2">
        <f>HYPERLINK("capsilon://?command=openfolder&amp;siteaddress=FAM.docvelocity-na8.net&amp;folderid=FX0E4B9D32-BA1D-898C-EF83-EE35F1AB0F25","FX22077969")</f>
        <v>0</v>
      </c>
      <c r="F1603" t="s">
        <v>19</v>
      </c>
      <c r="G1603" t="s">
        <v>19</v>
      </c>
      <c r="H1603" t="s">
        <v>85</v>
      </c>
      <c r="I1603" t="s">
        <v>3452</v>
      </c>
      <c r="J1603">
        <v>114</v>
      </c>
      <c r="K1603" t="s">
        <v>87</v>
      </c>
      <c r="L1603" t="s">
        <v>88</v>
      </c>
      <c r="M1603" t="s">
        <v>89</v>
      </c>
      <c r="N1603">
        <v>1</v>
      </c>
      <c r="O1603" s="1">
        <v>44776.605729166666</v>
      </c>
      <c r="P1603" s="1">
        <v>44776.652337962965</v>
      </c>
      <c r="Q1603">
        <v>3991</v>
      </c>
      <c r="R1603">
        <v>36</v>
      </c>
      <c r="S1603" t="b">
        <v>0</v>
      </c>
      <c r="T1603" t="s">
        <v>90</v>
      </c>
      <c r="U1603" t="b">
        <v>0</v>
      </c>
      <c r="V1603" t="s">
        <v>91</v>
      </c>
      <c r="W1603" s="1">
        <v>44776.652337962965</v>
      </c>
      <c r="X1603">
        <v>9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114</v>
      </c>
      <c r="AE1603">
        <v>0</v>
      </c>
      <c r="AF1603">
        <v>0</v>
      </c>
      <c r="AG1603">
        <v>4</v>
      </c>
      <c r="AH1603" t="s">
        <v>90</v>
      </c>
      <c r="AI1603" t="s">
        <v>90</v>
      </c>
      <c r="AJ1603" t="s">
        <v>90</v>
      </c>
      <c r="AK1603" t="s">
        <v>90</v>
      </c>
      <c r="AL1603" t="s">
        <v>90</v>
      </c>
      <c r="AM1603" t="s">
        <v>90</v>
      </c>
      <c r="AN1603" t="s">
        <v>90</v>
      </c>
      <c r="AO1603" t="s">
        <v>90</v>
      </c>
      <c r="AP1603" t="s">
        <v>90</v>
      </c>
      <c r="AQ1603" t="s">
        <v>90</v>
      </c>
      <c r="AR1603" t="s">
        <v>90</v>
      </c>
      <c r="AS1603" t="s">
        <v>90</v>
      </c>
      <c r="AT1603" t="s">
        <v>90</v>
      </c>
      <c r="AU1603" t="s">
        <v>90</v>
      </c>
      <c r="AV1603" t="s">
        <v>90</v>
      </c>
      <c r="AW1603" t="s">
        <v>90</v>
      </c>
      <c r="AX1603" t="s">
        <v>90</v>
      </c>
      <c r="AY1603" t="s">
        <v>90</v>
      </c>
      <c r="AZ1603" t="s">
        <v>90</v>
      </c>
      <c r="BA1603" t="s">
        <v>90</v>
      </c>
      <c r="BB1603" t="s">
        <v>90</v>
      </c>
      <c r="BC1603" t="s">
        <v>90</v>
      </c>
      <c r="BD1603" t="s">
        <v>90</v>
      </c>
      <c r="BE1603" t="s">
        <v>90</v>
      </c>
      <c r="BF1603" t="s">
        <v>3252</v>
      </c>
      <c r="BG1603">
        <v>67</v>
      </c>
      <c r="BH1603" t="s">
        <v>93</v>
      </c>
    </row>
    <row r="1604" spans="1:60">
      <c r="A1604" t="s">
        <v>3453</v>
      </c>
      <c r="B1604" t="s">
        <v>82</v>
      </c>
      <c r="C1604" t="s">
        <v>3454</v>
      </c>
      <c r="D1604" t="s">
        <v>84</v>
      </c>
      <c r="E1604" s="2">
        <f>HYPERLINK("capsilon://?command=openfolder&amp;siteaddress=FAM.docvelocity-na8.net&amp;folderid=FXDA8B6B19-7763-33C2-086C-89438494D319","FX2208937")</f>
        <v>0</v>
      </c>
      <c r="F1604" t="s">
        <v>19</v>
      </c>
      <c r="G1604" t="s">
        <v>19</v>
      </c>
      <c r="H1604" t="s">
        <v>85</v>
      </c>
      <c r="I1604" t="s">
        <v>3455</v>
      </c>
      <c r="J1604">
        <v>50</v>
      </c>
      <c r="K1604" t="s">
        <v>87</v>
      </c>
      <c r="L1604" t="s">
        <v>88</v>
      </c>
      <c r="M1604" t="s">
        <v>89</v>
      </c>
      <c r="N1604">
        <v>2</v>
      </c>
      <c r="O1604" s="1">
        <v>44776.628703703704</v>
      </c>
      <c r="P1604" s="1">
        <v>44776.719050925924</v>
      </c>
      <c r="Q1604">
        <v>7566</v>
      </c>
      <c r="R1604">
        <v>240</v>
      </c>
      <c r="S1604" t="b">
        <v>0</v>
      </c>
      <c r="T1604" t="s">
        <v>90</v>
      </c>
      <c r="U1604" t="b">
        <v>0</v>
      </c>
      <c r="V1604" t="s">
        <v>95</v>
      </c>
      <c r="W1604" s="1">
        <v>44776.652546296296</v>
      </c>
      <c r="X1604">
        <v>170</v>
      </c>
      <c r="Y1604">
        <v>47</v>
      </c>
      <c r="Z1604">
        <v>0</v>
      </c>
      <c r="AA1604">
        <v>47</v>
      </c>
      <c r="AB1604">
        <v>0</v>
      </c>
      <c r="AC1604">
        <v>5</v>
      </c>
      <c r="AD1604">
        <v>3</v>
      </c>
      <c r="AE1604">
        <v>0</v>
      </c>
      <c r="AF1604">
        <v>0</v>
      </c>
      <c r="AG1604">
        <v>0</v>
      </c>
      <c r="AH1604" t="s">
        <v>96</v>
      </c>
      <c r="AI1604" s="1">
        <v>44776.719050925924</v>
      </c>
      <c r="AJ1604">
        <v>70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3</v>
      </c>
      <c r="AQ1604">
        <v>0</v>
      </c>
      <c r="AR1604">
        <v>0</v>
      </c>
      <c r="AS1604">
        <v>0</v>
      </c>
      <c r="AT1604" t="s">
        <v>90</v>
      </c>
      <c r="AU1604" t="s">
        <v>90</v>
      </c>
      <c r="AV1604" t="s">
        <v>90</v>
      </c>
      <c r="AW1604" t="s">
        <v>90</v>
      </c>
      <c r="AX1604" t="s">
        <v>90</v>
      </c>
      <c r="AY1604" t="s">
        <v>90</v>
      </c>
      <c r="AZ1604" t="s">
        <v>90</v>
      </c>
      <c r="BA1604" t="s">
        <v>90</v>
      </c>
      <c r="BB1604" t="s">
        <v>90</v>
      </c>
      <c r="BC1604" t="s">
        <v>90</v>
      </c>
      <c r="BD1604" t="s">
        <v>90</v>
      </c>
      <c r="BE1604" t="s">
        <v>90</v>
      </c>
      <c r="BF1604" t="s">
        <v>3252</v>
      </c>
      <c r="BG1604">
        <v>130</v>
      </c>
      <c r="BH1604" t="s">
        <v>93</v>
      </c>
    </row>
    <row r="1605" spans="1:60">
      <c r="A1605" t="s">
        <v>3456</v>
      </c>
      <c r="B1605" t="s">
        <v>82</v>
      </c>
      <c r="C1605" t="s">
        <v>3019</v>
      </c>
      <c r="D1605" t="s">
        <v>84</v>
      </c>
      <c r="E1605" s="2">
        <f>HYPERLINK("capsilon://?command=openfolder&amp;siteaddress=FAM.docvelocity-na8.net&amp;folderid=FX20D496BC-C00A-48F3-FC6A-BACDA3B9FE91","FX22077656")</f>
        <v>0</v>
      </c>
      <c r="F1605" t="s">
        <v>19</v>
      </c>
      <c r="G1605" t="s">
        <v>19</v>
      </c>
      <c r="H1605" t="s">
        <v>85</v>
      </c>
      <c r="I1605" t="s">
        <v>3457</v>
      </c>
      <c r="J1605">
        <v>21</v>
      </c>
      <c r="K1605" t="s">
        <v>87</v>
      </c>
      <c r="L1605" t="s">
        <v>88</v>
      </c>
      <c r="M1605" t="s">
        <v>89</v>
      </c>
      <c r="N1605">
        <v>2</v>
      </c>
      <c r="O1605" s="1">
        <v>44776.632337962961</v>
      </c>
      <c r="P1605" s="1">
        <v>44776.719131944446</v>
      </c>
      <c r="Q1605">
        <v>7436</v>
      </c>
      <c r="R1605">
        <v>63</v>
      </c>
      <c r="S1605" t="b">
        <v>0</v>
      </c>
      <c r="T1605" t="s">
        <v>90</v>
      </c>
      <c r="U1605" t="b">
        <v>0</v>
      </c>
      <c r="V1605" t="s">
        <v>91</v>
      </c>
      <c r="W1605" s="1">
        <v>44776.652928240743</v>
      </c>
      <c r="X1605">
        <v>51</v>
      </c>
      <c r="Y1605">
        <v>0</v>
      </c>
      <c r="Z1605">
        <v>0</v>
      </c>
      <c r="AA1605">
        <v>0</v>
      </c>
      <c r="AB1605">
        <v>10</v>
      </c>
      <c r="AC1605">
        <v>0</v>
      </c>
      <c r="AD1605">
        <v>21</v>
      </c>
      <c r="AE1605">
        <v>0</v>
      </c>
      <c r="AF1605">
        <v>0</v>
      </c>
      <c r="AG1605">
        <v>0</v>
      </c>
      <c r="AH1605" t="s">
        <v>96</v>
      </c>
      <c r="AI1605" s="1">
        <v>44776.719131944446</v>
      </c>
      <c r="AJ1605">
        <v>6</v>
      </c>
      <c r="AK1605">
        <v>0</v>
      </c>
      <c r="AL1605">
        <v>0</v>
      </c>
      <c r="AM1605">
        <v>0</v>
      </c>
      <c r="AN1605">
        <v>10</v>
      </c>
      <c r="AO1605">
        <v>0</v>
      </c>
      <c r="AP1605">
        <v>21</v>
      </c>
      <c r="AQ1605">
        <v>0</v>
      </c>
      <c r="AR1605">
        <v>0</v>
      </c>
      <c r="AS1605">
        <v>0</v>
      </c>
      <c r="AT1605" t="s">
        <v>90</v>
      </c>
      <c r="AU1605" t="s">
        <v>90</v>
      </c>
      <c r="AV1605" t="s">
        <v>90</v>
      </c>
      <c r="AW1605" t="s">
        <v>90</v>
      </c>
      <c r="AX1605" t="s">
        <v>90</v>
      </c>
      <c r="AY1605" t="s">
        <v>90</v>
      </c>
      <c r="AZ1605" t="s">
        <v>90</v>
      </c>
      <c r="BA1605" t="s">
        <v>90</v>
      </c>
      <c r="BB1605" t="s">
        <v>90</v>
      </c>
      <c r="BC1605" t="s">
        <v>90</v>
      </c>
      <c r="BD1605" t="s">
        <v>90</v>
      </c>
      <c r="BE1605" t="s">
        <v>90</v>
      </c>
      <c r="BF1605" t="s">
        <v>3252</v>
      </c>
      <c r="BG1605">
        <v>124</v>
      </c>
      <c r="BH1605" t="s">
        <v>93</v>
      </c>
    </row>
    <row r="1606" spans="1:60">
      <c r="A1606" t="s">
        <v>3458</v>
      </c>
      <c r="B1606" t="s">
        <v>82</v>
      </c>
      <c r="C1606" t="s">
        <v>3459</v>
      </c>
      <c r="D1606" t="s">
        <v>84</v>
      </c>
      <c r="E1606" s="2">
        <f>HYPERLINK("capsilon://?command=openfolder&amp;siteaddress=FAM.docvelocity-na8.net&amp;folderid=FX4F5601D0-D7C8-48D9-145F-2F9844103E3A","FX22077493")</f>
        <v>0</v>
      </c>
      <c r="F1606" t="s">
        <v>19</v>
      </c>
      <c r="G1606" t="s">
        <v>19</v>
      </c>
      <c r="H1606" t="s">
        <v>85</v>
      </c>
      <c r="I1606" t="s">
        <v>3460</v>
      </c>
      <c r="J1606">
        <v>208</v>
      </c>
      <c r="K1606" t="s">
        <v>87</v>
      </c>
      <c r="L1606" t="s">
        <v>88</v>
      </c>
      <c r="M1606" t="s">
        <v>89</v>
      </c>
      <c r="N1606">
        <v>1</v>
      </c>
      <c r="O1606" s="1">
        <v>44776.635243055556</v>
      </c>
      <c r="P1606" s="1">
        <v>44776.661782407406</v>
      </c>
      <c r="Q1606">
        <v>2179</v>
      </c>
      <c r="R1606">
        <v>114</v>
      </c>
      <c r="S1606" t="b">
        <v>0</v>
      </c>
      <c r="T1606" t="s">
        <v>90</v>
      </c>
      <c r="U1606" t="b">
        <v>0</v>
      </c>
      <c r="V1606" t="s">
        <v>567</v>
      </c>
      <c r="W1606" s="1">
        <v>44776.661782407406</v>
      </c>
      <c r="X1606">
        <v>96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208</v>
      </c>
      <c r="AE1606">
        <v>208</v>
      </c>
      <c r="AF1606">
        <v>0</v>
      </c>
      <c r="AG1606">
        <v>2</v>
      </c>
      <c r="AH1606" t="s">
        <v>90</v>
      </c>
      <c r="AI1606" t="s">
        <v>90</v>
      </c>
      <c r="AJ1606" t="s">
        <v>90</v>
      </c>
      <c r="AK1606" t="s">
        <v>90</v>
      </c>
      <c r="AL1606" t="s">
        <v>90</v>
      </c>
      <c r="AM1606" t="s">
        <v>90</v>
      </c>
      <c r="AN1606" t="s">
        <v>90</v>
      </c>
      <c r="AO1606" t="s">
        <v>90</v>
      </c>
      <c r="AP1606" t="s">
        <v>90</v>
      </c>
      <c r="AQ1606" t="s">
        <v>90</v>
      </c>
      <c r="AR1606" t="s">
        <v>90</v>
      </c>
      <c r="AS1606" t="s">
        <v>90</v>
      </c>
      <c r="AT1606" t="s">
        <v>90</v>
      </c>
      <c r="AU1606" t="s">
        <v>90</v>
      </c>
      <c r="AV1606" t="s">
        <v>90</v>
      </c>
      <c r="AW1606" t="s">
        <v>90</v>
      </c>
      <c r="AX1606" t="s">
        <v>90</v>
      </c>
      <c r="AY1606" t="s">
        <v>90</v>
      </c>
      <c r="AZ1606" t="s">
        <v>90</v>
      </c>
      <c r="BA1606" t="s">
        <v>90</v>
      </c>
      <c r="BB1606" t="s">
        <v>90</v>
      </c>
      <c r="BC1606" t="s">
        <v>90</v>
      </c>
      <c r="BD1606" t="s">
        <v>90</v>
      </c>
      <c r="BE1606" t="s">
        <v>90</v>
      </c>
      <c r="BF1606" t="s">
        <v>3252</v>
      </c>
      <c r="BG1606">
        <v>38</v>
      </c>
      <c r="BH1606" t="s">
        <v>93</v>
      </c>
    </row>
    <row r="1607" spans="1:60">
      <c r="A1607" t="s">
        <v>3461</v>
      </c>
      <c r="B1607" t="s">
        <v>82</v>
      </c>
      <c r="C1607" t="s">
        <v>3019</v>
      </c>
      <c r="D1607" t="s">
        <v>84</v>
      </c>
      <c r="E1607" s="2">
        <f>HYPERLINK("capsilon://?command=openfolder&amp;siteaddress=FAM.docvelocity-na8.net&amp;folderid=FX20D496BC-C00A-48F3-FC6A-BACDA3B9FE91","FX22077656")</f>
        <v>0</v>
      </c>
      <c r="F1607" t="s">
        <v>19</v>
      </c>
      <c r="G1607" t="s">
        <v>19</v>
      </c>
      <c r="H1607" t="s">
        <v>85</v>
      </c>
      <c r="I1607" t="s">
        <v>3462</v>
      </c>
      <c r="J1607">
        <v>21</v>
      </c>
      <c r="K1607" t="s">
        <v>87</v>
      </c>
      <c r="L1607" t="s">
        <v>88</v>
      </c>
      <c r="M1607" t="s">
        <v>89</v>
      </c>
      <c r="N1607">
        <v>2</v>
      </c>
      <c r="O1607" s="1">
        <v>44776.635763888888</v>
      </c>
      <c r="P1607" s="1">
        <v>44776.719247685185</v>
      </c>
      <c r="Q1607">
        <v>7177</v>
      </c>
      <c r="R1607">
        <v>36</v>
      </c>
      <c r="S1607" t="b">
        <v>0</v>
      </c>
      <c r="T1607" t="s">
        <v>90</v>
      </c>
      <c r="U1607" t="b">
        <v>0</v>
      </c>
      <c r="V1607" t="s">
        <v>95</v>
      </c>
      <c r="W1607" s="1">
        <v>44776.652986111112</v>
      </c>
      <c r="X1607">
        <v>27</v>
      </c>
      <c r="Y1607">
        <v>0</v>
      </c>
      <c r="Z1607">
        <v>0</v>
      </c>
      <c r="AA1607">
        <v>0</v>
      </c>
      <c r="AB1607">
        <v>10</v>
      </c>
      <c r="AC1607">
        <v>0</v>
      </c>
      <c r="AD1607">
        <v>21</v>
      </c>
      <c r="AE1607">
        <v>0</v>
      </c>
      <c r="AF1607">
        <v>0</v>
      </c>
      <c r="AG1607">
        <v>0</v>
      </c>
      <c r="AH1607" t="s">
        <v>96</v>
      </c>
      <c r="AI1607" s="1">
        <v>44776.719247685185</v>
      </c>
      <c r="AJ1607">
        <v>9</v>
      </c>
      <c r="AK1607">
        <v>0</v>
      </c>
      <c r="AL1607">
        <v>0</v>
      </c>
      <c r="AM1607">
        <v>0</v>
      </c>
      <c r="AN1607">
        <v>10</v>
      </c>
      <c r="AO1607">
        <v>0</v>
      </c>
      <c r="AP1607">
        <v>21</v>
      </c>
      <c r="AQ1607">
        <v>0</v>
      </c>
      <c r="AR1607">
        <v>0</v>
      </c>
      <c r="AS1607">
        <v>0</v>
      </c>
      <c r="AT1607" t="s">
        <v>90</v>
      </c>
      <c r="AU1607" t="s">
        <v>90</v>
      </c>
      <c r="AV1607" t="s">
        <v>90</v>
      </c>
      <c r="AW1607" t="s">
        <v>90</v>
      </c>
      <c r="AX1607" t="s">
        <v>90</v>
      </c>
      <c r="AY1607" t="s">
        <v>90</v>
      </c>
      <c r="AZ1607" t="s">
        <v>90</v>
      </c>
      <c r="BA1607" t="s">
        <v>90</v>
      </c>
      <c r="BB1607" t="s">
        <v>90</v>
      </c>
      <c r="BC1607" t="s">
        <v>90</v>
      </c>
      <c r="BD1607" t="s">
        <v>90</v>
      </c>
      <c r="BE1607" t="s">
        <v>90</v>
      </c>
      <c r="BF1607" t="s">
        <v>3252</v>
      </c>
      <c r="BG1607">
        <v>120</v>
      </c>
      <c r="BH1607" t="s">
        <v>93</v>
      </c>
    </row>
    <row r="1608" spans="1:60">
      <c r="A1608" t="s">
        <v>3463</v>
      </c>
      <c r="B1608" t="s">
        <v>82</v>
      </c>
      <c r="C1608" t="s">
        <v>1768</v>
      </c>
      <c r="D1608" t="s">
        <v>84</v>
      </c>
      <c r="E1608" s="2">
        <f>HYPERLINK("capsilon://?command=openfolder&amp;siteaddress=FAM.docvelocity-na8.net&amp;folderid=FX871FEFD5-FF30-B54B-18E0-165F210A9881","FX22076663")</f>
        <v>0</v>
      </c>
      <c r="F1608" t="s">
        <v>19</v>
      </c>
      <c r="G1608" t="s">
        <v>19</v>
      </c>
      <c r="H1608" t="s">
        <v>85</v>
      </c>
      <c r="I1608" t="s">
        <v>3464</v>
      </c>
      <c r="J1608">
        <v>28</v>
      </c>
      <c r="K1608" t="s">
        <v>87</v>
      </c>
      <c r="L1608" t="s">
        <v>88</v>
      </c>
      <c r="M1608" t="s">
        <v>89</v>
      </c>
      <c r="N1608">
        <v>2</v>
      </c>
      <c r="O1608" s="1">
        <v>44774.476261574076</v>
      </c>
      <c r="P1608" s="1">
        <v>44774.492847222224</v>
      </c>
      <c r="Q1608">
        <v>998</v>
      </c>
      <c r="R1608">
        <v>435</v>
      </c>
      <c r="S1608" t="b">
        <v>0</v>
      </c>
      <c r="T1608" t="s">
        <v>90</v>
      </c>
      <c r="U1608" t="b">
        <v>0</v>
      </c>
      <c r="V1608" t="s">
        <v>91</v>
      </c>
      <c r="W1608" s="1">
        <v>44774.486527777779</v>
      </c>
      <c r="X1608">
        <v>117</v>
      </c>
      <c r="Y1608">
        <v>21</v>
      </c>
      <c r="Z1608">
        <v>0</v>
      </c>
      <c r="AA1608">
        <v>21</v>
      </c>
      <c r="AB1608">
        <v>0</v>
      </c>
      <c r="AC1608">
        <v>1</v>
      </c>
      <c r="AD1608">
        <v>7</v>
      </c>
      <c r="AE1608">
        <v>0</v>
      </c>
      <c r="AF1608">
        <v>0</v>
      </c>
      <c r="AG1608">
        <v>0</v>
      </c>
      <c r="AH1608" t="s">
        <v>108</v>
      </c>
      <c r="AI1608" s="1">
        <v>44774.492847222224</v>
      </c>
      <c r="AJ1608">
        <v>76</v>
      </c>
      <c r="AK1608">
        <v>1</v>
      </c>
      <c r="AL1608">
        <v>0</v>
      </c>
      <c r="AM1608">
        <v>1</v>
      </c>
      <c r="AN1608">
        <v>0</v>
      </c>
      <c r="AO1608">
        <v>1</v>
      </c>
      <c r="AP1608">
        <v>6</v>
      </c>
      <c r="AQ1608">
        <v>0</v>
      </c>
      <c r="AR1608">
        <v>0</v>
      </c>
      <c r="AS1608">
        <v>0</v>
      </c>
      <c r="AT1608" t="s">
        <v>90</v>
      </c>
      <c r="AU1608" t="s">
        <v>90</v>
      </c>
      <c r="AV1608" t="s">
        <v>90</v>
      </c>
      <c r="AW1608" t="s">
        <v>90</v>
      </c>
      <c r="AX1608" t="s">
        <v>90</v>
      </c>
      <c r="AY1608" t="s">
        <v>90</v>
      </c>
      <c r="AZ1608" t="s">
        <v>90</v>
      </c>
      <c r="BA1608" t="s">
        <v>90</v>
      </c>
      <c r="BB1608" t="s">
        <v>90</v>
      </c>
      <c r="BC1608" t="s">
        <v>90</v>
      </c>
      <c r="BD1608" t="s">
        <v>90</v>
      </c>
      <c r="BE1608" t="s">
        <v>90</v>
      </c>
      <c r="BF1608" t="s">
        <v>170</v>
      </c>
      <c r="BG1608">
        <v>23</v>
      </c>
      <c r="BH1608" t="s">
        <v>93</v>
      </c>
    </row>
    <row r="1609" spans="1:60">
      <c r="A1609" t="s">
        <v>3465</v>
      </c>
      <c r="B1609" t="s">
        <v>82</v>
      </c>
      <c r="C1609" t="s">
        <v>1768</v>
      </c>
      <c r="D1609" t="s">
        <v>84</v>
      </c>
      <c r="E1609" s="2">
        <f>HYPERLINK("capsilon://?command=openfolder&amp;siteaddress=FAM.docvelocity-na8.net&amp;folderid=FX871FEFD5-FF30-B54B-18E0-165F210A9881","FX22076663")</f>
        <v>0</v>
      </c>
      <c r="F1609" t="s">
        <v>19</v>
      </c>
      <c r="G1609" t="s">
        <v>19</v>
      </c>
      <c r="H1609" t="s">
        <v>85</v>
      </c>
      <c r="I1609" t="s">
        <v>3466</v>
      </c>
      <c r="J1609">
        <v>28</v>
      </c>
      <c r="K1609" t="s">
        <v>87</v>
      </c>
      <c r="L1609" t="s">
        <v>88</v>
      </c>
      <c r="M1609" t="s">
        <v>89</v>
      </c>
      <c r="N1609">
        <v>2</v>
      </c>
      <c r="O1609" s="1">
        <v>44774.476412037038</v>
      </c>
      <c r="P1609" s="1">
        <v>44774.494375000002</v>
      </c>
      <c r="Q1609">
        <v>1260</v>
      </c>
      <c r="R1609">
        <v>292</v>
      </c>
      <c r="S1609" t="b">
        <v>0</v>
      </c>
      <c r="T1609" t="s">
        <v>90</v>
      </c>
      <c r="U1609" t="b">
        <v>0</v>
      </c>
      <c r="V1609" t="s">
        <v>91</v>
      </c>
      <c r="W1609" s="1">
        <v>44774.488391203704</v>
      </c>
      <c r="X1609">
        <v>160</v>
      </c>
      <c r="Y1609">
        <v>21</v>
      </c>
      <c r="Z1609">
        <v>0</v>
      </c>
      <c r="AA1609">
        <v>21</v>
      </c>
      <c r="AB1609">
        <v>0</v>
      </c>
      <c r="AC1609">
        <v>1</v>
      </c>
      <c r="AD1609">
        <v>7</v>
      </c>
      <c r="AE1609">
        <v>0</v>
      </c>
      <c r="AF1609">
        <v>0</v>
      </c>
      <c r="AG1609">
        <v>0</v>
      </c>
      <c r="AH1609" t="s">
        <v>108</v>
      </c>
      <c r="AI1609" s="1">
        <v>44774.494375000002</v>
      </c>
      <c r="AJ1609">
        <v>132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7</v>
      </c>
      <c r="AQ1609">
        <v>0</v>
      </c>
      <c r="AR1609">
        <v>0</v>
      </c>
      <c r="AS1609">
        <v>0</v>
      </c>
      <c r="AT1609" t="s">
        <v>90</v>
      </c>
      <c r="AU1609" t="s">
        <v>90</v>
      </c>
      <c r="AV1609" t="s">
        <v>90</v>
      </c>
      <c r="AW1609" t="s">
        <v>90</v>
      </c>
      <c r="AX1609" t="s">
        <v>90</v>
      </c>
      <c r="AY1609" t="s">
        <v>90</v>
      </c>
      <c r="AZ1609" t="s">
        <v>90</v>
      </c>
      <c r="BA1609" t="s">
        <v>90</v>
      </c>
      <c r="BB1609" t="s">
        <v>90</v>
      </c>
      <c r="BC1609" t="s">
        <v>90</v>
      </c>
      <c r="BD1609" t="s">
        <v>90</v>
      </c>
      <c r="BE1609" t="s">
        <v>90</v>
      </c>
      <c r="BF1609" t="s">
        <v>170</v>
      </c>
      <c r="BG1609">
        <v>25</v>
      </c>
      <c r="BH1609" t="s">
        <v>93</v>
      </c>
    </row>
    <row r="1610" spans="1:60">
      <c r="A1610" t="s">
        <v>3467</v>
      </c>
      <c r="B1610" t="s">
        <v>82</v>
      </c>
      <c r="C1610" t="s">
        <v>1768</v>
      </c>
      <c r="D1610" t="s">
        <v>84</v>
      </c>
      <c r="E1610" s="2">
        <f>HYPERLINK("capsilon://?command=openfolder&amp;siteaddress=FAM.docvelocity-na8.net&amp;folderid=FX871FEFD5-FF30-B54B-18E0-165F210A9881","FX22076663")</f>
        <v>0</v>
      </c>
      <c r="F1610" t="s">
        <v>19</v>
      </c>
      <c r="G1610" t="s">
        <v>19</v>
      </c>
      <c r="H1610" t="s">
        <v>85</v>
      </c>
      <c r="I1610" t="s">
        <v>3468</v>
      </c>
      <c r="J1610">
        <v>77</v>
      </c>
      <c r="K1610" t="s">
        <v>87</v>
      </c>
      <c r="L1610" t="s">
        <v>88</v>
      </c>
      <c r="M1610" t="s">
        <v>89</v>
      </c>
      <c r="N1610">
        <v>2</v>
      </c>
      <c r="O1610" s="1">
        <v>44774.476666666669</v>
      </c>
      <c r="P1610" s="1">
        <v>44774.495844907404</v>
      </c>
      <c r="Q1610">
        <v>1452</v>
      </c>
      <c r="R1610">
        <v>205</v>
      </c>
      <c r="S1610" t="b">
        <v>0</v>
      </c>
      <c r="T1610" t="s">
        <v>90</v>
      </c>
      <c r="U1610" t="b">
        <v>0</v>
      </c>
      <c r="V1610" t="s">
        <v>91</v>
      </c>
      <c r="W1610" s="1">
        <v>44774.489317129628</v>
      </c>
      <c r="X1610">
        <v>79</v>
      </c>
      <c r="Y1610">
        <v>53</v>
      </c>
      <c r="Z1610">
        <v>0</v>
      </c>
      <c r="AA1610">
        <v>53</v>
      </c>
      <c r="AB1610">
        <v>0</v>
      </c>
      <c r="AC1610">
        <v>2</v>
      </c>
      <c r="AD1610">
        <v>24</v>
      </c>
      <c r="AE1610">
        <v>0</v>
      </c>
      <c r="AF1610">
        <v>0</v>
      </c>
      <c r="AG1610">
        <v>0</v>
      </c>
      <c r="AH1610" t="s">
        <v>108</v>
      </c>
      <c r="AI1610" s="1">
        <v>44774.495844907404</v>
      </c>
      <c r="AJ1610">
        <v>126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24</v>
      </c>
      <c r="AQ1610">
        <v>0</v>
      </c>
      <c r="AR1610">
        <v>0</v>
      </c>
      <c r="AS1610">
        <v>0</v>
      </c>
      <c r="AT1610" t="s">
        <v>90</v>
      </c>
      <c r="AU1610" t="s">
        <v>90</v>
      </c>
      <c r="AV1610" t="s">
        <v>90</v>
      </c>
      <c r="AW1610" t="s">
        <v>90</v>
      </c>
      <c r="AX1610" t="s">
        <v>90</v>
      </c>
      <c r="AY1610" t="s">
        <v>90</v>
      </c>
      <c r="AZ1610" t="s">
        <v>90</v>
      </c>
      <c r="BA1610" t="s">
        <v>90</v>
      </c>
      <c r="BB1610" t="s">
        <v>90</v>
      </c>
      <c r="BC1610" t="s">
        <v>90</v>
      </c>
      <c r="BD1610" t="s">
        <v>90</v>
      </c>
      <c r="BE1610" t="s">
        <v>90</v>
      </c>
      <c r="BF1610" t="s">
        <v>170</v>
      </c>
      <c r="BG1610">
        <v>27</v>
      </c>
      <c r="BH1610" t="s">
        <v>93</v>
      </c>
    </row>
    <row r="1611" spans="1:60">
      <c r="A1611" t="s">
        <v>3469</v>
      </c>
      <c r="B1611" t="s">
        <v>82</v>
      </c>
      <c r="C1611" t="s">
        <v>3451</v>
      </c>
      <c r="D1611" t="s">
        <v>84</v>
      </c>
      <c r="E1611" s="2">
        <f>HYPERLINK("capsilon://?command=openfolder&amp;siteaddress=FAM.docvelocity-na8.net&amp;folderid=FX0E4B9D32-BA1D-898C-EF83-EE35F1AB0F25","FX22077969")</f>
        <v>0</v>
      </c>
      <c r="F1611" t="s">
        <v>19</v>
      </c>
      <c r="G1611" t="s">
        <v>19</v>
      </c>
      <c r="H1611" t="s">
        <v>85</v>
      </c>
      <c r="I1611" t="s">
        <v>3452</v>
      </c>
      <c r="J1611">
        <v>166</v>
      </c>
      <c r="K1611" t="s">
        <v>87</v>
      </c>
      <c r="L1611" t="s">
        <v>88</v>
      </c>
      <c r="M1611" t="s">
        <v>89</v>
      </c>
      <c r="N1611">
        <v>2</v>
      </c>
      <c r="O1611" s="1">
        <v>44776.653738425928</v>
      </c>
      <c r="P1611" s="1">
        <v>44776.710162037038</v>
      </c>
      <c r="Q1611">
        <v>4105</v>
      </c>
      <c r="R1611">
        <v>770</v>
      </c>
      <c r="S1611" t="b">
        <v>0</v>
      </c>
      <c r="T1611" t="s">
        <v>90</v>
      </c>
      <c r="U1611" t="b">
        <v>1</v>
      </c>
      <c r="V1611" t="s">
        <v>91</v>
      </c>
      <c r="W1611" s="1">
        <v>44776.658715277779</v>
      </c>
      <c r="X1611">
        <v>427</v>
      </c>
      <c r="Y1611">
        <v>134</v>
      </c>
      <c r="Z1611">
        <v>0</v>
      </c>
      <c r="AA1611">
        <v>134</v>
      </c>
      <c r="AB1611">
        <v>0</v>
      </c>
      <c r="AC1611">
        <v>19</v>
      </c>
      <c r="AD1611">
        <v>32</v>
      </c>
      <c r="AE1611">
        <v>0</v>
      </c>
      <c r="AF1611">
        <v>0</v>
      </c>
      <c r="AG1611">
        <v>0</v>
      </c>
      <c r="AH1611" t="s">
        <v>173</v>
      </c>
      <c r="AI1611" s="1">
        <v>44776.710162037038</v>
      </c>
      <c r="AJ1611">
        <v>301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32</v>
      </c>
      <c r="AQ1611">
        <v>0</v>
      </c>
      <c r="AR1611">
        <v>0</v>
      </c>
      <c r="AS1611">
        <v>0</v>
      </c>
      <c r="AT1611" t="s">
        <v>90</v>
      </c>
      <c r="AU1611" t="s">
        <v>90</v>
      </c>
      <c r="AV1611" t="s">
        <v>90</v>
      </c>
      <c r="AW1611" t="s">
        <v>90</v>
      </c>
      <c r="AX1611" t="s">
        <v>90</v>
      </c>
      <c r="AY1611" t="s">
        <v>90</v>
      </c>
      <c r="AZ1611" t="s">
        <v>90</v>
      </c>
      <c r="BA1611" t="s">
        <v>90</v>
      </c>
      <c r="BB1611" t="s">
        <v>90</v>
      </c>
      <c r="BC1611" t="s">
        <v>90</v>
      </c>
      <c r="BD1611" t="s">
        <v>90</v>
      </c>
      <c r="BE1611" t="s">
        <v>90</v>
      </c>
      <c r="BF1611" t="s">
        <v>3252</v>
      </c>
      <c r="BG1611">
        <v>81</v>
      </c>
      <c r="BH1611" t="s">
        <v>93</v>
      </c>
    </row>
    <row r="1612" spans="1:60">
      <c r="A1612" t="s">
        <v>3470</v>
      </c>
      <c r="B1612" t="s">
        <v>82</v>
      </c>
      <c r="C1612" t="s">
        <v>1768</v>
      </c>
      <c r="D1612" t="s">
        <v>84</v>
      </c>
      <c r="E1612" s="2">
        <f>HYPERLINK("capsilon://?command=openfolder&amp;siteaddress=FAM.docvelocity-na8.net&amp;folderid=FX871FEFD5-FF30-B54B-18E0-165F210A9881","FX22076663")</f>
        <v>0</v>
      </c>
      <c r="F1612" t="s">
        <v>19</v>
      </c>
      <c r="G1612" t="s">
        <v>19</v>
      </c>
      <c r="H1612" t="s">
        <v>85</v>
      </c>
      <c r="I1612" t="s">
        <v>3471</v>
      </c>
      <c r="J1612">
        <v>77</v>
      </c>
      <c r="K1612" t="s">
        <v>87</v>
      </c>
      <c r="L1612" t="s">
        <v>88</v>
      </c>
      <c r="M1612" t="s">
        <v>89</v>
      </c>
      <c r="N1612">
        <v>2</v>
      </c>
      <c r="O1612" s="1">
        <v>44774.476759259262</v>
      </c>
      <c r="P1612" s="1">
        <v>44774.497164351851</v>
      </c>
      <c r="Q1612">
        <v>1523</v>
      </c>
      <c r="R1612">
        <v>240</v>
      </c>
      <c r="S1612" t="b">
        <v>0</v>
      </c>
      <c r="T1612" t="s">
        <v>90</v>
      </c>
      <c r="U1612" t="b">
        <v>0</v>
      </c>
      <c r="V1612" t="s">
        <v>102</v>
      </c>
      <c r="W1612" s="1">
        <v>44774.490347222221</v>
      </c>
      <c r="X1612">
        <v>127</v>
      </c>
      <c r="Y1612">
        <v>53</v>
      </c>
      <c r="Z1612">
        <v>0</v>
      </c>
      <c r="AA1612">
        <v>53</v>
      </c>
      <c r="AB1612">
        <v>0</v>
      </c>
      <c r="AC1612">
        <v>1</v>
      </c>
      <c r="AD1612">
        <v>24</v>
      </c>
      <c r="AE1612">
        <v>0</v>
      </c>
      <c r="AF1612">
        <v>0</v>
      </c>
      <c r="AG1612">
        <v>0</v>
      </c>
      <c r="AH1612" t="s">
        <v>108</v>
      </c>
      <c r="AI1612" s="1">
        <v>44774.497164351851</v>
      </c>
      <c r="AJ1612">
        <v>113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24</v>
      </c>
      <c r="AQ1612">
        <v>0</v>
      </c>
      <c r="AR1612">
        <v>0</v>
      </c>
      <c r="AS1612">
        <v>0</v>
      </c>
      <c r="AT1612" t="s">
        <v>90</v>
      </c>
      <c r="AU1612" t="s">
        <v>90</v>
      </c>
      <c r="AV1612" t="s">
        <v>90</v>
      </c>
      <c r="AW1612" t="s">
        <v>90</v>
      </c>
      <c r="AX1612" t="s">
        <v>90</v>
      </c>
      <c r="AY1612" t="s">
        <v>90</v>
      </c>
      <c r="AZ1612" t="s">
        <v>90</v>
      </c>
      <c r="BA1612" t="s">
        <v>90</v>
      </c>
      <c r="BB1612" t="s">
        <v>90</v>
      </c>
      <c r="BC1612" t="s">
        <v>90</v>
      </c>
      <c r="BD1612" t="s">
        <v>90</v>
      </c>
      <c r="BE1612" t="s">
        <v>90</v>
      </c>
      <c r="BF1612" t="s">
        <v>170</v>
      </c>
      <c r="BG1612">
        <v>29</v>
      </c>
      <c r="BH1612" t="s">
        <v>93</v>
      </c>
    </row>
    <row r="1613" spans="1:60">
      <c r="A1613" t="s">
        <v>3472</v>
      </c>
      <c r="B1613" t="s">
        <v>82</v>
      </c>
      <c r="C1613" t="s">
        <v>3459</v>
      </c>
      <c r="D1613" t="s">
        <v>84</v>
      </c>
      <c r="E1613" s="2">
        <f>HYPERLINK("capsilon://?command=openfolder&amp;siteaddress=FAM.docvelocity-na8.net&amp;folderid=FX4F5601D0-D7C8-48D9-145F-2F9844103E3A","FX22077493")</f>
        <v>0</v>
      </c>
      <c r="F1613" t="s">
        <v>19</v>
      </c>
      <c r="G1613" t="s">
        <v>19</v>
      </c>
      <c r="H1613" t="s">
        <v>85</v>
      </c>
      <c r="I1613" t="s">
        <v>3460</v>
      </c>
      <c r="J1613">
        <v>232</v>
      </c>
      <c r="K1613" t="s">
        <v>87</v>
      </c>
      <c r="L1613" t="s">
        <v>88</v>
      </c>
      <c r="M1613" t="s">
        <v>89</v>
      </c>
      <c r="N1613">
        <v>2</v>
      </c>
      <c r="O1613" s="1">
        <v>44776.663101851853</v>
      </c>
      <c r="P1613" s="1">
        <v>44776.712569444448</v>
      </c>
      <c r="Q1613">
        <v>2856</v>
      </c>
      <c r="R1613">
        <v>1418</v>
      </c>
      <c r="S1613" t="b">
        <v>0</v>
      </c>
      <c r="T1613" t="s">
        <v>90</v>
      </c>
      <c r="U1613" t="b">
        <v>1</v>
      </c>
      <c r="V1613" t="s">
        <v>91</v>
      </c>
      <c r="W1613" s="1">
        <v>44776.678171296298</v>
      </c>
      <c r="X1613">
        <v>1204</v>
      </c>
      <c r="Y1613">
        <v>178</v>
      </c>
      <c r="Z1613">
        <v>0</v>
      </c>
      <c r="AA1613">
        <v>178</v>
      </c>
      <c r="AB1613">
        <v>0</v>
      </c>
      <c r="AC1613">
        <v>10</v>
      </c>
      <c r="AD1613">
        <v>54</v>
      </c>
      <c r="AE1613">
        <v>0</v>
      </c>
      <c r="AF1613">
        <v>0</v>
      </c>
      <c r="AG1613">
        <v>0</v>
      </c>
      <c r="AH1613" t="s">
        <v>173</v>
      </c>
      <c r="AI1613" s="1">
        <v>44776.712569444448</v>
      </c>
      <c r="AJ1613">
        <v>207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54</v>
      </c>
      <c r="AQ1613">
        <v>0</v>
      </c>
      <c r="AR1613">
        <v>0</v>
      </c>
      <c r="AS1613">
        <v>0</v>
      </c>
      <c r="AT1613" t="s">
        <v>90</v>
      </c>
      <c r="AU1613" t="s">
        <v>90</v>
      </c>
      <c r="AV1613" t="s">
        <v>90</v>
      </c>
      <c r="AW1613" t="s">
        <v>90</v>
      </c>
      <c r="AX1613" t="s">
        <v>90</v>
      </c>
      <c r="AY1613" t="s">
        <v>90</v>
      </c>
      <c r="AZ1613" t="s">
        <v>90</v>
      </c>
      <c r="BA1613" t="s">
        <v>90</v>
      </c>
      <c r="BB1613" t="s">
        <v>90</v>
      </c>
      <c r="BC1613" t="s">
        <v>90</v>
      </c>
      <c r="BD1613" t="s">
        <v>90</v>
      </c>
      <c r="BE1613" t="s">
        <v>90</v>
      </c>
      <c r="BF1613" t="s">
        <v>3252</v>
      </c>
      <c r="BG1613">
        <v>71</v>
      </c>
      <c r="BH1613" t="s">
        <v>93</v>
      </c>
    </row>
    <row r="1614" spans="1:60">
      <c r="A1614" t="s">
        <v>3473</v>
      </c>
      <c r="B1614" t="s">
        <v>82</v>
      </c>
      <c r="C1614" t="s">
        <v>3474</v>
      </c>
      <c r="D1614" t="s">
        <v>84</v>
      </c>
      <c r="E1614" s="2">
        <f>HYPERLINK("capsilon://?command=openfolder&amp;siteaddress=FAM.docvelocity-na8.net&amp;folderid=FX4877C613-FD10-CCA6-2B87-61FEBFC53C0C","FX22077839")</f>
        <v>0</v>
      </c>
      <c r="F1614" t="s">
        <v>19</v>
      </c>
      <c r="G1614" t="s">
        <v>19</v>
      </c>
      <c r="H1614" t="s">
        <v>85</v>
      </c>
      <c r="I1614" t="s">
        <v>3475</v>
      </c>
      <c r="J1614">
        <v>258</v>
      </c>
      <c r="K1614" t="s">
        <v>87</v>
      </c>
      <c r="L1614" t="s">
        <v>88</v>
      </c>
      <c r="M1614" t="s">
        <v>89</v>
      </c>
      <c r="N1614">
        <v>1</v>
      </c>
      <c r="O1614" s="1">
        <v>44776.67</v>
      </c>
      <c r="P1614" s="1">
        <v>44776.717291666668</v>
      </c>
      <c r="Q1614">
        <v>3750</v>
      </c>
      <c r="R1614">
        <v>336</v>
      </c>
      <c r="S1614" t="b">
        <v>0</v>
      </c>
      <c r="T1614" t="s">
        <v>90</v>
      </c>
      <c r="U1614" t="b">
        <v>0</v>
      </c>
      <c r="V1614" t="s">
        <v>102</v>
      </c>
      <c r="W1614" s="1">
        <v>44776.717291666668</v>
      </c>
      <c r="X1614">
        <v>312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258</v>
      </c>
      <c r="AE1614">
        <v>242</v>
      </c>
      <c r="AF1614">
        <v>0</v>
      </c>
      <c r="AG1614">
        <v>6</v>
      </c>
      <c r="AH1614" t="s">
        <v>90</v>
      </c>
      <c r="AI1614" t="s">
        <v>90</v>
      </c>
      <c r="AJ1614" t="s">
        <v>90</v>
      </c>
      <c r="AK1614" t="s">
        <v>90</v>
      </c>
      <c r="AL1614" t="s">
        <v>90</v>
      </c>
      <c r="AM1614" t="s">
        <v>90</v>
      </c>
      <c r="AN1614" t="s">
        <v>90</v>
      </c>
      <c r="AO1614" t="s">
        <v>90</v>
      </c>
      <c r="AP1614" t="s">
        <v>90</v>
      </c>
      <c r="AQ1614" t="s">
        <v>90</v>
      </c>
      <c r="AR1614" t="s">
        <v>90</v>
      </c>
      <c r="AS1614" t="s">
        <v>90</v>
      </c>
      <c r="AT1614" t="s">
        <v>90</v>
      </c>
      <c r="AU1614" t="s">
        <v>90</v>
      </c>
      <c r="AV1614" t="s">
        <v>90</v>
      </c>
      <c r="AW1614" t="s">
        <v>90</v>
      </c>
      <c r="AX1614" t="s">
        <v>90</v>
      </c>
      <c r="AY1614" t="s">
        <v>90</v>
      </c>
      <c r="AZ1614" t="s">
        <v>90</v>
      </c>
      <c r="BA1614" t="s">
        <v>90</v>
      </c>
      <c r="BB1614" t="s">
        <v>90</v>
      </c>
      <c r="BC1614" t="s">
        <v>90</v>
      </c>
      <c r="BD1614" t="s">
        <v>90</v>
      </c>
      <c r="BE1614" t="s">
        <v>90</v>
      </c>
      <c r="BF1614" t="s">
        <v>3252</v>
      </c>
      <c r="BG1614">
        <v>68</v>
      </c>
      <c r="BH1614" t="s">
        <v>93</v>
      </c>
    </row>
    <row r="1615" spans="1:60">
      <c r="A1615" t="s">
        <v>3476</v>
      </c>
      <c r="B1615" t="s">
        <v>82</v>
      </c>
      <c r="C1615" t="s">
        <v>1360</v>
      </c>
      <c r="D1615" t="s">
        <v>84</v>
      </c>
      <c r="E1615" s="2">
        <f>HYPERLINK("capsilon://?command=openfolder&amp;siteaddress=FAM.docvelocity-na8.net&amp;folderid=FXE819705A-585B-4B19-DF2D-DCAE671E07B9","FX2208515")</f>
        <v>0</v>
      </c>
      <c r="F1615" t="s">
        <v>19</v>
      </c>
      <c r="G1615" t="s">
        <v>19</v>
      </c>
      <c r="H1615" t="s">
        <v>85</v>
      </c>
      <c r="I1615" t="s">
        <v>3477</v>
      </c>
      <c r="J1615">
        <v>128</v>
      </c>
      <c r="K1615" t="s">
        <v>87</v>
      </c>
      <c r="L1615" t="s">
        <v>88</v>
      </c>
      <c r="M1615" t="s">
        <v>89</v>
      </c>
      <c r="N1615">
        <v>1</v>
      </c>
      <c r="O1615" s="1">
        <v>44776.672662037039</v>
      </c>
      <c r="P1615" s="1">
        <v>44776.719259259262</v>
      </c>
      <c r="Q1615">
        <v>3847</v>
      </c>
      <c r="R1615">
        <v>179</v>
      </c>
      <c r="S1615" t="b">
        <v>0</v>
      </c>
      <c r="T1615" t="s">
        <v>90</v>
      </c>
      <c r="U1615" t="b">
        <v>0</v>
      </c>
      <c r="V1615" t="s">
        <v>102</v>
      </c>
      <c r="W1615" s="1">
        <v>44776.719259259262</v>
      </c>
      <c r="X1615">
        <v>169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128</v>
      </c>
      <c r="AE1615">
        <v>121</v>
      </c>
      <c r="AF1615">
        <v>0</v>
      </c>
      <c r="AG1615">
        <v>4</v>
      </c>
      <c r="AH1615" t="s">
        <v>90</v>
      </c>
      <c r="AI1615" t="s">
        <v>90</v>
      </c>
      <c r="AJ1615" t="s">
        <v>90</v>
      </c>
      <c r="AK1615" t="s">
        <v>90</v>
      </c>
      <c r="AL1615" t="s">
        <v>90</v>
      </c>
      <c r="AM1615" t="s">
        <v>90</v>
      </c>
      <c r="AN1615" t="s">
        <v>90</v>
      </c>
      <c r="AO1615" t="s">
        <v>90</v>
      </c>
      <c r="AP1615" t="s">
        <v>90</v>
      </c>
      <c r="AQ1615" t="s">
        <v>90</v>
      </c>
      <c r="AR1615" t="s">
        <v>90</v>
      </c>
      <c r="AS1615" t="s">
        <v>90</v>
      </c>
      <c r="AT1615" t="s">
        <v>90</v>
      </c>
      <c r="AU1615" t="s">
        <v>90</v>
      </c>
      <c r="AV1615" t="s">
        <v>90</v>
      </c>
      <c r="AW1615" t="s">
        <v>90</v>
      </c>
      <c r="AX1615" t="s">
        <v>90</v>
      </c>
      <c r="AY1615" t="s">
        <v>90</v>
      </c>
      <c r="AZ1615" t="s">
        <v>90</v>
      </c>
      <c r="BA1615" t="s">
        <v>90</v>
      </c>
      <c r="BB1615" t="s">
        <v>90</v>
      </c>
      <c r="BC1615" t="s">
        <v>90</v>
      </c>
      <c r="BD1615" t="s">
        <v>90</v>
      </c>
      <c r="BE1615" t="s">
        <v>90</v>
      </c>
      <c r="BF1615" t="s">
        <v>3252</v>
      </c>
      <c r="BG1615">
        <v>67</v>
      </c>
      <c r="BH1615" t="s">
        <v>93</v>
      </c>
    </row>
    <row r="1616" spans="1:60">
      <c r="A1616" t="s">
        <v>3478</v>
      </c>
      <c r="B1616" t="s">
        <v>82</v>
      </c>
      <c r="C1616" t="s">
        <v>3479</v>
      </c>
      <c r="D1616" t="s">
        <v>84</v>
      </c>
      <c r="E1616" s="2">
        <f>HYPERLINK("capsilon://?command=openfolder&amp;siteaddress=FAM.docvelocity-na8.net&amp;folderid=FXAAAD7A05-1444-4121-BF63-9A3B84D57AD8","FX2208857")</f>
        <v>0</v>
      </c>
      <c r="F1616" t="s">
        <v>19</v>
      </c>
      <c r="G1616" t="s">
        <v>19</v>
      </c>
      <c r="H1616" t="s">
        <v>85</v>
      </c>
      <c r="I1616" t="s">
        <v>3480</v>
      </c>
      <c r="J1616">
        <v>29</v>
      </c>
      <c r="K1616" t="s">
        <v>87</v>
      </c>
      <c r="L1616" t="s">
        <v>88</v>
      </c>
      <c r="M1616" t="s">
        <v>89</v>
      </c>
      <c r="N1616">
        <v>2</v>
      </c>
      <c r="O1616" s="1">
        <v>44776.690393518518</v>
      </c>
      <c r="P1616" s="1">
        <v>44776.721342592595</v>
      </c>
      <c r="Q1616">
        <v>2323</v>
      </c>
      <c r="R1616">
        <v>351</v>
      </c>
      <c r="S1616" t="b">
        <v>0</v>
      </c>
      <c r="T1616" t="s">
        <v>90</v>
      </c>
      <c r="U1616" t="b">
        <v>0</v>
      </c>
      <c r="V1616" t="s">
        <v>91</v>
      </c>
      <c r="W1616" s="1">
        <v>44776.70921296296</v>
      </c>
      <c r="X1616">
        <v>170</v>
      </c>
      <c r="Y1616">
        <v>21</v>
      </c>
      <c r="Z1616">
        <v>0</v>
      </c>
      <c r="AA1616">
        <v>21</v>
      </c>
      <c r="AB1616">
        <v>0</v>
      </c>
      <c r="AC1616">
        <v>0</v>
      </c>
      <c r="AD1616">
        <v>8</v>
      </c>
      <c r="AE1616">
        <v>0</v>
      </c>
      <c r="AF1616">
        <v>0</v>
      </c>
      <c r="AG1616">
        <v>0</v>
      </c>
      <c r="AH1616" t="s">
        <v>96</v>
      </c>
      <c r="AI1616" s="1">
        <v>44776.721342592595</v>
      </c>
      <c r="AJ1616">
        <v>181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8</v>
      </c>
      <c r="AQ1616">
        <v>21</v>
      </c>
      <c r="AR1616">
        <v>0</v>
      </c>
      <c r="AS1616">
        <v>2</v>
      </c>
      <c r="AT1616" t="s">
        <v>90</v>
      </c>
      <c r="AU1616" t="s">
        <v>90</v>
      </c>
      <c r="AV1616" t="s">
        <v>90</v>
      </c>
      <c r="AW1616" t="s">
        <v>90</v>
      </c>
      <c r="AX1616" t="s">
        <v>90</v>
      </c>
      <c r="AY1616" t="s">
        <v>90</v>
      </c>
      <c r="AZ1616" t="s">
        <v>90</v>
      </c>
      <c r="BA1616" t="s">
        <v>90</v>
      </c>
      <c r="BB1616" t="s">
        <v>90</v>
      </c>
      <c r="BC1616" t="s">
        <v>90</v>
      </c>
      <c r="BD1616" t="s">
        <v>90</v>
      </c>
      <c r="BE1616" t="s">
        <v>90</v>
      </c>
      <c r="BF1616" t="s">
        <v>3252</v>
      </c>
      <c r="BG1616">
        <v>44</v>
      </c>
      <c r="BH1616" t="s">
        <v>93</v>
      </c>
    </row>
    <row r="1617" spans="1:60">
      <c r="A1617" t="s">
        <v>3481</v>
      </c>
      <c r="B1617" t="s">
        <v>82</v>
      </c>
      <c r="C1617" t="s">
        <v>3479</v>
      </c>
      <c r="D1617" t="s">
        <v>84</v>
      </c>
      <c r="E1617" s="2">
        <f>HYPERLINK("capsilon://?command=openfolder&amp;siteaddress=FAM.docvelocity-na8.net&amp;folderid=FXAAAD7A05-1444-4121-BF63-9A3B84D57AD8","FX2208857")</f>
        <v>0</v>
      </c>
      <c r="F1617" t="s">
        <v>19</v>
      </c>
      <c r="G1617" t="s">
        <v>19</v>
      </c>
      <c r="H1617" t="s">
        <v>85</v>
      </c>
      <c r="I1617" t="s">
        <v>3482</v>
      </c>
      <c r="J1617">
        <v>29</v>
      </c>
      <c r="K1617" t="s">
        <v>87</v>
      </c>
      <c r="L1617" t="s">
        <v>88</v>
      </c>
      <c r="M1617" t="s">
        <v>89</v>
      </c>
      <c r="N1617">
        <v>2</v>
      </c>
      <c r="O1617" s="1">
        <v>44776.690532407411</v>
      </c>
      <c r="P1617" s="1">
        <v>44776.721458333333</v>
      </c>
      <c r="Q1617">
        <v>2446</v>
      </c>
      <c r="R1617">
        <v>226</v>
      </c>
      <c r="S1617" t="b">
        <v>0</v>
      </c>
      <c r="T1617" t="s">
        <v>90</v>
      </c>
      <c r="U1617" t="b">
        <v>0</v>
      </c>
      <c r="V1617" t="s">
        <v>91</v>
      </c>
      <c r="W1617" s="1">
        <v>44776.710613425923</v>
      </c>
      <c r="X1617">
        <v>121</v>
      </c>
      <c r="Y1617">
        <v>21</v>
      </c>
      <c r="Z1617">
        <v>0</v>
      </c>
      <c r="AA1617">
        <v>21</v>
      </c>
      <c r="AB1617">
        <v>0</v>
      </c>
      <c r="AC1617">
        <v>1</v>
      </c>
      <c r="AD1617">
        <v>8</v>
      </c>
      <c r="AE1617">
        <v>0</v>
      </c>
      <c r="AF1617">
        <v>0</v>
      </c>
      <c r="AG1617">
        <v>0</v>
      </c>
      <c r="AH1617" t="s">
        <v>173</v>
      </c>
      <c r="AI1617" s="1">
        <v>44776.721458333333</v>
      </c>
      <c r="AJ1617">
        <v>105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8</v>
      </c>
      <c r="AQ1617">
        <v>0</v>
      </c>
      <c r="AR1617">
        <v>0</v>
      </c>
      <c r="AS1617">
        <v>0</v>
      </c>
      <c r="AT1617" t="s">
        <v>90</v>
      </c>
      <c r="AU1617" t="s">
        <v>90</v>
      </c>
      <c r="AV1617" t="s">
        <v>90</v>
      </c>
      <c r="AW1617" t="s">
        <v>90</v>
      </c>
      <c r="AX1617" t="s">
        <v>90</v>
      </c>
      <c r="AY1617" t="s">
        <v>90</v>
      </c>
      <c r="AZ1617" t="s">
        <v>90</v>
      </c>
      <c r="BA1617" t="s">
        <v>90</v>
      </c>
      <c r="BB1617" t="s">
        <v>90</v>
      </c>
      <c r="BC1617" t="s">
        <v>90</v>
      </c>
      <c r="BD1617" t="s">
        <v>90</v>
      </c>
      <c r="BE1617" t="s">
        <v>90</v>
      </c>
      <c r="BF1617" t="s">
        <v>3252</v>
      </c>
      <c r="BG1617">
        <v>44</v>
      </c>
      <c r="BH1617" t="s">
        <v>93</v>
      </c>
    </row>
    <row r="1618" spans="1:60">
      <c r="A1618" t="s">
        <v>3483</v>
      </c>
      <c r="B1618" t="s">
        <v>82</v>
      </c>
      <c r="C1618" t="s">
        <v>3479</v>
      </c>
      <c r="D1618" t="s">
        <v>84</v>
      </c>
      <c r="E1618" s="2">
        <f>HYPERLINK("capsilon://?command=openfolder&amp;siteaddress=FAM.docvelocity-na8.net&amp;folderid=FXAAAD7A05-1444-4121-BF63-9A3B84D57AD8","FX2208857")</f>
        <v>0</v>
      </c>
      <c r="F1618" t="s">
        <v>19</v>
      </c>
      <c r="G1618" t="s">
        <v>19</v>
      </c>
      <c r="H1618" t="s">
        <v>85</v>
      </c>
      <c r="I1618" t="s">
        <v>3484</v>
      </c>
      <c r="J1618">
        <v>47</v>
      </c>
      <c r="K1618" t="s">
        <v>87</v>
      </c>
      <c r="L1618" t="s">
        <v>88</v>
      </c>
      <c r="M1618" t="s">
        <v>89</v>
      </c>
      <c r="N1618">
        <v>2</v>
      </c>
      <c r="O1618" s="1">
        <v>44776.690763888888</v>
      </c>
      <c r="P1618" s="1">
        <v>44776.723611111112</v>
      </c>
      <c r="Q1618">
        <v>2442</v>
      </c>
      <c r="R1618">
        <v>396</v>
      </c>
      <c r="S1618" t="b">
        <v>0</v>
      </c>
      <c r="T1618" t="s">
        <v>90</v>
      </c>
      <c r="U1618" t="b">
        <v>0</v>
      </c>
      <c r="V1618" t="s">
        <v>91</v>
      </c>
      <c r="W1618" s="1">
        <v>44776.713009259256</v>
      </c>
      <c r="X1618">
        <v>207</v>
      </c>
      <c r="Y1618">
        <v>47</v>
      </c>
      <c r="Z1618">
        <v>0</v>
      </c>
      <c r="AA1618">
        <v>47</v>
      </c>
      <c r="AB1618">
        <v>0</v>
      </c>
      <c r="AC1618">
        <v>2</v>
      </c>
      <c r="AD1618">
        <v>0</v>
      </c>
      <c r="AE1618">
        <v>0</v>
      </c>
      <c r="AF1618">
        <v>0</v>
      </c>
      <c r="AG1618">
        <v>0</v>
      </c>
      <c r="AH1618" t="s">
        <v>108</v>
      </c>
      <c r="AI1618" s="1">
        <v>44776.723611111112</v>
      </c>
      <c r="AJ1618">
        <v>157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 t="s">
        <v>90</v>
      </c>
      <c r="AU1618" t="s">
        <v>90</v>
      </c>
      <c r="AV1618" t="s">
        <v>90</v>
      </c>
      <c r="AW1618" t="s">
        <v>90</v>
      </c>
      <c r="AX1618" t="s">
        <v>90</v>
      </c>
      <c r="AY1618" t="s">
        <v>90</v>
      </c>
      <c r="AZ1618" t="s">
        <v>90</v>
      </c>
      <c r="BA1618" t="s">
        <v>90</v>
      </c>
      <c r="BB1618" t="s">
        <v>90</v>
      </c>
      <c r="BC1618" t="s">
        <v>90</v>
      </c>
      <c r="BD1618" t="s">
        <v>90</v>
      </c>
      <c r="BE1618" t="s">
        <v>90</v>
      </c>
      <c r="BF1618" t="s">
        <v>3252</v>
      </c>
      <c r="BG1618">
        <v>47</v>
      </c>
      <c r="BH1618" t="s">
        <v>93</v>
      </c>
    </row>
    <row r="1619" spans="1:60">
      <c r="A1619" t="s">
        <v>3485</v>
      </c>
      <c r="B1619" t="s">
        <v>82</v>
      </c>
      <c r="C1619" t="s">
        <v>2279</v>
      </c>
      <c r="D1619" t="s">
        <v>84</v>
      </c>
      <c r="E1619" s="2">
        <f>HYPERLINK("capsilon://?command=openfolder&amp;siteaddress=FAM.docvelocity-na8.net&amp;folderid=FXD6D1C8F1-5876-CAB1-B664-03E0E9FBDCBB","FX22076463")</f>
        <v>0</v>
      </c>
      <c r="F1619" t="s">
        <v>19</v>
      </c>
      <c r="G1619" t="s">
        <v>19</v>
      </c>
      <c r="H1619" t="s">
        <v>85</v>
      </c>
      <c r="I1619" t="s">
        <v>3486</v>
      </c>
      <c r="J1619">
        <v>0</v>
      </c>
      <c r="K1619" t="s">
        <v>87</v>
      </c>
      <c r="L1619" t="s">
        <v>88</v>
      </c>
      <c r="M1619" t="s">
        <v>89</v>
      </c>
      <c r="N1619">
        <v>2</v>
      </c>
      <c r="O1619" s="1">
        <v>44776.691134259258</v>
      </c>
      <c r="P1619" s="1">
        <v>44776.722384259258</v>
      </c>
      <c r="Q1619">
        <v>2454</v>
      </c>
      <c r="R1619">
        <v>246</v>
      </c>
      <c r="S1619" t="b">
        <v>0</v>
      </c>
      <c r="T1619" t="s">
        <v>90</v>
      </c>
      <c r="U1619" t="b">
        <v>0</v>
      </c>
      <c r="V1619" t="s">
        <v>91</v>
      </c>
      <c r="W1619" s="1">
        <v>44776.714953703704</v>
      </c>
      <c r="X1619">
        <v>167</v>
      </c>
      <c r="Y1619">
        <v>37</v>
      </c>
      <c r="Z1619">
        <v>0</v>
      </c>
      <c r="AA1619">
        <v>37</v>
      </c>
      <c r="AB1619">
        <v>0</v>
      </c>
      <c r="AC1619">
        <v>28</v>
      </c>
      <c r="AD1619">
        <v>-37</v>
      </c>
      <c r="AE1619">
        <v>0</v>
      </c>
      <c r="AF1619">
        <v>0</v>
      </c>
      <c r="AG1619">
        <v>0</v>
      </c>
      <c r="AH1619" t="s">
        <v>173</v>
      </c>
      <c r="AI1619" s="1">
        <v>44776.722384259258</v>
      </c>
      <c r="AJ1619">
        <v>79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-37</v>
      </c>
      <c r="AQ1619">
        <v>0</v>
      </c>
      <c r="AR1619">
        <v>0</v>
      </c>
      <c r="AS1619">
        <v>0</v>
      </c>
      <c r="AT1619" t="s">
        <v>90</v>
      </c>
      <c r="AU1619" t="s">
        <v>90</v>
      </c>
      <c r="AV1619" t="s">
        <v>90</v>
      </c>
      <c r="AW1619" t="s">
        <v>90</v>
      </c>
      <c r="AX1619" t="s">
        <v>90</v>
      </c>
      <c r="AY1619" t="s">
        <v>90</v>
      </c>
      <c r="AZ1619" t="s">
        <v>90</v>
      </c>
      <c r="BA1619" t="s">
        <v>90</v>
      </c>
      <c r="BB1619" t="s">
        <v>90</v>
      </c>
      <c r="BC1619" t="s">
        <v>90</v>
      </c>
      <c r="BD1619" t="s">
        <v>90</v>
      </c>
      <c r="BE1619" t="s">
        <v>90</v>
      </c>
      <c r="BF1619" t="s">
        <v>3252</v>
      </c>
      <c r="BG1619">
        <v>45</v>
      </c>
      <c r="BH1619" t="s">
        <v>93</v>
      </c>
    </row>
    <row r="1620" spans="1:60">
      <c r="A1620" t="s">
        <v>3487</v>
      </c>
      <c r="B1620" t="s">
        <v>82</v>
      </c>
      <c r="C1620" t="s">
        <v>2279</v>
      </c>
      <c r="D1620" t="s">
        <v>84</v>
      </c>
      <c r="E1620" s="2">
        <f>HYPERLINK("capsilon://?command=openfolder&amp;siteaddress=FAM.docvelocity-na8.net&amp;folderid=FXD6D1C8F1-5876-CAB1-B664-03E0E9FBDCBB","FX22076463")</f>
        <v>0</v>
      </c>
      <c r="F1620" t="s">
        <v>19</v>
      </c>
      <c r="G1620" t="s">
        <v>19</v>
      </c>
      <c r="H1620" t="s">
        <v>85</v>
      </c>
      <c r="I1620" t="s">
        <v>3488</v>
      </c>
      <c r="J1620">
        <v>147</v>
      </c>
      <c r="K1620" t="s">
        <v>87</v>
      </c>
      <c r="L1620" t="s">
        <v>88</v>
      </c>
      <c r="M1620" t="s">
        <v>89</v>
      </c>
      <c r="N1620">
        <v>2</v>
      </c>
      <c r="O1620" s="1">
        <v>44776.691805555558</v>
      </c>
      <c r="P1620" s="1">
        <v>44776.729502314818</v>
      </c>
      <c r="Q1620">
        <v>2121</v>
      </c>
      <c r="R1620">
        <v>1136</v>
      </c>
      <c r="S1620" t="b">
        <v>0</v>
      </c>
      <c r="T1620" t="s">
        <v>90</v>
      </c>
      <c r="U1620" t="b">
        <v>0</v>
      </c>
      <c r="V1620" t="s">
        <v>91</v>
      </c>
      <c r="W1620" s="1">
        <v>44776.724328703705</v>
      </c>
      <c r="X1620">
        <v>809</v>
      </c>
      <c r="Y1620">
        <v>111</v>
      </c>
      <c r="Z1620">
        <v>0</v>
      </c>
      <c r="AA1620">
        <v>111</v>
      </c>
      <c r="AB1620">
        <v>0</v>
      </c>
      <c r="AC1620">
        <v>14</v>
      </c>
      <c r="AD1620">
        <v>36</v>
      </c>
      <c r="AE1620">
        <v>0</v>
      </c>
      <c r="AF1620">
        <v>0</v>
      </c>
      <c r="AG1620">
        <v>0</v>
      </c>
      <c r="AH1620" t="s">
        <v>96</v>
      </c>
      <c r="AI1620" s="1">
        <v>44776.729502314818</v>
      </c>
      <c r="AJ1620">
        <v>327</v>
      </c>
      <c r="AK1620">
        <v>1</v>
      </c>
      <c r="AL1620">
        <v>0</v>
      </c>
      <c r="AM1620">
        <v>1</v>
      </c>
      <c r="AN1620">
        <v>5</v>
      </c>
      <c r="AO1620">
        <v>1</v>
      </c>
      <c r="AP1620">
        <v>35</v>
      </c>
      <c r="AQ1620">
        <v>0</v>
      </c>
      <c r="AR1620">
        <v>0</v>
      </c>
      <c r="AS1620">
        <v>0</v>
      </c>
      <c r="AT1620" t="s">
        <v>90</v>
      </c>
      <c r="AU1620" t="s">
        <v>90</v>
      </c>
      <c r="AV1620" t="s">
        <v>90</v>
      </c>
      <c r="AW1620" t="s">
        <v>90</v>
      </c>
      <c r="AX1620" t="s">
        <v>90</v>
      </c>
      <c r="AY1620" t="s">
        <v>90</v>
      </c>
      <c r="AZ1620" t="s">
        <v>90</v>
      </c>
      <c r="BA1620" t="s">
        <v>90</v>
      </c>
      <c r="BB1620" t="s">
        <v>90</v>
      </c>
      <c r="BC1620" t="s">
        <v>90</v>
      </c>
      <c r="BD1620" t="s">
        <v>90</v>
      </c>
      <c r="BE1620" t="s">
        <v>90</v>
      </c>
      <c r="BF1620" t="s">
        <v>3252</v>
      </c>
      <c r="BG1620">
        <v>54</v>
      </c>
      <c r="BH1620" t="s">
        <v>93</v>
      </c>
    </row>
    <row r="1621" spans="1:60">
      <c r="A1621" t="s">
        <v>3489</v>
      </c>
      <c r="B1621" t="s">
        <v>82</v>
      </c>
      <c r="C1621" t="s">
        <v>3479</v>
      </c>
      <c r="D1621" t="s">
        <v>84</v>
      </c>
      <c r="E1621" s="2">
        <f>HYPERLINK("capsilon://?command=openfolder&amp;siteaddress=FAM.docvelocity-na8.net&amp;folderid=FXAAAD7A05-1444-4121-BF63-9A3B84D57AD8","FX2208857")</f>
        <v>0</v>
      </c>
      <c r="F1621" t="s">
        <v>19</v>
      </c>
      <c r="G1621" t="s">
        <v>19</v>
      </c>
      <c r="H1621" t="s">
        <v>85</v>
      </c>
      <c r="I1621" t="s">
        <v>3490</v>
      </c>
      <c r="J1621">
        <v>67</v>
      </c>
      <c r="K1621" t="s">
        <v>87</v>
      </c>
      <c r="L1621" t="s">
        <v>88</v>
      </c>
      <c r="M1621" t="s">
        <v>89</v>
      </c>
      <c r="N1621">
        <v>2</v>
      </c>
      <c r="O1621" s="1">
        <v>44776.692083333335</v>
      </c>
      <c r="P1621" s="1">
        <v>44776.739594907405</v>
      </c>
      <c r="Q1621">
        <v>3327</v>
      </c>
      <c r="R1621">
        <v>778</v>
      </c>
      <c r="S1621" t="b">
        <v>0</v>
      </c>
      <c r="T1621" t="s">
        <v>90</v>
      </c>
      <c r="U1621" t="b">
        <v>0</v>
      </c>
      <c r="V1621" t="s">
        <v>95</v>
      </c>
      <c r="W1621" s="1">
        <v>44776.733668981484</v>
      </c>
      <c r="X1621">
        <v>326</v>
      </c>
      <c r="Y1621">
        <v>52</v>
      </c>
      <c r="Z1621">
        <v>0</v>
      </c>
      <c r="AA1621">
        <v>52</v>
      </c>
      <c r="AB1621">
        <v>0</v>
      </c>
      <c r="AC1621">
        <v>6</v>
      </c>
      <c r="AD1621">
        <v>15</v>
      </c>
      <c r="AE1621">
        <v>0</v>
      </c>
      <c r="AF1621">
        <v>0</v>
      </c>
      <c r="AG1621">
        <v>0</v>
      </c>
      <c r="AH1621" t="s">
        <v>108</v>
      </c>
      <c r="AI1621" s="1">
        <v>44776.739594907405</v>
      </c>
      <c r="AJ1621">
        <v>452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15</v>
      </c>
      <c r="AQ1621">
        <v>0</v>
      </c>
      <c r="AR1621">
        <v>0</v>
      </c>
      <c r="AS1621">
        <v>0</v>
      </c>
      <c r="AT1621" t="s">
        <v>90</v>
      </c>
      <c r="AU1621" t="s">
        <v>90</v>
      </c>
      <c r="AV1621" t="s">
        <v>90</v>
      </c>
      <c r="AW1621" t="s">
        <v>90</v>
      </c>
      <c r="AX1621" t="s">
        <v>90</v>
      </c>
      <c r="AY1621" t="s">
        <v>90</v>
      </c>
      <c r="AZ1621" t="s">
        <v>90</v>
      </c>
      <c r="BA1621" t="s">
        <v>90</v>
      </c>
      <c r="BB1621" t="s">
        <v>90</v>
      </c>
      <c r="BC1621" t="s">
        <v>90</v>
      </c>
      <c r="BD1621" t="s">
        <v>90</v>
      </c>
      <c r="BE1621" t="s">
        <v>90</v>
      </c>
      <c r="BF1621" t="s">
        <v>3252</v>
      </c>
      <c r="BG1621">
        <v>68</v>
      </c>
      <c r="BH1621" t="s">
        <v>93</v>
      </c>
    </row>
    <row r="1622" spans="1:60">
      <c r="A1622" t="s">
        <v>3491</v>
      </c>
      <c r="B1622" t="s">
        <v>82</v>
      </c>
      <c r="C1622" t="s">
        <v>3479</v>
      </c>
      <c r="D1622" t="s">
        <v>84</v>
      </c>
      <c r="E1622" s="2">
        <f>HYPERLINK("capsilon://?command=openfolder&amp;siteaddress=FAM.docvelocity-na8.net&amp;folderid=FXAAAD7A05-1444-4121-BF63-9A3B84D57AD8","FX2208857")</f>
        <v>0</v>
      </c>
      <c r="F1622" t="s">
        <v>19</v>
      </c>
      <c r="G1622" t="s">
        <v>19</v>
      </c>
      <c r="H1622" t="s">
        <v>85</v>
      </c>
      <c r="I1622" t="s">
        <v>3492</v>
      </c>
      <c r="J1622">
        <v>67</v>
      </c>
      <c r="K1622" t="s">
        <v>87</v>
      </c>
      <c r="L1622" t="s">
        <v>88</v>
      </c>
      <c r="M1622" t="s">
        <v>89</v>
      </c>
      <c r="N1622">
        <v>2</v>
      </c>
      <c r="O1622" s="1">
        <v>44776.692337962966</v>
      </c>
      <c r="P1622" s="1">
        <v>44776.750092592592</v>
      </c>
      <c r="Q1622">
        <v>3557</v>
      </c>
      <c r="R1622">
        <v>1433</v>
      </c>
      <c r="S1622" t="b">
        <v>0</v>
      </c>
      <c r="T1622" t="s">
        <v>90</v>
      </c>
      <c r="U1622" t="b">
        <v>0</v>
      </c>
      <c r="V1622" t="s">
        <v>102</v>
      </c>
      <c r="W1622" s="1">
        <v>44776.737118055556</v>
      </c>
      <c r="X1622">
        <v>527</v>
      </c>
      <c r="Y1622">
        <v>52</v>
      </c>
      <c r="Z1622">
        <v>0</v>
      </c>
      <c r="AA1622">
        <v>52</v>
      </c>
      <c r="AB1622">
        <v>0</v>
      </c>
      <c r="AC1622">
        <v>22</v>
      </c>
      <c r="AD1622">
        <v>15</v>
      </c>
      <c r="AE1622">
        <v>0</v>
      </c>
      <c r="AF1622">
        <v>0</v>
      </c>
      <c r="AG1622">
        <v>0</v>
      </c>
      <c r="AH1622" t="s">
        <v>108</v>
      </c>
      <c r="AI1622" s="1">
        <v>44776.750092592592</v>
      </c>
      <c r="AJ1622">
        <v>906</v>
      </c>
      <c r="AK1622">
        <v>2</v>
      </c>
      <c r="AL1622">
        <v>0</v>
      </c>
      <c r="AM1622">
        <v>2</v>
      </c>
      <c r="AN1622">
        <v>0</v>
      </c>
      <c r="AO1622">
        <v>2</v>
      </c>
      <c r="AP1622">
        <v>13</v>
      </c>
      <c r="AQ1622">
        <v>0</v>
      </c>
      <c r="AR1622">
        <v>0</v>
      </c>
      <c r="AS1622">
        <v>0</v>
      </c>
      <c r="AT1622" t="s">
        <v>90</v>
      </c>
      <c r="AU1622" t="s">
        <v>90</v>
      </c>
      <c r="AV1622" t="s">
        <v>90</v>
      </c>
      <c r="AW1622" t="s">
        <v>90</v>
      </c>
      <c r="AX1622" t="s">
        <v>90</v>
      </c>
      <c r="AY1622" t="s">
        <v>90</v>
      </c>
      <c r="AZ1622" t="s">
        <v>90</v>
      </c>
      <c r="BA1622" t="s">
        <v>90</v>
      </c>
      <c r="BB1622" t="s">
        <v>90</v>
      </c>
      <c r="BC1622" t="s">
        <v>90</v>
      </c>
      <c r="BD1622" t="s">
        <v>90</v>
      </c>
      <c r="BE1622" t="s">
        <v>90</v>
      </c>
      <c r="BF1622" t="s">
        <v>3252</v>
      </c>
      <c r="BG1622">
        <v>83</v>
      </c>
      <c r="BH1622" t="s">
        <v>93</v>
      </c>
    </row>
    <row r="1623" spans="1:60">
      <c r="A1623" t="s">
        <v>3493</v>
      </c>
      <c r="B1623" t="s">
        <v>82</v>
      </c>
      <c r="C1623" t="s">
        <v>1047</v>
      </c>
      <c r="D1623" t="s">
        <v>84</v>
      </c>
      <c r="E1623" s="2">
        <f>HYPERLINK("capsilon://?command=openfolder&amp;siteaddress=FAM.docvelocity-na8.net&amp;folderid=FXD8D06C88-82EA-16DB-26FF-618646EAE2E2","FX22076121")</f>
        <v>0</v>
      </c>
      <c r="F1623" t="s">
        <v>19</v>
      </c>
      <c r="G1623" t="s">
        <v>19</v>
      </c>
      <c r="H1623" t="s">
        <v>85</v>
      </c>
      <c r="I1623" t="s">
        <v>3494</v>
      </c>
      <c r="J1623">
        <v>181</v>
      </c>
      <c r="K1623" t="s">
        <v>87</v>
      </c>
      <c r="L1623" t="s">
        <v>88</v>
      </c>
      <c r="M1623" t="s">
        <v>89</v>
      </c>
      <c r="N1623">
        <v>1</v>
      </c>
      <c r="O1623" s="1">
        <v>44776.694953703707</v>
      </c>
      <c r="P1623" s="1">
        <v>44776.739201388889</v>
      </c>
      <c r="Q1623">
        <v>3615</v>
      </c>
      <c r="R1623">
        <v>208</v>
      </c>
      <c r="S1623" t="b">
        <v>0</v>
      </c>
      <c r="T1623" t="s">
        <v>90</v>
      </c>
      <c r="U1623" t="b">
        <v>0</v>
      </c>
      <c r="V1623" t="s">
        <v>102</v>
      </c>
      <c r="W1623" s="1">
        <v>44776.739201388889</v>
      </c>
      <c r="X1623">
        <v>179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181</v>
      </c>
      <c r="AE1623">
        <v>181</v>
      </c>
      <c r="AF1623">
        <v>0</v>
      </c>
      <c r="AG1623">
        <v>6</v>
      </c>
      <c r="AH1623" t="s">
        <v>90</v>
      </c>
      <c r="AI1623" t="s">
        <v>90</v>
      </c>
      <c r="AJ1623" t="s">
        <v>90</v>
      </c>
      <c r="AK1623" t="s">
        <v>90</v>
      </c>
      <c r="AL1623" t="s">
        <v>90</v>
      </c>
      <c r="AM1623" t="s">
        <v>90</v>
      </c>
      <c r="AN1623" t="s">
        <v>90</v>
      </c>
      <c r="AO1623" t="s">
        <v>90</v>
      </c>
      <c r="AP1623" t="s">
        <v>90</v>
      </c>
      <c r="AQ1623" t="s">
        <v>90</v>
      </c>
      <c r="AR1623" t="s">
        <v>90</v>
      </c>
      <c r="AS1623" t="s">
        <v>90</v>
      </c>
      <c r="AT1623" t="s">
        <v>90</v>
      </c>
      <c r="AU1623" t="s">
        <v>90</v>
      </c>
      <c r="AV1623" t="s">
        <v>90</v>
      </c>
      <c r="AW1623" t="s">
        <v>90</v>
      </c>
      <c r="AX1623" t="s">
        <v>90</v>
      </c>
      <c r="AY1623" t="s">
        <v>90</v>
      </c>
      <c r="AZ1623" t="s">
        <v>90</v>
      </c>
      <c r="BA1623" t="s">
        <v>90</v>
      </c>
      <c r="BB1623" t="s">
        <v>90</v>
      </c>
      <c r="BC1623" t="s">
        <v>90</v>
      </c>
      <c r="BD1623" t="s">
        <v>90</v>
      </c>
      <c r="BE1623" t="s">
        <v>90</v>
      </c>
      <c r="BF1623" t="s">
        <v>3252</v>
      </c>
      <c r="BG1623">
        <v>63</v>
      </c>
      <c r="BH1623" t="s">
        <v>93</v>
      </c>
    </row>
    <row r="1624" spans="1:60">
      <c r="A1624" t="s">
        <v>3495</v>
      </c>
      <c r="B1624" t="s">
        <v>82</v>
      </c>
      <c r="C1624" t="s">
        <v>3496</v>
      </c>
      <c r="D1624" t="s">
        <v>84</v>
      </c>
      <c r="E1624" s="2">
        <f>HYPERLINK("capsilon://?command=openfolder&amp;siteaddress=FAM.docvelocity-na8.net&amp;folderid=FXAB6A359B-A2B2-607F-EC6F-ABE4040B5742","FX2208724")</f>
        <v>0</v>
      </c>
      <c r="F1624" t="s">
        <v>19</v>
      </c>
      <c r="G1624" t="s">
        <v>19</v>
      </c>
      <c r="H1624" t="s">
        <v>85</v>
      </c>
      <c r="I1624" t="s">
        <v>3497</v>
      </c>
      <c r="J1624">
        <v>28</v>
      </c>
      <c r="K1624" t="s">
        <v>87</v>
      </c>
      <c r="L1624" t="s">
        <v>88</v>
      </c>
      <c r="M1624" t="s">
        <v>89</v>
      </c>
      <c r="N1624">
        <v>1</v>
      </c>
      <c r="O1624" s="1">
        <v>44776.71193287037</v>
      </c>
      <c r="P1624" s="1">
        <v>44776.74796296296</v>
      </c>
      <c r="Q1624">
        <v>2325</v>
      </c>
      <c r="R1624">
        <v>788</v>
      </c>
      <c r="S1624" t="b">
        <v>0</v>
      </c>
      <c r="T1624" t="s">
        <v>90</v>
      </c>
      <c r="U1624" t="b">
        <v>0</v>
      </c>
      <c r="V1624" t="s">
        <v>102</v>
      </c>
      <c r="W1624" s="1">
        <v>44776.74796296296</v>
      </c>
      <c r="X1624">
        <v>757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28</v>
      </c>
      <c r="AE1624">
        <v>21</v>
      </c>
      <c r="AF1624">
        <v>0</v>
      </c>
      <c r="AG1624">
        <v>12</v>
      </c>
      <c r="AH1624" t="s">
        <v>90</v>
      </c>
      <c r="AI1624" t="s">
        <v>90</v>
      </c>
      <c r="AJ1624" t="s">
        <v>90</v>
      </c>
      <c r="AK1624" t="s">
        <v>90</v>
      </c>
      <c r="AL1624" t="s">
        <v>90</v>
      </c>
      <c r="AM1624" t="s">
        <v>90</v>
      </c>
      <c r="AN1624" t="s">
        <v>90</v>
      </c>
      <c r="AO1624" t="s">
        <v>90</v>
      </c>
      <c r="AP1624" t="s">
        <v>90</v>
      </c>
      <c r="AQ1624" t="s">
        <v>90</v>
      </c>
      <c r="AR1624" t="s">
        <v>90</v>
      </c>
      <c r="AS1624" t="s">
        <v>90</v>
      </c>
      <c r="AT1624" t="s">
        <v>90</v>
      </c>
      <c r="AU1624" t="s">
        <v>90</v>
      </c>
      <c r="AV1624" t="s">
        <v>90</v>
      </c>
      <c r="AW1624" t="s">
        <v>90</v>
      </c>
      <c r="AX1624" t="s">
        <v>90</v>
      </c>
      <c r="AY1624" t="s">
        <v>90</v>
      </c>
      <c r="AZ1624" t="s">
        <v>90</v>
      </c>
      <c r="BA1624" t="s">
        <v>90</v>
      </c>
      <c r="BB1624" t="s">
        <v>90</v>
      </c>
      <c r="BC1624" t="s">
        <v>90</v>
      </c>
      <c r="BD1624" t="s">
        <v>90</v>
      </c>
      <c r="BE1624" t="s">
        <v>90</v>
      </c>
      <c r="BF1624" t="s">
        <v>3252</v>
      </c>
      <c r="BG1624">
        <v>51</v>
      </c>
      <c r="BH1624" t="s">
        <v>93</v>
      </c>
    </row>
    <row r="1625" spans="1:60">
      <c r="A1625" t="s">
        <v>3498</v>
      </c>
      <c r="B1625" t="s">
        <v>82</v>
      </c>
      <c r="C1625" t="s">
        <v>3474</v>
      </c>
      <c r="D1625" t="s">
        <v>84</v>
      </c>
      <c r="E1625" s="2">
        <f>HYPERLINK("capsilon://?command=openfolder&amp;siteaddress=FAM.docvelocity-na8.net&amp;folderid=FX4877C613-FD10-CCA6-2B87-61FEBFC53C0C","FX22077839")</f>
        <v>0</v>
      </c>
      <c r="F1625" t="s">
        <v>19</v>
      </c>
      <c r="G1625" t="s">
        <v>19</v>
      </c>
      <c r="H1625" t="s">
        <v>85</v>
      </c>
      <c r="I1625" t="s">
        <v>3475</v>
      </c>
      <c r="J1625">
        <v>312</v>
      </c>
      <c r="K1625" t="s">
        <v>87</v>
      </c>
      <c r="L1625" t="s">
        <v>88</v>
      </c>
      <c r="M1625" t="s">
        <v>89</v>
      </c>
      <c r="N1625">
        <v>2</v>
      </c>
      <c r="O1625" s="1">
        <v>44776.719155092593</v>
      </c>
      <c r="P1625" s="1">
        <v>44776.736458333333</v>
      </c>
      <c r="Q1625">
        <v>30</v>
      </c>
      <c r="R1625">
        <v>1465</v>
      </c>
      <c r="S1625" t="b">
        <v>0</v>
      </c>
      <c r="T1625" t="s">
        <v>90</v>
      </c>
      <c r="U1625" t="b">
        <v>1</v>
      </c>
      <c r="V1625" t="s">
        <v>102</v>
      </c>
      <c r="W1625" s="1">
        <v>44776.72928240741</v>
      </c>
      <c r="X1625">
        <v>865</v>
      </c>
      <c r="Y1625">
        <v>245</v>
      </c>
      <c r="Z1625">
        <v>0</v>
      </c>
      <c r="AA1625">
        <v>245</v>
      </c>
      <c r="AB1625">
        <v>0</v>
      </c>
      <c r="AC1625">
        <v>13</v>
      </c>
      <c r="AD1625">
        <v>67</v>
      </c>
      <c r="AE1625">
        <v>0</v>
      </c>
      <c r="AF1625">
        <v>0</v>
      </c>
      <c r="AG1625">
        <v>0</v>
      </c>
      <c r="AH1625" t="s">
        <v>96</v>
      </c>
      <c r="AI1625" s="1">
        <v>44776.736458333333</v>
      </c>
      <c r="AJ1625">
        <v>600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67</v>
      </c>
      <c r="AQ1625">
        <v>0</v>
      </c>
      <c r="AR1625">
        <v>0</v>
      </c>
      <c r="AS1625">
        <v>0</v>
      </c>
      <c r="AT1625" t="s">
        <v>90</v>
      </c>
      <c r="AU1625" t="s">
        <v>90</v>
      </c>
      <c r="AV1625" t="s">
        <v>90</v>
      </c>
      <c r="AW1625" t="s">
        <v>90</v>
      </c>
      <c r="AX1625" t="s">
        <v>90</v>
      </c>
      <c r="AY1625" t="s">
        <v>90</v>
      </c>
      <c r="AZ1625" t="s">
        <v>90</v>
      </c>
      <c r="BA1625" t="s">
        <v>90</v>
      </c>
      <c r="BB1625" t="s">
        <v>90</v>
      </c>
      <c r="BC1625" t="s">
        <v>90</v>
      </c>
      <c r="BD1625" t="s">
        <v>90</v>
      </c>
      <c r="BE1625" t="s">
        <v>90</v>
      </c>
      <c r="BF1625" t="s">
        <v>3252</v>
      </c>
      <c r="BG1625">
        <v>24</v>
      </c>
      <c r="BH1625" t="s">
        <v>93</v>
      </c>
    </row>
    <row r="1626" spans="1:60">
      <c r="A1626" t="s">
        <v>3499</v>
      </c>
      <c r="B1626" t="s">
        <v>82</v>
      </c>
      <c r="C1626" t="s">
        <v>1360</v>
      </c>
      <c r="D1626" t="s">
        <v>84</v>
      </c>
      <c r="E1626" s="2">
        <f>HYPERLINK("capsilon://?command=openfolder&amp;siteaddress=FAM.docvelocity-na8.net&amp;folderid=FXE819705A-585B-4B19-DF2D-DCAE671E07B9","FX2208515")</f>
        <v>0</v>
      </c>
      <c r="F1626" t="s">
        <v>19</v>
      </c>
      <c r="G1626" t="s">
        <v>19</v>
      </c>
      <c r="H1626" t="s">
        <v>85</v>
      </c>
      <c r="I1626" t="s">
        <v>3477</v>
      </c>
      <c r="J1626">
        <v>180</v>
      </c>
      <c r="K1626" t="s">
        <v>87</v>
      </c>
      <c r="L1626" t="s">
        <v>88</v>
      </c>
      <c r="M1626" t="s">
        <v>89</v>
      </c>
      <c r="N1626">
        <v>2</v>
      </c>
      <c r="O1626" s="1">
        <v>44776.720532407409</v>
      </c>
      <c r="P1626" s="1">
        <v>44776.741655092592</v>
      </c>
      <c r="Q1626">
        <v>320</v>
      </c>
      <c r="R1626">
        <v>1505</v>
      </c>
      <c r="S1626" t="b">
        <v>0</v>
      </c>
      <c r="T1626" t="s">
        <v>90</v>
      </c>
      <c r="U1626" t="b">
        <v>1</v>
      </c>
      <c r="V1626" t="s">
        <v>91</v>
      </c>
      <c r="W1626" s="1">
        <v>44776.736574074072</v>
      </c>
      <c r="X1626">
        <v>1057</v>
      </c>
      <c r="Y1626">
        <v>154</v>
      </c>
      <c r="Z1626">
        <v>0</v>
      </c>
      <c r="AA1626">
        <v>154</v>
      </c>
      <c r="AB1626">
        <v>0</v>
      </c>
      <c r="AC1626">
        <v>46</v>
      </c>
      <c r="AD1626">
        <v>26</v>
      </c>
      <c r="AE1626">
        <v>0</v>
      </c>
      <c r="AF1626">
        <v>0</v>
      </c>
      <c r="AG1626">
        <v>0</v>
      </c>
      <c r="AH1626" t="s">
        <v>96</v>
      </c>
      <c r="AI1626" s="1">
        <v>44776.741655092592</v>
      </c>
      <c r="AJ1626">
        <v>436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26</v>
      </c>
      <c r="AQ1626">
        <v>0</v>
      </c>
      <c r="AR1626">
        <v>0</v>
      </c>
      <c r="AS1626">
        <v>0</v>
      </c>
      <c r="AT1626" t="s">
        <v>90</v>
      </c>
      <c r="AU1626" t="s">
        <v>90</v>
      </c>
      <c r="AV1626" t="s">
        <v>90</v>
      </c>
      <c r="AW1626" t="s">
        <v>90</v>
      </c>
      <c r="AX1626" t="s">
        <v>90</v>
      </c>
      <c r="AY1626" t="s">
        <v>90</v>
      </c>
      <c r="AZ1626" t="s">
        <v>90</v>
      </c>
      <c r="BA1626" t="s">
        <v>90</v>
      </c>
      <c r="BB1626" t="s">
        <v>90</v>
      </c>
      <c r="BC1626" t="s">
        <v>90</v>
      </c>
      <c r="BD1626" t="s">
        <v>90</v>
      </c>
      <c r="BE1626" t="s">
        <v>90</v>
      </c>
      <c r="BF1626" t="s">
        <v>3252</v>
      </c>
      <c r="BG1626">
        <v>30</v>
      </c>
      <c r="BH1626" t="s">
        <v>93</v>
      </c>
    </row>
    <row r="1627" spans="1:60">
      <c r="A1627" t="s">
        <v>3500</v>
      </c>
      <c r="B1627" t="s">
        <v>82</v>
      </c>
      <c r="C1627" t="s">
        <v>3479</v>
      </c>
      <c r="D1627" t="s">
        <v>84</v>
      </c>
      <c r="E1627" s="2">
        <f>HYPERLINK("capsilon://?command=openfolder&amp;siteaddress=FAM.docvelocity-na8.net&amp;folderid=FXAAAD7A05-1444-4121-BF63-9A3B84D57AD8","FX2208857")</f>
        <v>0</v>
      </c>
      <c r="F1627" t="s">
        <v>19</v>
      </c>
      <c r="G1627" t="s">
        <v>19</v>
      </c>
      <c r="H1627" t="s">
        <v>85</v>
      </c>
      <c r="I1627" t="s">
        <v>3480</v>
      </c>
      <c r="J1627">
        <v>56</v>
      </c>
      <c r="K1627" t="s">
        <v>87</v>
      </c>
      <c r="L1627" t="s">
        <v>88</v>
      </c>
      <c r="M1627" t="s">
        <v>89</v>
      </c>
      <c r="N1627">
        <v>2</v>
      </c>
      <c r="O1627" s="1">
        <v>44776.722581018519</v>
      </c>
      <c r="P1627" s="1">
        <v>44776.734351851854</v>
      </c>
      <c r="Q1627">
        <v>717</v>
      </c>
      <c r="R1627">
        <v>300</v>
      </c>
      <c r="S1627" t="b">
        <v>0</v>
      </c>
      <c r="T1627" t="s">
        <v>90</v>
      </c>
      <c r="U1627" t="b">
        <v>1</v>
      </c>
      <c r="V1627" t="s">
        <v>102</v>
      </c>
      <c r="W1627" s="1">
        <v>44776.731006944443</v>
      </c>
      <c r="X1627">
        <v>148</v>
      </c>
      <c r="Y1627">
        <v>42</v>
      </c>
      <c r="Z1627">
        <v>0</v>
      </c>
      <c r="AA1627">
        <v>42</v>
      </c>
      <c r="AB1627">
        <v>0</v>
      </c>
      <c r="AC1627">
        <v>0</v>
      </c>
      <c r="AD1627">
        <v>14</v>
      </c>
      <c r="AE1627">
        <v>0</v>
      </c>
      <c r="AF1627">
        <v>0</v>
      </c>
      <c r="AG1627">
        <v>0</v>
      </c>
      <c r="AH1627" t="s">
        <v>108</v>
      </c>
      <c r="AI1627" s="1">
        <v>44776.734351851854</v>
      </c>
      <c r="AJ1627">
        <v>152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14</v>
      </c>
      <c r="AQ1627">
        <v>0</v>
      </c>
      <c r="AR1627">
        <v>0</v>
      </c>
      <c r="AS1627">
        <v>0</v>
      </c>
      <c r="AT1627" t="s">
        <v>90</v>
      </c>
      <c r="AU1627" t="s">
        <v>90</v>
      </c>
      <c r="AV1627" t="s">
        <v>90</v>
      </c>
      <c r="AW1627" t="s">
        <v>90</v>
      </c>
      <c r="AX1627" t="s">
        <v>90</v>
      </c>
      <c r="AY1627" t="s">
        <v>90</v>
      </c>
      <c r="AZ1627" t="s">
        <v>90</v>
      </c>
      <c r="BA1627" t="s">
        <v>90</v>
      </c>
      <c r="BB1627" t="s">
        <v>90</v>
      </c>
      <c r="BC1627" t="s">
        <v>90</v>
      </c>
      <c r="BD1627" t="s">
        <v>90</v>
      </c>
      <c r="BE1627" t="s">
        <v>90</v>
      </c>
      <c r="BF1627" t="s">
        <v>3252</v>
      </c>
      <c r="BG1627">
        <v>16</v>
      </c>
      <c r="BH1627" t="s">
        <v>93</v>
      </c>
    </row>
    <row r="1628" spans="1:60">
      <c r="A1628" t="s">
        <v>3501</v>
      </c>
      <c r="B1628" t="s">
        <v>82</v>
      </c>
      <c r="C1628" t="s">
        <v>1047</v>
      </c>
      <c r="D1628" t="s">
        <v>84</v>
      </c>
      <c r="E1628" s="2">
        <f>HYPERLINK("capsilon://?command=openfolder&amp;siteaddress=FAM.docvelocity-na8.net&amp;folderid=FXD8D06C88-82EA-16DB-26FF-618646EAE2E2","FX22076121")</f>
        <v>0</v>
      </c>
      <c r="F1628" t="s">
        <v>19</v>
      </c>
      <c r="G1628" t="s">
        <v>19</v>
      </c>
      <c r="H1628" t="s">
        <v>85</v>
      </c>
      <c r="I1628" t="s">
        <v>3494</v>
      </c>
      <c r="J1628">
        <v>301</v>
      </c>
      <c r="K1628" t="s">
        <v>87</v>
      </c>
      <c r="L1628" t="s">
        <v>88</v>
      </c>
      <c r="M1628" t="s">
        <v>89</v>
      </c>
      <c r="N1628">
        <v>2</v>
      </c>
      <c r="O1628" s="1">
        <v>44776.740497685183</v>
      </c>
      <c r="P1628" s="1">
        <v>44776.787418981483</v>
      </c>
      <c r="Q1628">
        <v>2498</v>
      </c>
      <c r="R1628">
        <v>1556</v>
      </c>
      <c r="S1628" t="b">
        <v>0</v>
      </c>
      <c r="T1628" t="s">
        <v>90</v>
      </c>
      <c r="U1628" t="b">
        <v>1</v>
      </c>
      <c r="V1628" t="s">
        <v>95</v>
      </c>
      <c r="W1628" s="1">
        <v>44776.753668981481</v>
      </c>
      <c r="X1628">
        <v>1070</v>
      </c>
      <c r="Y1628">
        <v>261</v>
      </c>
      <c r="Z1628">
        <v>0</v>
      </c>
      <c r="AA1628">
        <v>261</v>
      </c>
      <c r="AB1628">
        <v>87</v>
      </c>
      <c r="AC1628">
        <v>51</v>
      </c>
      <c r="AD1628">
        <v>40</v>
      </c>
      <c r="AE1628">
        <v>0</v>
      </c>
      <c r="AF1628">
        <v>0</v>
      </c>
      <c r="AG1628">
        <v>0</v>
      </c>
      <c r="AH1628" t="s">
        <v>108</v>
      </c>
      <c r="AI1628" s="1">
        <v>44776.787418981483</v>
      </c>
      <c r="AJ1628">
        <v>486</v>
      </c>
      <c r="AK1628">
        <v>0</v>
      </c>
      <c r="AL1628">
        <v>0</v>
      </c>
      <c r="AM1628">
        <v>0</v>
      </c>
      <c r="AN1628">
        <v>87</v>
      </c>
      <c r="AO1628">
        <v>0</v>
      </c>
      <c r="AP1628">
        <v>40</v>
      </c>
      <c r="AQ1628">
        <v>0</v>
      </c>
      <c r="AR1628">
        <v>0</v>
      </c>
      <c r="AS1628">
        <v>0</v>
      </c>
      <c r="AT1628" t="s">
        <v>90</v>
      </c>
      <c r="AU1628" t="s">
        <v>90</v>
      </c>
      <c r="AV1628" t="s">
        <v>90</v>
      </c>
      <c r="AW1628" t="s">
        <v>90</v>
      </c>
      <c r="AX1628" t="s">
        <v>90</v>
      </c>
      <c r="AY1628" t="s">
        <v>90</v>
      </c>
      <c r="AZ1628" t="s">
        <v>90</v>
      </c>
      <c r="BA1628" t="s">
        <v>90</v>
      </c>
      <c r="BB1628" t="s">
        <v>90</v>
      </c>
      <c r="BC1628" t="s">
        <v>90</v>
      </c>
      <c r="BD1628" t="s">
        <v>90</v>
      </c>
      <c r="BE1628" t="s">
        <v>90</v>
      </c>
      <c r="BF1628" t="s">
        <v>3252</v>
      </c>
      <c r="BG1628">
        <v>67</v>
      </c>
      <c r="BH1628" t="s">
        <v>93</v>
      </c>
    </row>
    <row r="1629" spans="1:60">
      <c r="A1629" t="s">
        <v>3502</v>
      </c>
      <c r="B1629" t="s">
        <v>82</v>
      </c>
      <c r="C1629" t="s">
        <v>3496</v>
      </c>
      <c r="D1629" t="s">
        <v>84</v>
      </c>
      <c r="E1629" s="2">
        <f>HYPERLINK("capsilon://?command=openfolder&amp;siteaddress=FAM.docvelocity-na8.net&amp;folderid=FXAB6A359B-A2B2-607F-EC6F-ABE4040B5742","FX2208724")</f>
        <v>0</v>
      </c>
      <c r="F1629" t="s">
        <v>19</v>
      </c>
      <c r="G1629" t="s">
        <v>19</v>
      </c>
      <c r="H1629" t="s">
        <v>85</v>
      </c>
      <c r="I1629" t="s">
        <v>3497</v>
      </c>
      <c r="J1629">
        <v>336</v>
      </c>
      <c r="K1629" t="s">
        <v>87</v>
      </c>
      <c r="L1629" t="s">
        <v>88</v>
      </c>
      <c r="M1629" t="s">
        <v>89</v>
      </c>
      <c r="N1629">
        <v>2</v>
      </c>
      <c r="O1629" s="1">
        <v>44776.749282407407</v>
      </c>
      <c r="P1629" s="1">
        <v>44776.791747685187</v>
      </c>
      <c r="Q1629">
        <v>2350</v>
      </c>
      <c r="R1629">
        <v>1319</v>
      </c>
      <c r="S1629" t="b">
        <v>0</v>
      </c>
      <c r="T1629" t="s">
        <v>90</v>
      </c>
      <c r="U1629" t="b">
        <v>1</v>
      </c>
      <c r="V1629" t="s">
        <v>102</v>
      </c>
      <c r="W1629" s="1">
        <v>44776.759606481479</v>
      </c>
      <c r="X1629">
        <v>882</v>
      </c>
      <c r="Y1629">
        <v>168</v>
      </c>
      <c r="Z1629">
        <v>0</v>
      </c>
      <c r="AA1629">
        <v>168</v>
      </c>
      <c r="AB1629">
        <v>84</v>
      </c>
      <c r="AC1629">
        <v>0</v>
      </c>
      <c r="AD1629">
        <v>168</v>
      </c>
      <c r="AE1629">
        <v>0</v>
      </c>
      <c r="AF1629">
        <v>0</v>
      </c>
      <c r="AG1629">
        <v>0</v>
      </c>
      <c r="AH1629" t="s">
        <v>96</v>
      </c>
      <c r="AI1629" s="1">
        <v>44776.791747685187</v>
      </c>
      <c r="AJ1629">
        <v>437</v>
      </c>
      <c r="AK1629">
        <v>0</v>
      </c>
      <c r="AL1629">
        <v>0</v>
      </c>
      <c r="AM1629">
        <v>0</v>
      </c>
      <c r="AN1629">
        <v>84</v>
      </c>
      <c r="AO1629">
        <v>0</v>
      </c>
      <c r="AP1629">
        <v>168</v>
      </c>
      <c r="AQ1629">
        <v>0</v>
      </c>
      <c r="AR1629">
        <v>0</v>
      </c>
      <c r="AS1629">
        <v>0</v>
      </c>
      <c r="AT1629" t="s">
        <v>90</v>
      </c>
      <c r="AU1629" t="s">
        <v>90</v>
      </c>
      <c r="AV1629" t="s">
        <v>90</v>
      </c>
      <c r="AW1629" t="s">
        <v>90</v>
      </c>
      <c r="AX1629" t="s">
        <v>90</v>
      </c>
      <c r="AY1629" t="s">
        <v>90</v>
      </c>
      <c r="AZ1629" t="s">
        <v>90</v>
      </c>
      <c r="BA1629" t="s">
        <v>90</v>
      </c>
      <c r="BB1629" t="s">
        <v>90</v>
      </c>
      <c r="BC1629" t="s">
        <v>90</v>
      </c>
      <c r="BD1629" t="s">
        <v>90</v>
      </c>
      <c r="BE1629" t="s">
        <v>90</v>
      </c>
      <c r="BF1629" t="s">
        <v>3252</v>
      </c>
      <c r="BG1629">
        <v>61</v>
      </c>
      <c r="BH1629" t="s">
        <v>93</v>
      </c>
    </row>
    <row r="1630" spans="1:60">
      <c r="A1630" t="s">
        <v>3503</v>
      </c>
      <c r="B1630" t="s">
        <v>82</v>
      </c>
      <c r="C1630" t="s">
        <v>3172</v>
      </c>
      <c r="D1630" t="s">
        <v>84</v>
      </c>
      <c r="E1630" s="2">
        <f>HYPERLINK("capsilon://?command=openfolder&amp;siteaddress=FAM.docvelocity-na8.net&amp;folderid=FX87E9C0BC-DC6C-5235-12D0-F6F6AE7ECE36","FX220880")</f>
        <v>0</v>
      </c>
      <c r="F1630" t="s">
        <v>19</v>
      </c>
      <c r="G1630" t="s">
        <v>19</v>
      </c>
      <c r="H1630" t="s">
        <v>85</v>
      </c>
      <c r="I1630" t="s">
        <v>3504</v>
      </c>
      <c r="J1630">
        <v>163</v>
      </c>
      <c r="K1630" t="s">
        <v>87</v>
      </c>
      <c r="L1630" t="s">
        <v>88</v>
      </c>
      <c r="M1630" t="s">
        <v>89</v>
      </c>
      <c r="N1630">
        <v>2</v>
      </c>
      <c r="O1630" s="1">
        <v>44776.76158564815</v>
      </c>
      <c r="P1630" s="1">
        <v>44776.794189814813</v>
      </c>
      <c r="Q1630">
        <v>2382</v>
      </c>
      <c r="R1630">
        <v>435</v>
      </c>
      <c r="S1630" t="b">
        <v>0</v>
      </c>
      <c r="T1630" t="s">
        <v>90</v>
      </c>
      <c r="U1630" t="b">
        <v>0</v>
      </c>
      <c r="V1630" t="s">
        <v>102</v>
      </c>
      <c r="W1630" s="1">
        <v>44776.787673611114</v>
      </c>
      <c r="X1630">
        <v>224</v>
      </c>
      <c r="Y1630">
        <v>154</v>
      </c>
      <c r="Z1630">
        <v>0</v>
      </c>
      <c r="AA1630">
        <v>154</v>
      </c>
      <c r="AB1630">
        <v>0</v>
      </c>
      <c r="AC1630">
        <v>6</v>
      </c>
      <c r="AD1630">
        <v>9</v>
      </c>
      <c r="AE1630">
        <v>0</v>
      </c>
      <c r="AF1630">
        <v>0</v>
      </c>
      <c r="AG1630">
        <v>0</v>
      </c>
      <c r="AH1630" t="s">
        <v>96</v>
      </c>
      <c r="AI1630" s="1">
        <v>44776.794189814813</v>
      </c>
      <c r="AJ1630">
        <v>211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9</v>
      </c>
      <c r="AQ1630">
        <v>0</v>
      </c>
      <c r="AR1630">
        <v>0</v>
      </c>
      <c r="AS1630">
        <v>0</v>
      </c>
      <c r="AT1630" t="s">
        <v>90</v>
      </c>
      <c r="AU1630" t="s">
        <v>90</v>
      </c>
      <c r="AV1630" t="s">
        <v>90</v>
      </c>
      <c r="AW1630" t="s">
        <v>90</v>
      </c>
      <c r="AX1630" t="s">
        <v>90</v>
      </c>
      <c r="AY1630" t="s">
        <v>90</v>
      </c>
      <c r="AZ1630" t="s">
        <v>90</v>
      </c>
      <c r="BA1630" t="s">
        <v>90</v>
      </c>
      <c r="BB1630" t="s">
        <v>90</v>
      </c>
      <c r="BC1630" t="s">
        <v>90</v>
      </c>
      <c r="BD1630" t="s">
        <v>90</v>
      </c>
      <c r="BE1630" t="s">
        <v>90</v>
      </c>
      <c r="BF1630" t="s">
        <v>3252</v>
      </c>
      <c r="BG1630">
        <v>46</v>
      </c>
      <c r="BH1630" t="s">
        <v>93</v>
      </c>
    </row>
    <row r="1631" spans="1:60">
      <c r="A1631" t="s">
        <v>3505</v>
      </c>
      <c r="B1631" t="s">
        <v>82</v>
      </c>
      <c r="C1631" t="s">
        <v>3172</v>
      </c>
      <c r="D1631" t="s">
        <v>84</v>
      </c>
      <c r="E1631" s="2">
        <f>HYPERLINK("capsilon://?command=openfolder&amp;siteaddress=FAM.docvelocity-na8.net&amp;folderid=FX87E9C0BC-DC6C-5235-12D0-F6F6AE7ECE36","FX220880")</f>
        <v>0</v>
      </c>
      <c r="F1631" t="s">
        <v>19</v>
      </c>
      <c r="G1631" t="s">
        <v>19</v>
      </c>
      <c r="H1631" t="s">
        <v>85</v>
      </c>
      <c r="I1631" t="s">
        <v>3506</v>
      </c>
      <c r="J1631">
        <v>168</v>
      </c>
      <c r="K1631" t="s">
        <v>87</v>
      </c>
      <c r="L1631" t="s">
        <v>88</v>
      </c>
      <c r="M1631" t="s">
        <v>89</v>
      </c>
      <c r="N1631">
        <v>2</v>
      </c>
      <c r="O1631" s="1">
        <v>44776.762233796297</v>
      </c>
      <c r="P1631" s="1">
        <v>44776.795960648145</v>
      </c>
      <c r="Q1631">
        <v>2592</v>
      </c>
      <c r="R1631">
        <v>322</v>
      </c>
      <c r="S1631" t="b">
        <v>0</v>
      </c>
      <c r="T1631" t="s">
        <v>90</v>
      </c>
      <c r="U1631" t="b">
        <v>0</v>
      </c>
      <c r="V1631" t="s">
        <v>102</v>
      </c>
      <c r="W1631" s="1">
        <v>44776.789641203701</v>
      </c>
      <c r="X1631">
        <v>170</v>
      </c>
      <c r="Y1631">
        <v>159</v>
      </c>
      <c r="Z1631">
        <v>0</v>
      </c>
      <c r="AA1631">
        <v>159</v>
      </c>
      <c r="AB1631">
        <v>0</v>
      </c>
      <c r="AC1631">
        <v>8</v>
      </c>
      <c r="AD1631">
        <v>9</v>
      </c>
      <c r="AE1631">
        <v>0</v>
      </c>
      <c r="AF1631">
        <v>0</v>
      </c>
      <c r="AG1631">
        <v>0</v>
      </c>
      <c r="AH1631" t="s">
        <v>96</v>
      </c>
      <c r="AI1631" s="1">
        <v>44776.795960648145</v>
      </c>
      <c r="AJ1631">
        <v>152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9</v>
      </c>
      <c r="AQ1631">
        <v>0</v>
      </c>
      <c r="AR1631">
        <v>0</v>
      </c>
      <c r="AS1631">
        <v>0</v>
      </c>
      <c r="AT1631" t="s">
        <v>90</v>
      </c>
      <c r="AU1631" t="s">
        <v>90</v>
      </c>
      <c r="AV1631" t="s">
        <v>90</v>
      </c>
      <c r="AW1631" t="s">
        <v>90</v>
      </c>
      <c r="AX1631" t="s">
        <v>90</v>
      </c>
      <c r="AY1631" t="s">
        <v>90</v>
      </c>
      <c r="AZ1631" t="s">
        <v>90</v>
      </c>
      <c r="BA1631" t="s">
        <v>90</v>
      </c>
      <c r="BB1631" t="s">
        <v>90</v>
      </c>
      <c r="BC1631" t="s">
        <v>90</v>
      </c>
      <c r="BD1631" t="s">
        <v>90</v>
      </c>
      <c r="BE1631" t="s">
        <v>90</v>
      </c>
      <c r="BF1631" t="s">
        <v>3252</v>
      </c>
      <c r="BG1631">
        <v>48</v>
      </c>
      <c r="BH1631" t="s">
        <v>93</v>
      </c>
    </row>
    <row r="1632" spans="1:60">
      <c r="A1632" t="s">
        <v>3507</v>
      </c>
      <c r="B1632" t="s">
        <v>82</v>
      </c>
      <c r="C1632" t="s">
        <v>3172</v>
      </c>
      <c r="D1632" t="s">
        <v>84</v>
      </c>
      <c r="E1632" s="2">
        <f>HYPERLINK("capsilon://?command=openfolder&amp;siteaddress=FAM.docvelocity-na8.net&amp;folderid=FX87E9C0BC-DC6C-5235-12D0-F6F6AE7ECE36","FX220880")</f>
        <v>0</v>
      </c>
      <c r="F1632" t="s">
        <v>19</v>
      </c>
      <c r="G1632" t="s">
        <v>19</v>
      </c>
      <c r="H1632" t="s">
        <v>85</v>
      </c>
      <c r="I1632" t="s">
        <v>3508</v>
      </c>
      <c r="J1632">
        <v>28</v>
      </c>
      <c r="K1632" t="s">
        <v>87</v>
      </c>
      <c r="L1632" t="s">
        <v>88</v>
      </c>
      <c r="M1632" t="s">
        <v>89</v>
      </c>
      <c r="N1632">
        <v>2</v>
      </c>
      <c r="O1632" s="1">
        <v>44776.76258101852</v>
      </c>
      <c r="P1632" s="1">
        <v>44776.79619212963</v>
      </c>
      <c r="Q1632">
        <v>2722</v>
      </c>
      <c r="R1632">
        <v>182</v>
      </c>
      <c r="S1632" t="b">
        <v>0</v>
      </c>
      <c r="T1632" t="s">
        <v>90</v>
      </c>
      <c r="U1632" t="b">
        <v>0</v>
      </c>
      <c r="V1632" t="s">
        <v>95</v>
      </c>
      <c r="W1632" s="1">
        <v>44776.789085648146</v>
      </c>
      <c r="X1632">
        <v>92</v>
      </c>
      <c r="Y1632">
        <v>21</v>
      </c>
      <c r="Z1632">
        <v>0</v>
      </c>
      <c r="AA1632">
        <v>21</v>
      </c>
      <c r="AB1632">
        <v>0</v>
      </c>
      <c r="AC1632">
        <v>0</v>
      </c>
      <c r="AD1632">
        <v>7</v>
      </c>
      <c r="AE1632">
        <v>0</v>
      </c>
      <c r="AF1632">
        <v>0</v>
      </c>
      <c r="AG1632">
        <v>0</v>
      </c>
      <c r="AH1632" t="s">
        <v>108</v>
      </c>
      <c r="AI1632" s="1">
        <v>44776.79619212963</v>
      </c>
      <c r="AJ1632">
        <v>90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7</v>
      </c>
      <c r="AQ1632">
        <v>0</v>
      </c>
      <c r="AR1632">
        <v>0</v>
      </c>
      <c r="AS1632">
        <v>0</v>
      </c>
      <c r="AT1632" t="s">
        <v>90</v>
      </c>
      <c r="AU1632" t="s">
        <v>90</v>
      </c>
      <c r="AV1632" t="s">
        <v>90</v>
      </c>
      <c r="AW1632" t="s">
        <v>90</v>
      </c>
      <c r="AX1632" t="s">
        <v>90</v>
      </c>
      <c r="AY1632" t="s">
        <v>90</v>
      </c>
      <c r="AZ1632" t="s">
        <v>90</v>
      </c>
      <c r="BA1632" t="s">
        <v>90</v>
      </c>
      <c r="BB1632" t="s">
        <v>90</v>
      </c>
      <c r="BC1632" t="s">
        <v>90</v>
      </c>
      <c r="BD1632" t="s">
        <v>90</v>
      </c>
      <c r="BE1632" t="s">
        <v>90</v>
      </c>
      <c r="BF1632" t="s">
        <v>3252</v>
      </c>
      <c r="BG1632">
        <v>48</v>
      </c>
      <c r="BH1632" t="s">
        <v>93</v>
      </c>
    </row>
    <row r="1633" spans="1:60">
      <c r="A1633" t="s">
        <v>3509</v>
      </c>
      <c r="B1633" t="s">
        <v>82</v>
      </c>
      <c r="C1633" t="s">
        <v>3172</v>
      </c>
      <c r="D1633" t="s">
        <v>84</v>
      </c>
      <c r="E1633" s="2">
        <f>HYPERLINK("capsilon://?command=openfolder&amp;siteaddress=FAM.docvelocity-na8.net&amp;folderid=FX87E9C0BC-DC6C-5235-12D0-F6F6AE7ECE36","FX220880")</f>
        <v>0</v>
      </c>
      <c r="F1633" t="s">
        <v>19</v>
      </c>
      <c r="G1633" t="s">
        <v>19</v>
      </c>
      <c r="H1633" t="s">
        <v>85</v>
      </c>
      <c r="I1633" t="s">
        <v>3510</v>
      </c>
      <c r="J1633">
        <v>168</v>
      </c>
      <c r="K1633" t="s">
        <v>87</v>
      </c>
      <c r="L1633" t="s">
        <v>88</v>
      </c>
      <c r="M1633" t="s">
        <v>89</v>
      </c>
      <c r="N1633">
        <v>2</v>
      </c>
      <c r="O1633" s="1">
        <v>44776.762719907405</v>
      </c>
      <c r="P1633" s="1">
        <v>44776.799305555556</v>
      </c>
      <c r="Q1633">
        <v>2727</v>
      </c>
      <c r="R1633">
        <v>434</v>
      </c>
      <c r="S1633" t="b">
        <v>0</v>
      </c>
      <c r="T1633" t="s">
        <v>90</v>
      </c>
      <c r="U1633" t="b">
        <v>0</v>
      </c>
      <c r="V1633" t="s">
        <v>102</v>
      </c>
      <c r="W1633" s="1">
        <v>44776.791354166664</v>
      </c>
      <c r="X1633">
        <v>147</v>
      </c>
      <c r="Y1633">
        <v>159</v>
      </c>
      <c r="Z1633">
        <v>0</v>
      </c>
      <c r="AA1633">
        <v>159</v>
      </c>
      <c r="AB1633">
        <v>0</v>
      </c>
      <c r="AC1633">
        <v>6</v>
      </c>
      <c r="AD1633">
        <v>9</v>
      </c>
      <c r="AE1633">
        <v>0</v>
      </c>
      <c r="AF1633">
        <v>0</v>
      </c>
      <c r="AG1633">
        <v>0</v>
      </c>
      <c r="AH1633" t="s">
        <v>108</v>
      </c>
      <c r="AI1633" s="1">
        <v>44776.799305555556</v>
      </c>
      <c r="AJ1633">
        <v>268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9</v>
      </c>
      <c r="AQ1633">
        <v>0</v>
      </c>
      <c r="AR1633">
        <v>0</v>
      </c>
      <c r="AS1633">
        <v>0</v>
      </c>
      <c r="AT1633" t="s">
        <v>90</v>
      </c>
      <c r="AU1633" t="s">
        <v>90</v>
      </c>
      <c r="AV1633" t="s">
        <v>90</v>
      </c>
      <c r="AW1633" t="s">
        <v>90</v>
      </c>
      <c r="AX1633" t="s">
        <v>90</v>
      </c>
      <c r="AY1633" t="s">
        <v>90</v>
      </c>
      <c r="AZ1633" t="s">
        <v>90</v>
      </c>
      <c r="BA1633" t="s">
        <v>90</v>
      </c>
      <c r="BB1633" t="s">
        <v>90</v>
      </c>
      <c r="BC1633" t="s">
        <v>90</v>
      </c>
      <c r="BD1633" t="s">
        <v>90</v>
      </c>
      <c r="BE1633" t="s">
        <v>90</v>
      </c>
      <c r="BF1633" t="s">
        <v>3252</v>
      </c>
      <c r="BG1633">
        <v>52</v>
      </c>
      <c r="BH1633" t="s">
        <v>93</v>
      </c>
    </row>
    <row r="1634" spans="1:60">
      <c r="A1634" t="s">
        <v>3511</v>
      </c>
      <c r="B1634" t="s">
        <v>82</v>
      </c>
      <c r="C1634" t="s">
        <v>3512</v>
      </c>
      <c r="D1634" t="s">
        <v>84</v>
      </c>
      <c r="E1634" s="2">
        <f>HYPERLINK("capsilon://?command=openfolder&amp;siteaddress=FAM.docvelocity-na8.net&amp;folderid=FXA4CFD24C-3107-74A9-D984-F667C677EDBE","FX22066685")</f>
        <v>0</v>
      </c>
      <c r="F1634" t="s">
        <v>19</v>
      </c>
      <c r="G1634" t="s">
        <v>19</v>
      </c>
      <c r="H1634" t="s">
        <v>85</v>
      </c>
      <c r="I1634" t="s">
        <v>3513</v>
      </c>
      <c r="J1634">
        <v>409</v>
      </c>
      <c r="K1634" t="s">
        <v>87</v>
      </c>
      <c r="L1634" t="s">
        <v>88</v>
      </c>
      <c r="M1634" t="s">
        <v>89</v>
      </c>
      <c r="N1634">
        <v>1</v>
      </c>
      <c r="O1634" s="1">
        <v>44776.764560185184</v>
      </c>
      <c r="P1634" s="1">
        <v>44776.832546296297</v>
      </c>
      <c r="Q1634">
        <v>5265</v>
      </c>
      <c r="R1634">
        <v>609</v>
      </c>
      <c r="S1634" t="b">
        <v>0</v>
      </c>
      <c r="T1634" t="s">
        <v>90</v>
      </c>
      <c r="U1634" t="b">
        <v>0</v>
      </c>
      <c r="V1634" t="s">
        <v>135</v>
      </c>
      <c r="W1634" s="1">
        <v>44776.832546296297</v>
      </c>
      <c r="X1634">
        <v>418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409</v>
      </c>
      <c r="AE1634">
        <v>395</v>
      </c>
      <c r="AF1634">
        <v>0</v>
      </c>
      <c r="AG1634">
        <v>8</v>
      </c>
      <c r="AH1634" t="s">
        <v>90</v>
      </c>
      <c r="AI1634" t="s">
        <v>90</v>
      </c>
      <c r="AJ1634" t="s">
        <v>90</v>
      </c>
      <c r="AK1634" t="s">
        <v>90</v>
      </c>
      <c r="AL1634" t="s">
        <v>90</v>
      </c>
      <c r="AM1634" t="s">
        <v>90</v>
      </c>
      <c r="AN1634" t="s">
        <v>90</v>
      </c>
      <c r="AO1634" t="s">
        <v>90</v>
      </c>
      <c r="AP1634" t="s">
        <v>90</v>
      </c>
      <c r="AQ1634" t="s">
        <v>90</v>
      </c>
      <c r="AR1634" t="s">
        <v>90</v>
      </c>
      <c r="AS1634" t="s">
        <v>90</v>
      </c>
      <c r="AT1634" t="s">
        <v>90</v>
      </c>
      <c r="AU1634" t="s">
        <v>90</v>
      </c>
      <c r="AV1634" t="s">
        <v>90</v>
      </c>
      <c r="AW1634" t="s">
        <v>90</v>
      </c>
      <c r="AX1634" t="s">
        <v>90</v>
      </c>
      <c r="AY1634" t="s">
        <v>90</v>
      </c>
      <c r="AZ1634" t="s">
        <v>90</v>
      </c>
      <c r="BA1634" t="s">
        <v>90</v>
      </c>
      <c r="BB1634" t="s">
        <v>90</v>
      </c>
      <c r="BC1634" t="s">
        <v>90</v>
      </c>
      <c r="BD1634" t="s">
        <v>90</v>
      </c>
      <c r="BE1634" t="s">
        <v>90</v>
      </c>
      <c r="BF1634" t="s">
        <v>3252</v>
      </c>
      <c r="BG1634">
        <v>97</v>
      </c>
      <c r="BH1634" t="s">
        <v>93</v>
      </c>
    </row>
    <row r="1635" spans="1:60">
      <c r="A1635" t="s">
        <v>3514</v>
      </c>
      <c r="B1635" t="s">
        <v>82</v>
      </c>
      <c r="C1635" t="s">
        <v>2086</v>
      </c>
      <c r="D1635" t="s">
        <v>84</v>
      </c>
      <c r="E1635" s="2">
        <f>HYPERLINK("capsilon://?command=openfolder&amp;siteaddress=FAM.docvelocity-na8.net&amp;folderid=FX5517D8D9-0006-9292-A962-3B2845173D31","FX22075639")</f>
        <v>0</v>
      </c>
      <c r="F1635" t="s">
        <v>19</v>
      </c>
      <c r="G1635" t="s">
        <v>19</v>
      </c>
      <c r="H1635" t="s">
        <v>85</v>
      </c>
      <c r="I1635" t="s">
        <v>3515</v>
      </c>
      <c r="J1635">
        <v>67</v>
      </c>
      <c r="K1635" t="s">
        <v>87</v>
      </c>
      <c r="L1635" t="s">
        <v>88</v>
      </c>
      <c r="M1635" t="s">
        <v>89</v>
      </c>
      <c r="N1635">
        <v>2</v>
      </c>
      <c r="O1635" s="1">
        <v>44776.785000000003</v>
      </c>
      <c r="P1635" s="1">
        <v>44776.801307870373</v>
      </c>
      <c r="Q1635">
        <v>1071</v>
      </c>
      <c r="R1635">
        <v>338</v>
      </c>
      <c r="S1635" t="b">
        <v>0</v>
      </c>
      <c r="T1635" t="s">
        <v>90</v>
      </c>
      <c r="U1635" t="b">
        <v>0</v>
      </c>
      <c r="V1635" t="s">
        <v>95</v>
      </c>
      <c r="W1635" s="1">
        <v>44776.791250000002</v>
      </c>
      <c r="X1635">
        <v>166</v>
      </c>
      <c r="Y1635">
        <v>52</v>
      </c>
      <c r="Z1635">
        <v>0</v>
      </c>
      <c r="AA1635">
        <v>52</v>
      </c>
      <c r="AB1635">
        <v>0</v>
      </c>
      <c r="AC1635">
        <v>15</v>
      </c>
      <c r="AD1635">
        <v>15</v>
      </c>
      <c r="AE1635">
        <v>0</v>
      </c>
      <c r="AF1635">
        <v>0</v>
      </c>
      <c r="AG1635">
        <v>0</v>
      </c>
      <c r="AH1635" t="s">
        <v>108</v>
      </c>
      <c r="AI1635" s="1">
        <v>44776.801307870373</v>
      </c>
      <c r="AJ1635">
        <v>172</v>
      </c>
      <c r="AK1635">
        <v>1</v>
      </c>
      <c r="AL1635">
        <v>0</v>
      </c>
      <c r="AM1635">
        <v>1</v>
      </c>
      <c r="AN1635">
        <v>0</v>
      </c>
      <c r="AO1635">
        <v>1</v>
      </c>
      <c r="AP1635">
        <v>14</v>
      </c>
      <c r="AQ1635">
        <v>0</v>
      </c>
      <c r="AR1635">
        <v>0</v>
      </c>
      <c r="AS1635">
        <v>0</v>
      </c>
      <c r="AT1635" t="s">
        <v>90</v>
      </c>
      <c r="AU1635" t="s">
        <v>90</v>
      </c>
      <c r="AV1635" t="s">
        <v>90</v>
      </c>
      <c r="AW1635" t="s">
        <v>90</v>
      </c>
      <c r="AX1635" t="s">
        <v>90</v>
      </c>
      <c r="AY1635" t="s">
        <v>90</v>
      </c>
      <c r="AZ1635" t="s">
        <v>90</v>
      </c>
      <c r="BA1635" t="s">
        <v>90</v>
      </c>
      <c r="BB1635" t="s">
        <v>90</v>
      </c>
      <c r="BC1635" t="s">
        <v>90</v>
      </c>
      <c r="BD1635" t="s">
        <v>90</v>
      </c>
      <c r="BE1635" t="s">
        <v>90</v>
      </c>
      <c r="BF1635" t="s">
        <v>3252</v>
      </c>
      <c r="BG1635">
        <v>23</v>
      </c>
      <c r="BH1635" t="s">
        <v>93</v>
      </c>
    </row>
    <row r="1636" spans="1:60">
      <c r="A1636" t="s">
        <v>3516</v>
      </c>
      <c r="B1636" t="s">
        <v>82</v>
      </c>
      <c r="C1636" t="s">
        <v>3517</v>
      </c>
      <c r="D1636" t="s">
        <v>84</v>
      </c>
      <c r="E1636" s="2">
        <f>HYPERLINK("capsilon://?command=openfolder&amp;siteaddress=FAM.docvelocity-na8.net&amp;folderid=FX8BFD865F-FD97-8810-7B07-C1CDB0097805","FX22061009")</f>
        <v>0</v>
      </c>
      <c r="F1636" t="s">
        <v>19</v>
      </c>
      <c r="G1636" t="s">
        <v>19</v>
      </c>
      <c r="H1636" t="s">
        <v>85</v>
      </c>
      <c r="I1636" t="s">
        <v>3518</v>
      </c>
      <c r="J1636">
        <v>0</v>
      </c>
      <c r="K1636" t="s">
        <v>87</v>
      </c>
      <c r="L1636" t="s">
        <v>88</v>
      </c>
      <c r="M1636" t="s">
        <v>89</v>
      </c>
      <c r="N1636">
        <v>2</v>
      </c>
      <c r="O1636" s="1">
        <v>44774.484664351854</v>
      </c>
      <c r="P1636" s="1">
        <v>44774.568206018521</v>
      </c>
      <c r="Q1636">
        <v>7179</v>
      </c>
      <c r="R1636">
        <v>39</v>
      </c>
      <c r="S1636" t="b">
        <v>0</v>
      </c>
      <c r="T1636" t="s">
        <v>90</v>
      </c>
      <c r="U1636" t="b">
        <v>0</v>
      </c>
      <c r="V1636" t="s">
        <v>91</v>
      </c>
      <c r="W1636" s="1">
        <v>44774.48951388889</v>
      </c>
      <c r="X1636">
        <v>17</v>
      </c>
      <c r="Y1636">
        <v>0</v>
      </c>
      <c r="Z1636">
        <v>0</v>
      </c>
      <c r="AA1636">
        <v>0</v>
      </c>
      <c r="AB1636">
        <v>37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 t="s">
        <v>108</v>
      </c>
      <c r="AI1636" s="1">
        <v>44774.568206018521</v>
      </c>
      <c r="AJ1636">
        <v>22</v>
      </c>
      <c r="AK1636">
        <v>0</v>
      </c>
      <c r="AL1636">
        <v>0</v>
      </c>
      <c r="AM1636">
        <v>0</v>
      </c>
      <c r="AN1636">
        <v>37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 t="s">
        <v>90</v>
      </c>
      <c r="AU1636" t="s">
        <v>90</v>
      </c>
      <c r="AV1636" t="s">
        <v>90</v>
      </c>
      <c r="AW1636" t="s">
        <v>90</v>
      </c>
      <c r="AX1636" t="s">
        <v>90</v>
      </c>
      <c r="AY1636" t="s">
        <v>90</v>
      </c>
      <c r="AZ1636" t="s">
        <v>90</v>
      </c>
      <c r="BA1636" t="s">
        <v>90</v>
      </c>
      <c r="BB1636" t="s">
        <v>90</v>
      </c>
      <c r="BC1636" t="s">
        <v>90</v>
      </c>
      <c r="BD1636" t="s">
        <v>90</v>
      </c>
      <c r="BE1636" t="s">
        <v>90</v>
      </c>
      <c r="BF1636" t="s">
        <v>170</v>
      </c>
      <c r="BG1636">
        <v>120</v>
      </c>
      <c r="BH1636" t="s">
        <v>93</v>
      </c>
    </row>
    <row r="1637" spans="1:60">
      <c r="A1637" t="s">
        <v>3519</v>
      </c>
      <c r="B1637" t="s">
        <v>82</v>
      </c>
      <c r="C1637" t="s">
        <v>3520</v>
      </c>
      <c r="D1637" t="s">
        <v>84</v>
      </c>
      <c r="E1637" s="2">
        <f>HYPERLINK("capsilon://?command=openfolder&amp;siteaddress=FAM.docvelocity-na8.net&amp;folderid=FX8291697D-52E8-9D61-1C0A-73B72B33313B","FX22081069")</f>
        <v>0</v>
      </c>
      <c r="F1637" t="s">
        <v>19</v>
      </c>
      <c r="G1637" t="s">
        <v>19</v>
      </c>
      <c r="H1637" t="s">
        <v>85</v>
      </c>
      <c r="I1637" t="s">
        <v>3521</v>
      </c>
      <c r="J1637">
        <v>142</v>
      </c>
      <c r="K1637" t="s">
        <v>87</v>
      </c>
      <c r="L1637" t="s">
        <v>88</v>
      </c>
      <c r="M1637" t="s">
        <v>89</v>
      </c>
      <c r="N1637">
        <v>1</v>
      </c>
      <c r="O1637" s="1">
        <v>44776.830023148148</v>
      </c>
      <c r="P1637" s="1">
        <v>44776.836828703701</v>
      </c>
      <c r="Q1637">
        <v>219</v>
      </c>
      <c r="R1637">
        <v>369</v>
      </c>
      <c r="S1637" t="b">
        <v>0</v>
      </c>
      <c r="T1637" t="s">
        <v>90</v>
      </c>
      <c r="U1637" t="b">
        <v>0</v>
      </c>
      <c r="V1637" t="s">
        <v>135</v>
      </c>
      <c r="W1637" s="1">
        <v>44776.836828703701</v>
      </c>
      <c r="X1637">
        <v>369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142</v>
      </c>
      <c r="AE1637">
        <v>135</v>
      </c>
      <c r="AF1637">
        <v>0</v>
      </c>
      <c r="AG1637">
        <v>5</v>
      </c>
      <c r="AH1637" t="s">
        <v>90</v>
      </c>
      <c r="AI1637" t="s">
        <v>90</v>
      </c>
      <c r="AJ1637" t="s">
        <v>90</v>
      </c>
      <c r="AK1637" t="s">
        <v>90</v>
      </c>
      <c r="AL1637" t="s">
        <v>90</v>
      </c>
      <c r="AM1637" t="s">
        <v>90</v>
      </c>
      <c r="AN1637" t="s">
        <v>90</v>
      </c>
      <c r="AO1637" t="s">
        <v>90</v>
      </c>
      <c r="AP1637" t="s">
        <v>90</v>
      </c>
      <c r="AQ1637" t="s">
        <v>90</v>
      </c>
      <c r="AR1637" t="s">
        <v>90</v>
      </c>
      <c r="AS1637" t="s">
        <v>90</v>
      </c>
      <c r="AT1637" t="s">
        <v>90</v>
      </c>
      <c r="AU1637" t="s">
        <v>90</v>
      </c>
      <c r="AV1637" t="s">
        <v>90</v>
      </c>
      <c r="AW1637" t="s">
        <v>90</v>
      </c>
      <c r="AX1637" t="s">
        <v>90</v>
      </c>
      <c r="AY1637" t="s">
        <v>90</v>
      </c>
      <c r="AZ1637" t="s">
        <v>90</v>
      </c>
      <c r="BA1637" t="s">
        <v>90</v>
      </c>
      <c r="BB1637" t="s">
        <v>90</v>
      </c>
      <c r="BC1637" t="s">
        <v>90</v>
      </c>
      <c r="BD1637" t="s">
        <v>90</v>
      </c>
      <c r="BE1637" t="s">
        <v>90</v>
      </c>
      <c r="BF1637" t="s">
        <v>3252</v>
      </c>
      <c r="BG1637">
        <v>9</v>
      </c>
      <c r="BH1637" t="s">
        <v>93</v>
      </c>
    </row>
    <row r="1638" spans="1:60">
      <c r="A1638" t="s">
        <v>3522</v>
      </c>
      <c r="B1638" t="s">
        <v>82</v>
      </c>
      <c r="C1638" t="s">
        <v>3512</v>
      </c>
      <c r="D1638" t="s">
        <v>84</v>
      </c>
      <c r="E1638" s="2">
        <f>HYPERLINK("capsilon://?command=openfolder&amp;siteaddress=FAM.docvelocity-na8.net&amp;folderid=FXA4CFD24C-3107-74A9-D984-F667C677EDBE","FX22066685")</f>
        <v>0</v>
      </c>
      <c r="F1638" t="s">
        <v>19</v>
      </c>
      <c r="G1638" t="s">
        <v>19</v>
      </c>
      <c r="H1638" t="s">
        <v>85</v>
      </c>
      <c r="I1638" t="s">
        <v>3513</v>
      </c>
      <c r="J1638">
        <v>485</v>
      </c>
      <c r="K1638" t="s">
        <v>87</v>
      </c>
      <c r="L1638" t="s">
        <v>88</v>
      </c>
      <c r="M1638" t="s">
        <v>89</v>
      </c>
      <c r="N1638">
        <v>2</v>
      </c>
      <c r="O1638" s="1">
        <v>44776.834745370368</v>
      </c>
      <c r="P1638" s="1">
        <v>44776.881354166668</v>
      </c>
      <c r="Q1638">
        <v>1846</v>
      </c>
      <c r="R1638">
        <v>2181</v>
      </c>
      <c r="S1638" t="b">
        <v>0</v>
      </c>
      <c r="T1638" t="s">
        <v>90</v>
      </c>
      <c r="U1638" t="b">
        <v>1</v>
      </c>
      <c r="V1638" t="s">
        <v>135</v>
      </c>
      <c r="W1638" s="1">
        <v>44776.854814814818</v>
      </c>
      <c r="X1638">
        <v>1554</v>
      </c>
      <c r="Y1638">
        <v>328</v>
      </c>
      <c r="Z1638">
        <v>0</v>
      </c>
      <c r="AA1638">
        <v>328</v>
      </c>
      <c r="AB1638">
        <v>68</v>
      </c>
      <c r="AC1638">
        <v>34</v>
      </c>
      <c r="AD1638">
        <v>157</v>
      </c>
      <c r="AE1638">
        <v>0</v>
      </c>
      <c r="AF1638">
        <v>0</v>
      </c>
      <c r="AG1638">
        <v>0</v>
      </c>
      <c r="AH1638" t="s">
        <v>173</v>
      </c>
      <c r="AI1638" s="1">
        <v>44776.881354166668</v>
      </c>
      <c r="AJ1638">
        <v>627</v>
      </c>
      <c r="AK1638">
        <v>6</v>
      </c>
      <c r="AL1638">
        <v>0</v>
      </c>
      <c r="AM1638">
        <v>6</v>
      </c>
      <c r="AN1638">
        <v>63</v>
      </c>
      <c r="AO1638">
        <v>5</v>
      </c>
      <c r="AP1638">
        <v>151</v>
      </c>
      <c r="AQ1638">
        <v>0</v>
      </c>
      <c r="AR1638">
        <v>0</v>
      </c>
      <c r="AS1638">
        <v>0</v>
      </c>
      <c r="AT1638" t="s">
        <v>90</v>
      </c>
      <c r="AU1638" t="s">
        <v>90</v>
      </c>
      <c r="AV1638" t="s">
        <v>90</v>
      </c>
      <c r="AW1638" t="s">
        <v>90</v>
      </c>
      <c r="AX1638" t="s">
        <v>90</v>
      </c>
      <c r="AY1638" t="s">
        <v>90</v>
      </c>
      <c r="AZ1638" t="s">
        <v>90</v>
      </c>
      <c r="BA1638" t="s">
        <v>90</v>
      </c>
      <c r="BB1638" t="s">
        <v>90</v>
      </c>
      <c r="BC1638" t="s">
        <v>90</v>
      </c>
      <c r="BD1638" t="s">
        <v>90</v>
      </c>
      <c r="BE1638" t="s">
        <v>90</v>
      </c>
      <c r="BF1638" t="s">
        <v>3252</v>
      </c>
      <c r="BG1638">
        <v>67</v>
      </c>
      <c r="BH1638" t="s">
        <v>93</v>
      </c>
    </row>
    <row r="1639" spans="1:60">
      <c r="A1639" t="s">
        <v>3523</v>
      </c>
      <c r="B1639" t="s">
        <v>82</v>
      </c>
      <c r="C1639" t="s">
        <v>3520</v>
      </c>
      <c r="D1639" t="s">
        <v>84</v>
      </c>
      <c r="E1639" s="2">
        <f>HYPERLINK("capsilon://?command=openfolder&amp;siteaddress=FAM.docvelocity-na8.net&amp;folderid=FX8291697D-52E8-9D61-1C0A-73B72B33313B","FX22081069")</f>
        <v>0</v>
      </c>
      <c r="F1639" t="s">
        <v>19</v>
      </c>
      <c r="G1639" t="s">
        <v>19</v>
      </c>
      <c r="H1639" t="s">
        <v>85</v>
      </c>
      <c r="I1639" t="s">
        <v>3521</v>
      </c>
      <c r="J1639">
        <v>218</v>
      </c>
      <c r="K1639" t="s">
        <v>87</v>
      </c>
      <c r="L1639" t="s">
        <v>88</v>
      </c>
      <c r="M1639" t="s">
        <v>89</v>
      </c>
      <c r="N1639">
        <v>2</v>
      </c>
      <c r="O1639" s="1">
        <v>44776.838229166664</v>
      </c>
      <c r="P1639" s="1">
        <v>44776.887627314813</v>
      </c>
      <c r="Q1639">
        <v>3098</v>
      </c>
      <c r="R1639">
        <v>1170</v>
      </c>
      <c r="S1639" t="b">
        <v>0</v>
      </c>
      <c r="T1639" t="s">
        <v>90</v>
      </c>
      <c r="U1639" t="b">
        <v>1</v>
      </c>
      <c r="V1639" t="s">
        <v>135</v>
      </c>
      <c r="W1639" s="1">
        <v>44776.868043981478</v>
      </c>
      <c r="X1639">
        <v>612</v>
      </c>
      <c r="Y1639">
        <v>144</v>
      </c>
      <c r="Z1639">
        <v>0</v>
      </c>
      <c r="AA1639">
        <v>144</v>
      </c>
      <c r="AB1639">
        <v>54</v>
      </c>
      <c r="AC1639">
        <v>12</v>
      </c>
      <c r="AD1639">
        <v>74</v>
      </c>
      <c r="AE1639">
        <v>0</v>
      </c>
      <c r="AF1639">
        <v>0</v>
      </c>
      <c r="AG1639">
        <v>0</v>
      </c>
      <c r="AH1639" t="s">
        <v>173</v>
      </c>
      <c r="AI1639" s="1">
        <v>44776.887627314813</v>
      </c>
      <c r="AJ1639">
        <v>541</v>
      </c>
      <c r="AK1639">
        <v>0</v>
      </c>
      <c r="AL1639">
        <v>0</v>
      </c>
      <c r="AM1639">
        <v>0</v>
      </c>
      <c r="AN1639">
        <v>54</v>
      </c>
      <c r="AO1639">
        <v>0</v>
      </c>
      <c r="AP1639">
        <v>74</v>
      </c>
      <c r="AQ1639">
        <v>0</v>
      </c>
      <c r="AR1639">
        <v>0</v>
      </c>
      <c r="AS1639">
        <v>0</v>
      </c>
      <c r="AT1639" t="s">
        <v>90</v>
      </c>
      <c r="AU1639" t="s">
        <v>90</v>
      </c>
      <c r="AV1639" t="s">
        <v>90</v>
      </c>
      <c r="AW1639" t="s">
        <v>90</v>
      </c>
      <c r="AX1639" t="s">
        <v>90</v>
      </c>
      <c r="AY1639" t="s">
        <v>90</v>
      </c>
      <c r="AZ1639" t="s">
        <v>90</v>
      </c>
      <c r="BA1639" t="s">
        <v>90</v>
      </c>
      <c r="BB1639" t="s">
        <v>90</v>
      </c>
      <c r="BC1639" t="s">
        <v>90</v>
      </c>
      <c r="BD1639" t="s">
        <v>90</v>
      </c>
      <c r="BE1639" t="s">
        <v>90</v>
      </c>
      <c r="BF1639" t="s">
        <v>3252</v>
      </c>
      <c r="BG1639">
        <v>71</v>
      </c>
      <c r="BH1639" t="s">
        <v>93</v>
      </c>
    </row>
    <row r="1640" spans="1:60">
      <c r="A1640" t="s">
        <v>3524</v>
      </c>
      <c r="B1640" t="s">
        <v>82</v>
      </c>
      <c r="C1640" t="s">
        <v>3369</v>
      </c>
      <c r="D1640" t="s">
        <v>84</v>
      </c>
      <c r="E1640" s="2">
        <f>HYPERLINK("capsilon://?command=openfolder&amp;siteaddress=FAM.docvelocity-na8.net&amp;folderid=FXC00B9F56-6A85-89E6-7756-04E5B4BF2436","FX2208734")</f>
        <v>0</v>
      </c>
      <c r="F1640" t="s">
        <v>19</v>
      </c>
      <c r="G1640" t="s">
        <v>19</v>
      </c>
      <c r="H1640" t="s">
        <v>85</v>
      </c>
      <c r="I1640" t="s">
        <v>3525</v>
      </c>
      <c r="J1640">
        <v>30</v>
      </c>
      <c r="K1640" t="s">
        <v>87</v>
      </c>
      <c r="L1640" t="s">
        <v>88</v>
      </c>
      <c r="M1640" t="s">
        <v>89</v>
      </c>
      <c r="N1640">
        <v>2</v>
      </c>
      <c r="O1640" s="1">
        <v>44777.386111111111</v>
      </c>
      <c r="P1640" s="1">
        <v>44777.418506944443</v>
      </c>
      <c r="Q1640">
        <v>2686</v>
      </c>
      <c r="R1640">
        <v>113</v>
      </c>
      <c r="S1640" t="b">
        <v>0</v>
      </c>
      <c r="T1640" t="s">
        <v>90</v>
      </c>
      <c r="U1640" t="b">
        <v>0</v>
      </c>
      <c r="V1640" t="s">
        <v>288</v>
      </c>
      <c r="W1640" s="1">
        <v>44777.387164351851</v>
      </c>
      <c r="X1640">
        <v>34</v>
      </c>
      <c r="Y1640">
        <v>10</v>
      </c>
      <c r="Z1640">
        <v>0</v>
      </c>
      <c r="AA1640">
        <v>10</v>
      </c>
      <c r="AB1640">
        <v>0</v>
      </c>
      <c r="AC1640">
        <v>0</v>
      </c>
      <c r="AD1640">
        <v>20</v>
      </c>
      <c r="AE1640">
        <v>0</v>
      </c>
      <c r="AF1640">
        <v>0</v>
      </c>
      <c r="AG1640">
        <v>0</v>
      </c>
      <c r="AH1640" t="s">
        <v>294</v>
      </c>
      <c r="AI1640" s="1">
        <v>44777.418506944443</v>
      </c>
      <c r="AJ1640">
        <v>79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20</v>
      </c>
      <c r="AQ1640">
        <v>0</v>
      </c>
      <c r="AR1640">
        <v>0</v>
      </c>
      <c r="AS1640">
        <v>0</v>
      </c>
      <c r="AT1640" t="s">
        <v>90</v>
      </c>
      <c r="AU1640" t="s">
        <v>90</v>
      </c>
      <c r="AV1640" t="s">
        <v>90</v>
      </c>
      <c r="AW1640" t="s">
        <v>90</v>
      </c>
      <c r="AX1640" t="s">
        <v>90</v>
      </c>
      <c r="AY1640" t="s">
        <v>90</v>
      </c>
      <c r="AZ1640" t="s">
        <v>90</v>
      </c>
      <c r="BA1640" t="s">
        <v>90</v>
      </c>
      <c r="BB1640" t="s">
        <v>90</v>
      </c>
      <c r="BC1640" t="s">
        <v>90</v>
      </c>
      <c r="BD1640" t="s">
        <v>90</v>
      </c>
      <c r="BE1640" t="s">
        <v>90</v>
      </c>
      <c r="BF1640" t="s">
        <v>92</v>
      </c>
      <c r="BG1640">
        <v>46</v>
      </c>
      <c r="BH1640" t="s">
        <v>93</v>
      </c>
    </row>
    <row r="1641" spans="1:60">
      <c r="A1641" t="s">
        <v>3526</v>
      </c>
      <c r="B1641" t="s">
        <v>82</v>
      </c>
      <c r="C1641" t="s">
        <v>2167</v>
      </c>
      <c r="D1641" t="s">
        <v>84</v>
      </c>
      <c r="E1641" s="2">
        <f>HYPERLINK("capsilon://?command=openfolder&amp;siteaddress=FAM.docvelocity-na8.net&amp;folderid=FXF41F59D3-085C-EFF8-EEDC-77C4D3E049A2","FX22077267")</f>
        <v>0</v>
      </c>
      <c r="F1641" t="s">
        <v>19</v>
      </c>
      <c r="G1641" t="s">
        <v>19</v>
      </c>
      <c r="H1641" t="s">
        <v>85</v>
      </c>
      <c r="I1641" t="s">
        <v>2168</v>
      </c>
      <c r="J1641">
        <v>253</v>
      </c>
      <c r="K1641" t="s">
        <v>87</v>
      </c>
      <c r="L1641" t="s">
        <v>88</v>
      </c>
      <c r="M1641" t="s">
        <v>89</v>
      </c>
      <c r="N1641">
        <v>2</v>
      </c>
      <c r="O1641" s="1">
        <v>44774.490300925929</v>
      </c>
      <c r="P1641" s="1">
        <v>44774.55978009259</v>
      </c>
      <c r="Q1641">
        <v>3041</v>
      </c>
      <c r="R1641">
        <v>2962</v>
      </c>
      <c r="S1641" t="b">
        <v>0</v>
      </c>
      <c r="T1641" t="s">
        <v>90</v>
      </c>
      <c r="U1641" t="b">
        <v>1</v>
      </c>
      <c r="V1641" t="s">
        <v>91</v>
      </c>
      <c r="W1641" s="1">
        <v>44774.514305555553</v>
      </c>
      <c r="X1641">
        <v>1767</v>
      </c>
      <c r="Y1641">
        <v>207</v>
      </c>
      <c r="Z1641">
        <v>0</v>
      </c>
      <c r="AA1641">
        <v>207</v>
      </c>
      <c r="AB1641">
        <v>0</v>
      </c>
      <c r="AC1641">
        <v>96</v>
      </c>
      <c r="AD1641">
        <v>46</v>
      </c>
      <c r="AE1641">
        <v>0</v>
      </c>
      <c r="AF1641">
        <v>0</v>
      </c>
      <c r="AG1641">
        <v>0</v>
      </c>
      <c r="AH1641" t="s">
        <v>108</v>
      </c>
      <c r="AI1641" s="1">
        <v>44774.55978009259</v>
      </c>
      <c r="AJ1641">
        <v>1188</v>
      </c>
      <c r="AK1641">
        <v>11</v>
      </c>
      <c r="AL1641">
        <v>0</v>
      </c>
      <c r="AM1641">
        <v>11</v>
      </c>
      <c r="AN1641">
        <v>0</v>
      </c>
      <c r="AO1641">
        <v>9</v>
      </c>
      <c r="AP1641">
        <v>35</v>
      </c>
      <c r="AQ1641">
        <v>0</v>
      </c>
      <c r="AR1641">
        <v>0</v>
      </c>
      <c r="AS1641">
        <v>0</v>
      </c>
      <c r="AT1641" t="s">
        <v>90</v>
      </c>
      <c r="AU1641" t="s">
        <v>90</v>
      </c>
      <c r="AV1641" t="s">
        <v>90</v>
      </c>
      <c r="AW1641" t="s">
        <v>90</v>
      </c>
      <c r="AX1641" t="s">
        <v>90</v>
      </c>
      <c r="AY1641" t="s">
        <v>90</v>
      </c>
      <c r="AZ1641" t="s">
        <v>90</v>
      </c>
      <c r="BA1641" t="s">
        <v>90</v>
      </c>
      <c r="BB1641" t="s">
        <v>90</v>
      </c>
      <c r="BC1641" t="s">
        <v>90</v>
      </c>
      <c r="BD1641" t="s">
        <v>90</v>
      </c>
      <c r="BE1641" t="s">
        <v>90</v>
      </c>
      <c r="BF1641" t="s">
        <v>170</v>
      </c>
      <c r="BG1641">
        <v>100</v>
      </c>
      <c r="BH1641" t="s">
        <v>93</v>
      </c>
    </row>
    <row r="1642" spans="1:60">
      <c r="A1642" t="s">
        <v>3527</v>
      </c>
      <c r="B1642" t="s">
        <v>82</v>
      </c>
      <c r="C1642" t="s">
        <v>3528</v>
      </c>
      <c r="D1642" t="s">
        <v>84</v>
      </c>
      <c r="E1642" s="2">
        <f>HYPERLINK("capsilon://?command=openfolder&amp;siteaddress=FAM.docvelocity-na8.net&amp;folderid=FX4C19B74B-FD3C-F2E5-B417-07E2DFC30C73","FX2208823")</f>
        <v>0</v>
      </c>
      <c r="F1642" t="s">
        <v>19</v>
      </c>
      <c r="G1642" t="s">
        <v>19</v>
      </c>
      <c r="H1642" t="s">
        <v>85</v>
      </c>
      <c r="I1642" t="s">
        <v>3529</v>
      </c>
      <c r="J1642">
        <v>28</v>
      </c>
      <c r="K1642" t="s">
        <v>87</v>
      </c>
      <c r="L1642" t="s">
        <v>88</v>
      </c>
      <c r="M1642" t="s">
        <v>89</v>
      </c>
      <c r="N1642">
        <v>1</v>
      </c>
      <c r="O1642" s="1">
        <v>44777.395046296297</v>
      </c>
      <c r="P1642" s="1">
        <v>44777.408217592594</v>
      </c>
      <c r="Q1642">
        <v>1012</v>
      </c>
      <c r="R1642">
        <v>126</v>
      </c>
      <c r="S1642" t="b">
        <v>0</v>
      </c>
      <c r="T1642" t="s">
        <v>90</v>
      </c>
      <c r="U1642" t="b">
        <v>0</v>
      </c>
      <c r="V1642" t="s">
        <v>288</v>
      </c>
      <c r="W1642" s="1">
        <v>44777.408217592594</v>
      </c>
      <c r="X1642">
        <v>108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28</v>
      </c>
      <c r="AE1642">
        <v>21</v>
      </c>
      <c r="AF1642">
        <v>0</v>
      </c>
      <c r="AG1642">
        <v>2</v>
      </c>
      <c r="AH1642" t="s">
        <v>90</v>
      </c>
      <c r="AI1642" t="s">
        <v>90</v>
      </c>
      <c r="AJ1642" t="s">
        <v>90</v>
      </c>
      <c r="AK1642" t="s">
        <v>90</v>
      </c>
      <c r="AL1642" t="s">
        <v>90</v>
      </c>
      <c r="AM1642" t="s">
        <v>90</v>
      </c>
      <c r="AN1642" t="s">
        <v>90</v>
      </c>
      <c r="AO1642" t="s">
        <v>90</v>
      </c>
      <c r="AP1642" t="s">
        <v>90</v>
      </c>
      <c r="AQ1642" t="s">
        <v>90</v>
      </c>
      <c r="AR1642" t="s">
        <v>90</v>
      </c>
      <c r="AS1642" t="s">
        <v>90</v>
      </c>
      <c r="AT1642" t="s">
        <v>90</v>
      </c>
      <c r="AU1642" t="s">
        <v>90</v>
      </c>
      <c r="AV1642" t="s">
        <v>90</v>
      </c>
      <c r="AW1642" t="s">
        <v>90</v>
      </c>
      <c r="AX1642" t="s">
        <v>90</v>
      </c>
      <c r="AY1642" t="s">
        <v>90</v>
      </c>
      <c r="AZ1642" t="s">
        <v>90</v>
      </c>
      <c r="BA1642" t="s">
        <v>90</v>
      </c>
      <c r="BB1642" t="s">
        <v>90</v>
      </c>
      <c r="BC1642" t="s">
        <v>90</v>
      </c>
      <c r="BD1642" t="s">
        <v>90</v>
      </c>
      <c r="BE1642" t="s">
        <v>90</v>
      </c>
      <c r="BF1642" t="s">
        <v>92</v>
      </c>
      <c r="BG1642">
        <v>18</v>
      </c>
      <c r="BH1642" t="s">
        <v>93</v>
      </c>
    </row>
    <row r="1643" spans="1:60">
      <c r="A1643" t="s">
        <v>3530</v>
      </c>
      <c r="B1643" t="s">
        <v>82</v>
      </c>
      <c r="C1643" t="s">
        <v>3528</v>
      </c>
      <c r="D1643" t="s">
        <v>84</v>
      </c>
      <c r="E1643" s="2">
        <f>HYPERLINK("capsilon://?command=openfolder&amp;siteaddress=FAM.docvelocity-na8.net&amp;folderid=FX4C19B74B-FD3C-F2E5-B417-07E2DFC30C73","FX2208823")</f>
        <v>0</v>
      </c>
      <c r="F1643" t="s">
        <v>19</v>
      </c>
      <c r="G1643" t="s">
        <v>19</v>
      </c>
      <c r="H1643" t="s">
        <v>85</v>
      </c>
      <c r="I1643" t="s">
        <v>3531</v>
      </c>
      <c r="J1643">
        <v>178</v>
      </c>
      <c r="K1643" t="s">
        <v>87</v>
      </c>
      <c r="L1643" t="s">
        <v>88</v>
      </c>
      <c r="M1643" t="s">
        <v>89</v>
      </c>
      <c r="N1643">
        <v>1</v>
      </c>
      <c r="O1643" s="1">
        <v>44777.395381944443</v>
      </c>
      <c r="P1643" s="1">
        <v>44777.409270833334</v>
      </c>
      <c r="Q1643">
        <v>1088</v>
      </c>
      <c r="R1643">
        <v>112</v>
      </c>
      <c r="S1643" t="b">
        <v>0</v>
      </c>
      <c r="T1643" t="s">
        <v>90</v>
      </c>
      <c r="U1643" t="b">
        <v>0</v>
      </c>
      <c r="V1643" t="s">
        <v>288</v>
      </c>
      <c r="W1643" s="1">
        <v>44777.409270833334</v>
      </c>
      <c r="X1643">
        <v>91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178</v>
      </c>
      <c r="AE1643">
        <v>178</v>
      </c>
      <c r="AF1643">
        <v>0</v>
      </c>
      <c r="AG1643">
        <v>4</v>
      </c>
      <c r="AH1643" t="s">
        <v>90</v>
      </c>
      <c r="AI1643" t="s">
        <v>90</v>
      </c>
      <c r="AJ1643" t="s">
        <v>90</v>
      </c>
      <c r="AK1643" t="s">
        <v>90</v>
      </c>
      <c r="AL1643" t="s">
        <v>90</v>
      </c>
      <c r="AM1643" t="s">
        <v>90</v>
      </c>
      <c r="AN1643" t="s">
        <v>90</v>
      </c>
      <c r="AO1643" t="s">
        <v>90</v>
      </c>
      <c r="AP1643" t="s">
        <v>90</v>
      </c>
      <c r="AQ1643" t="s">
        <v>90</v>
      </c>
      <c r="AR1643" t="s">
        <v>90</v>
      </c>
      <c r="AS1643" t="s">
        <v>90</v>
      </c>
      <c r="AT1643" t="s">
        <v>90</v>
      </c>
      <c r="AU1643" t="s">
        <v>90</v>
      </c>
      <c r="AV1643" t="s">
        <v>90</v>
      </c>
      <c r="AW1643" t="s">
        <v>90</v>
      </c>
      <c r="AX1643" t="s">
        <v>90</v>
      </c>
      <c r="AY1643" t="s">
        <v>90</v>
      </c>
      <c r="AZ1643" t="s">
        <v>90</v>
      </c>
      <c r="BA1643" t="s">
        <v>90</v>
      </c>
      <c r="BB1643" t="s">
        <v>90</v>
      </c>
      <c r="BC1643" t="s">
        <v>90</v>
      </c>
      <c r="BD1643" t="s">
        <v>90</v>
      </c>
      <c r="BE1643" t="s">
        <v>90</v>
      </c>
      <c r="BF1643" t="s">
        <v>92</v>
      </c>
      <c r="BG1643">
        <v>20</v>
      </c>
      <c r="BH1643" t="s">
        <v>93</v>
      </c>
    </row>
    <row r="1644" spans="1:60">
      <c r="A1644" t="s">
        <v>3532</v>
      </c>
      <c r="B1644" t="s">
        <v>82</v>
      </c>
      <c r="C1644" t="s">
        <v>3528</v>
      </c>
      <c r="D1644" t="s">
        <v>84</v>
      </c>
      <c r="E1644" s="2">
        <f>HYPERLINK("capsilon://?command=openfolder&amp;siteaddress=FAM.docvelocity-na8.net&amp;folderid=FX4C19B74B-FD3C-F2E5-B417-07E2DFC30C73","FX2208823")</f>
        <v>0</v>
      </c>
      <c r="F1644" t="s">
        <v>19</v>
      </c>
      <c r="G1644" t="s">
        <v>19</v>
      </c>
      <c r="H1644" t="s">
        <v>85</v>
      </c>
      <c r="I1644" t="s">
        <v>3533</v>
      </c>
      <c r="J1644">
        <v>28</v>
      </c>
      <c r="K1644" t="s">
        <v>87</v>
      </c>
      <c r="L1644" t="s">
        <v>88</v>
      </c>
      <c r="M1644" t="s">
        <v>89</v>
      </c>
      <c r="N1644">
        <v>1</v>
      </c>
      <c r="O1644" s="1">
        <v>44777.39603009259</v>
      </c>
      <c r="P1644" s="1">
        <v>44777.412615740737</v>
      </c>
      <c r="Q1644">
        <v>1127</v>
      </c>
      <c r="R1644">
        <v>306</v>
      </c>
      <c r="S1644" t="b">
        <v>0</v>
      </c>
      <c r="T1644" t="s">
        <v>90</v>
      </c>
      <c r="U1644" t="b">
        <v>0</v>
      </c>
      <c r="V1644" t="s">
        <v>288</v>
      </c>
      <c r="W1644" s="1">
        <v>44777.412615740737</v>
      </c>
      <c r="X1644">
        <v>288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28</v>
      </c>
      <c r="AE1644">
        <v>21</v>
      </c>
      <c r="AF1644">
        <v>0</v>
      </c>
      <c r="AG1644">
        <v>2</v>
      </c>
      <c r="AH1644" t="s">
        <v>90</v>
      </c>
      <c r="AI1644" t="s">
        <v>90</v>
      </c>
      <c r="AJ1644" t="s">
        <v>90</v>
      </c>
      <c r="AK1644" t="s">
        <v>90</v>
      </c>
      <c r="AL1644" t="s">
        <v>90</v>
      </c>
      <c r="AM1644" t="s">
        <v>90</v>
      </c>
      <c r="AN1644" t="s">
        <v>90</v>
      </c>
      <c r="AO1644" t="s">
        <v>90</v>
      </c>
      <c r="AP1644" t="s">
        <v>90</v>
      </c>
      <c r="AQ1644" t="s">
        <v>90</v>
      </c>
      <c r="AR1644" t="s">
        <v>90</v>
      </c>
      <c r="AS1644" t="s">
        <v>90</v>
      </c>
      <c r="AT1644" t="s">
        <v>90</v>
      </c>
      <c r="AU1644" t="s">
        <v>90</v>
      </c>
      <c r="AV1644" t="s">
        <v>90</v>
      </c>
      <c r="AW1644" t="s">
        <v>90</v>
      </c>
      <c r="AX1644" t="s">
        <v>90</v>
      </c>
      <c r="AY1644" t="s">
        <v>90</v>
      </c>
      <c r="AZ1644" t="s">
        <v>90</v>
      </c>
      <c r="BA1644" t="s">
        <v>90</v>
      </c>
      <c r="BB1644" t="s">
        <v>90</v>
      </c>
      <c r="BC1644" t="s">
        <v>90</v>
      </c>
      <c r="BD1644" t="s">
        <v>90</v>
      </c>
      <c r="BE1644" t="s">
        <v>90</v>
      </c>
      <c r="BF1644" t="s">
        <v>92</v>
      </c>
      <c r="BG1644">
        <v>23</v>
      </c>
      <c r="BH1644" t="s">
        <v>93</v>
      </c>
    </row>
    <row r="1645" spans="1:60">
      <c r="A1645" t="s">
        <v>3534</v>
      </c>
      <c r="B1645" t="s">
        <v>82</v>
      </c>
      <c r="C1645" t="s">
        <v>3528</v>
      </c>
      <c r="D1645" t="s">
        <v>84</v>
      </c>
      <c r="E1645" s="2">
        <f>HYPERLINK("capsilon://?command=openfolder&amp;siteaddress=FAM.docvelocity-na8.net&amp;folderid=FX4C19B74B-FD3C-F2E5-B417-07E2DFC30C73","FX2208823")</f>
        <v>0</v>
      </c>
      <c r="F1645" t="s">
        <v>19</v>
      </c>
      <c r="G1645" t="s">
        <v>19</v>
      </c>
      <c r="H1645" t="s">
        <v>85</v>
      </c>
      <c r="I1645" t="s">
        <v>3535</v>
      </c>
      <c r="J1645">
        <v>142</v>
      </c>
      <c r="K1645" t="s">
        <v>87</v>
      </c>
      <c r="L1645" t="s">
        <v>88</v>
      </c>
      <c r="M1645" t="s">
        <v>89</v>
      </c>
      <c r="N1645">
        <v>1</v>
      </c>
      <c r="O1645" s="1">
        <v>44777.396620370368</v>
      </c>
      <c r="P1645" s="1">
        <v>44777.423182870371</v>
      </c>
      <c r="Q1645">
        <v>2160</v>
      </c>
      <c r="R1645">
        <v>135</v>
      </c>
      <c r="S1645" t="b">
        <v>0</v>
      </c>
      <c r="T1645" t="s">
        <v>90</v>
      </c>
      <c r="U1645" t="b">
        <v>0</v>
      </c>
      <c r="V1645" t="s">
        <v>1000</v>
      </c>
      <c r="W1645" s="1">
        <v>44777.423182870371</v>
      </c>
      <c r="X1645">
        <v>115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142</v>
      </c>
      <c r="AE1645">
        <v>142</v>
      </c>
      <c r="AF1645">
        <v>0</v>
      </c>
      <c r="AG1645">
        <v>2</v>
      </c>
      <c r="AH1645" t="s">
        <v>90</v>
      </c>
      <c r="AI1645" t="s">
        <v>90</v>
      </c>
      <c r="AJ1645" t="s">
        <v>90</v>
      </c>
      <c r="AK1645" t="s">
        <v>90</v>
      </c>
      <c r="AL1645" t="s">
        <v>90</v>
      </c>
      <c r="AM1645" t="s">
        <v>90</v>
      </c>
      <c r="AN1645" t="s">
        <v>90</v>
      </c>
      <c r="AO1645" t="s">
        <v>90</v>
      </c>
      <c r="AP1645" t="s">
        <v>90</v>
      </c>
      <c r="AQ1645" t="s">
        <v>90</v>
      </c>
      <c r="AR1645" t="s">
        <v>90</v>
      </c>
      <c r="AS1645" t="s">
        <v>90</v>
      </c>
      <c r="AT1645" t="s">
        <v>90</v>
      </c>
      <c r="AU1645" t="s">
        <v>90</v>
      </c>
      <c r="AV1645" t="s">
        <v>90</v>
      </c>
      <c r="AW1645" t="s">
        <v>90</v>
      </c>
      <c r="AX1645" t="s">
        <v>90</v>
      </c>
      <c r="AY1645" t="s">
        <v>90</v>
      </c>
      <c r="AZ1645" t="s">
        <v>90</v>
      </c>
      <c r="BA1645" t="s">
        <v>90</v>
      </c>
      <c r="BB1645" t="s">
        <v>90</v>
      </c>
      <c r="BC1645" t="s">
        <v>90</v>
      </c>
      <c r="BD1645" t="s">
        <v>90</v>
      </c>
      <c r="BE1645" t="s">
        <v>90</v>
      </c>
      <c r="BF1645" t="s">
        <v>92</v>
      </c>
      <c r="BG1645">
        <v>38</v>
      </c>
      <c r="BH1645" t="s">
        <v>93</v>
      </c>
    </row>
    <row r="1646" spans="1:60">
      <c r="A1646" t="s">
        <v>3536</v>
      </c>
      <c r="B1646" t="s">
        <v>82</v>
      </c>
      <c r="C1646" t="s">
        <v>156</v>
      </c>
      <c r="D1646" t="s">
        <v>84</v>
      </c>
      <c r="E1646" s="2">
        <f>HYPERLINK("capsilon://?command=openfolder&amp;siteaddress=FAM.docvelocity-na8.net&amp;folderid=FX798B0CCA-05B2-3A21-9C0B-E719B2F834D5","FX22077836")</f>
        <v>0</v>
      </c>
      <c r="F1646" t="s">
        <v>19</v>
      </c>
      <c r="G1646" t="s">
        <v>19</v>
      </c>
      <c r="H1646" t="s">
        <v>85</v>
      </c>
      <c r="I1646" t="s">
        <v>3537</v>
      </c>
      <c r="J1646">
        <v>67</v>
      </c>
      <c r="K1646" t="s">
        <v>87</v>
      </c>
      <c r="L1646" t="s">
        <v>88</v>
      </c>
      <c r="M1646" t="s">
        <v>89</v>
      </c>
      <c r="N1646">
        <v>2</v>
      </c>
      <c r="O1646" s="1">
        <v>44777.399444444447</v>
      </c>
      <c r="P1646" s="1">
        <v>44777.426157407404</v>
      </c>
      <c r="Q1646">
        <v>2114</v>
      </c>
      <c r="R1646">
        <v>194</v>
      </c>
      <c r="S1646" t="b">
        <v>0</v>
      </c>
      <c r="T1646" t="s">
        <v>90</v>
      </c>
      <c r="U1646" t="b">
        <v>0</v>
      </c>
      <c r="V1646" t="s">
        <v>1000</v>
      </c>
      <c r="W1646" s="1">
        <v>44777.424432870372</v>
      </c>
      <c r="X1646">
        <v>107</v>
      </c>
      <c r="Y1646">
        <v>52</v>
      </c>
      <c r="Z1646">
        <v>0</v>
      </c>
      <c r="AA1646">
        <v>52</v>
      </c>
      <c r="AB1646">
        <v>0</v>
      </c>
      <c r="AC1646">
        <v>13</v>
      </c>
      <c r="AD1646">
        <v>15</v>
      </c>
      <c r="AE1646">
        <v>0</v>
      </c>
      <c r="AF1646">
        <v>0</v>
      </c>
      <c r="AG1646">
        <v>0</v>
      </c>
      <c r="AH1646" t="s">
        <v>294</v>
      </c>
      <c r="AI1646" s="1">
        <v>44777.426157407404</v>
      </c>
      <c r="AJ1646">
        <v>87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15</v>
      </c>
      <c r="AQ1646">
        <v>0</v>
      </c>
      <c r="AR1646">
        <v>0</v>
      </c>
      <c r="AS1646">
        <v>0</v>
      </c>
      <c r="AT1646" t="s">
        <v>90</v>
      </c>
      <c r="AU1646" t="s">
        <v>90</v>
      </c>
      <c r="AV1646" t="s">
        <v>90</v>
      </c>
      <c r="AW1646" t="s">
        <v>90</v>
      </c>
      <c r="AX1646" t="s">
        <v>90</v>
      </c>
      <c r="AY1646" t="s">
        <v>90</v>
      </c>
      <c r="AZ1646" t="s">
        <v>90</v>
      </c>
      <c r="BA1646" t="s">
        <v>90</v>
      </c>
      <c r="BB1646" t="s">
        <v>90</v>
      </c>
      <c r="BC1646" t="s">
        <v>90</v>
      </c>
      <c r="BD1646" t="s">
        <v>90</v>
      </c>
      <c r="BE1646" t="s">
        <v>90</v>
      </c>
      <c r="BF1646" t="s">
        <v>92</v>
      </c>
      <c r="BG1646">
        <v>38</v>
      </c>
      <c r="BH1646" t="s">
        <v>93</v>
      </c>
    </row>
    <row r="1647" spans="1:60">
      <c r="A1647" t="s">
        <v>3538</v>
      </c>
      <c r="B1647" t="s">
        <v>82</v>
      </c>
      <c r="C1647" t="s">
        <v>156</v>
      </c>
      <c r="D1647" t="s">
        <v>84</v>
      </c>
      <c r="E1647" s="2">
        <f>HYPERLINK("capsilon://?command=openfolder&amp;siteaddress=FAM.docvelocity-na8.net&amp;folderid=FX798B0CCA-05B2-3A21-9C0B-E719B2F834D5","FX22077836")</f>
        <v>0</v>
      </c>
      <c r="F1647" t="s">
        <v>19</v>
      </c>
      <c r="G1647" t="s">
        <v>19</v>
      </c>
      <c r="H1647" t="s">
        <v>85</v>
      </c>
      <c r="I1647" t="s">
        <v>3539</v>
      </c>
      <c r="J1647">
        <v>28</v>
      </c>
      <c r="K1647" t="s">
        <v>87</v>
      </c>
      <c r="L1647" t="s">
        <v>88</v>
      </c>
      <c r="M1647" t="s">
        <v>89</v>
      </c>
      <c r="N1647">
        <v>2</v>
      </c>
      <c r="O1647" s="1">
        <v>44777.400590277779</v>
      </c>
      <c r="P1647" s="1">
        <v>44777.439710648148</v>
      </c>
      <c r="Q1647">
        <v>3236</v>
      </c>
      <c r="R1647">
        <v>144</v>
      </c>
      <c r="S1647" t="b">
        <v>0</v>
      </c>
      <c r="T1647" t="s">
        <v>90</v>
      </c>
      <c r="U1647" t="b">
        <v>0</v>
      </c>
      <c r="V1647" t="s">
        <v>1000</v>
      </c>
      <c r="W1647" s="1">
        <v>44777.429710648146</v>
      </c>
      <c r="X1647">
        <v>82</v>
      </c>
      <c r="Y1647">
        <v>21</v>
      </c>
      <c r="Z1647">
        <v>0</v>
      </c>
      <c r="AA1647">
        <v>21</v>
      </c>
      <c r="AB1647">
        <v>0</v>
      </c>
      <c r="AC1647">
        <v>1</v>
      </c>
      <c r="AD1647">
        <v>7</v>
      </c>
      <c r="AE1647">
        <v>0</v>
      </c>
      <c r="AF1647">
        <v>0</v>
      </c>
      <c r="AG1647">
        <v>0</v>
      </c>
      <c r="AH1647" t="s">
        <v>294</v>
      </c>
      <c r="AI1647" s="1">
        <v>44777.439710648148</v>
      </c>
      <c r="AJ1647">
        <v>55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7</v>
      </c>
      <c r="AQ1647">
        <v>0</v>
      </c>
      <c r="AR1647">
        <v>0</v>
      </c>
      <c r="AS1647">
        <v>0</v>
      </c>
      <c r="AT1647" t="s">
        <v>90</v>
      </c>
      <c r="AU1647" t="s">
        <v>90</v>
      </c>
      <c r="AV1647" t="s">
        <v>90</v>
      </c>
      <c r="AW1647" t="s">
        <v>90</v>
      </c>
      <c r="AX1647" t="s">
        <v>90</v>
      </c>
      <c r="AY1647" t="s">
        <v>90</v>
      </c>
      <c r="AZ1647" t="s">
        <v>90</v>
      </c>
      <c r="BA1647" t="s">
        <v>90</v>
      </c>
      <c r="BB1647" t="s">
        <v>90</v>
      </c>
      <c r="BC1647" t="s">
        <v>90</v>
      </c>
      <c r="BD1647" t="s">
        <v>90</v>
      </c>
      <c r="BE1647" t="s">
        <v>90</v>
      </c>
      <c r="BF1647" t="s">
        <v>92</v>
      </c>
      <c r="BG1647">
        <v>56</v>
      </c>
      <c r="BH1647" t="s">
        <v>93</v>
      </c>
    </row>
    <row r="1648" spans="1:60">
      <c r="A1648" t="s">
        <v>3540</v>
      </c>
      <c r="B1648" t="s">
        <v>82</v>
      </c>
      <c r="C1648" t="s">
        <v>156</v>
      </c>
      <c r="D1648" t="s">
        <v>84</v>
      </c>
      <c r="E1648" s="2">
        <f>HYPERLINK("capsilon://?command=openfolder&amp;siteaddress=FAM.docvelocity-na8.net&amp;folderid=FX798B0CCA-05B2-3A21-9C0B-E719B2F834D5","FX22077836")</f>
        <v>0</v>
      </c>
      <c r="F1648" t="s">
        <v>19</v>
      </c>
      <c r="G1648" t="s">
        <v>19</v>
      </c>
      <c r="H1648" t="s">
        <v>85</v>
      </c>
      <c r="I1648" t="s">
        <v>3541</v>
      </c>
      <c r="J1648">
        <v>47</v>
      </c>
      <c r="K1648" t="s">
        <v>87</v>
      </c>
      <c r="L1648" t="s">
        <v>88</v>
      </c>
      <c r="M1648" t="s">
        <v>89</v>
      </c>
      <c r="N1648">
        <v>2</v>
      </c>
      <c r="O1648" s="1">
        <v>44777.401770833334</v>
      </c>
      <c r="P1648" s="1">
        <v>44777.440578703703</v>
      </c>
      <c r="Q1648">
        <v>3041</v>
      </c>
      <c r="R1648">
        <v>312</v>
      </c>
      <c r="S1648" t="b">
        <v>0</v>
      </c>
      <c r="T1648" t="s">
        <v>90</v>
      </c>
      <c r="U1648" t="b">
        <v>0</v>
      </c>
      <c r="V1648" t="s">
        <v>1000</v>
      </c>
      <c r="W1648" s="1">
        <v>44777.432071759256</v>
      </c>
      <c r="X1648">
        <v>203</v>
      </c>
      <c r="Y1648">
        <v>44</v>
      </c>
      <c r="Z1648">
        <v>0</v>
      </c>
      <c r="AA1648">
        <v>44</v>
      </c>
      <c r="AB1648">
        <v>0</v>
      </c>
      <c r="AC1648">
        <v>17</v>
      </c>
      <c r="AD1648">
        <v>3</v>
      </c>
      <c r="AE1648">
        <v>0</v>
      </c>
      <c r="AF1648">
        <v>0</v>
      </c>
      <c r="AG1648">
        <v>0</v>
      </c>
      <c r="AH1648" t="s">
        <v>294</v>
      </c>
      <c r="AI1648" s="1">
        <v>44777.440578703703</v>
      </c>
      <c r="AJ1648">
        <v>74</v>
      </c>
      <c r="AK1648">
        <v>0</v>
      </c>
      <c r="AL1648">
        <v>0</v>
      </c>
      <c r="AM1648">
        <v>0</v>
      </c>
      <c r="AN1648">
        <v>44</v>
      </c>
      <c r="AO1648">
        <v>0</v>
      </c>
      <c r="AP1648">
        <v>3</v>
      </c>
      <c r="AQ1648">
        <v>0</v>
      </c>
      <c r="AR1648">
        <v>0</v>
      </c>
      <c r="AS1648">
        <v>0</v>
      </c>
      <c r="AT1648" t="s">
        <v>90</v>
      </c>
      <c r="AU1648" t="s">
        <v>90</v>
      </c>
      <c r="AV1648" t="s">
        <v>90</v>
      </c>
      <c r="AW1648" t="s">
        <v>90</v>
      </c>
      <c r="AX1648" t="s">
        <v>90</v>
      </c>
      <c r="AY1648" t="s">
        <v>90</v>
      </c>
      <c r="AZ1648" t="s">
        <v>90</v>
      </c>
      <c r="BA1648" t="s">
        <v>90</v>
      </c>
      <c r="BB1648" t="s">
        <v>90</v>
      </c>
      <c r="BC1648" t="s">
        <v>90</v>
      </c>
      <c r="BD1648" t="s">
        <v>90</v>
      </c>
      <c r="BE1648" t="s">
        <v>90</v>
      </c>
      <c r="BF1648" t="s">
        <v>92</v>
      </c>
      <c r="BG1648">
        <v>55</v>
      </c>
      <c r="BH1648" t="s">
        <v>93</v>
      </c>
    </row>
    <row r="1649" spans="1:60">
      <c r="A1649" t="s">
        <v>3542</v>
      </c>
      <c r="B1649" t="s">
        <v>82</v>
      </c>
      <c r="C1649" t="s">
        <v>156</v>
      </c>
      <c r="D1649" t="s">
        <v>84</v>
      </c>
      <c r="E1649" s="2">
        <f>HYPERLINK("capsilon://?command=openfolder&amp;siteaddress=FAM.docvelocity-na8.net&amp;folderid=FX798B0CCA-05B2-3A21-9C0B-E719B2F834D5","FX22077836")</f>
        <v>0</v>
      </c>
      <c r="F1649" t="s">
        <v>19</v>
      </c>
      <c r="G1649" t="s">
        <v>19</v>
      </c>
      <c r="H1649" t="s">
        <v>85</v>
      </c>
      <c r="I1649" t="s">
        <v>3543</v>
      </c>
      <c r="J1649">
        <v>28</v>
      </c>
      <c r="K1649" t="s">
        <v>87</v>
      </c>
      <c r="L1649" t="s">
        <v>88</v>
      </c>
      <c r="M1649" t="s">
        <v>89</v>
      </c>
      <c r="N1649">
        <v>2</v>
      </c>
      <c r="O1649" s="1">
        <v>44777.40253472222</v>
      </c>
      <c r="P1649" s="1">
        <v>44777.441331018519</v>
      </c>
      <c r="Q1649">
        <v>3098</v>
      </c>
      <c r="R1649">
        <v>254</v>
      </c>
      <c r="S1649" t="b">
        <v>0</v>
      </c>
      <c r="T1649" t="s">
        <v>90</v>
      </c>
      <c r="U1649" t="b">
        <v>0</v>
      </c>
      <c r="V1649" t="s">
        <v>1000</v>
      </c>
      <c r="W1649" s="1">
        <v>44777.434224537035</v>
      </c>
      <c r="X1649">
        <v>186</v>
      </c>
      <c r="Y1649">
        <v>21</v>
      </c>
      <c r="Z1649">
        <v>0</v>
      </c>
      <c r="AA1649">
        <v>21</v>
      </c>
      <c r="AB1649">
        <v>0</v>
      </c>
      <c r="AC1649">
        <v>2</v>
      </c>
      <c r="AD1649">
        <v>7</v>
      </c>
      <c r="AE1649">
        <v>0</v>
      </c>
      <c r="AF1649">
        <v>0</v>
      </c>
      <c r="AG1649">
        <v>0</v>
      </c>
      <c r="AH1649" t="s">
        <v>294</v>
      </c>
      <c r="AI1649" s="1">
        <v>44777.441331018519</v>
      </c>
      <c r="AJ1649">
        <v>64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7</v>
      </c>
      <c r="AQ1649">
        <v>0</v>
      </c>
      <c r="AR1649">
        <v>0</v>
      </c>
      <c r="AS1649">
        <v>0</v>
      </c>
      <c r="AT1649" t="s">
        <v>90</v>
      </c>
      <c r="AU1649" t="s">
        <v>90</v>
      </c>
      <c r="AV1649" t="s">
        <v>90</v>
      </c>
      <c r="AW1649" t="s">
        <v>90</v>
      </c>
      <c r="AX1649" t="s">
        <v>90</v>
      </c>
      <c r="AY1649" t="s">
        <v>90</v>
      </c>
      <c r="AZ1649" t="s">
        <v>90</v>
      </c>
      <c r="BA1649" t="s">
        <v>90</v>
      </c>
      <c r="BB1649" t="s">
        <v>90</v>
      </c>
      <c r="BC1649" t="s">
        <v>90</v>
      </c>
      <c r="BD1649" t="s">
        <v>90</v>
      </c>
      <c r="BE1649" t="s">
        <v>90</v>
      </c>
      <c r="BF1649" t="s">
        <v>92</v>
      </c>
      <c r="BG1649">
        <v>55</v>
      </c>
      <c r="BH1649" t="s">
        <v>93</v>
      </c>
    </row>
    <row r="1650" spans="1:60">
      <c r="A1650" t="s">
        <v>3544</v>
      </c>
      <c r="B1650" t="s">
        <v>82</v>
      </c>
      <c r="C1650" t="s">
        <v>156</v>
      </c>
      <c r="D1650" t="s">
        <v>84</v>
      </c>
      <c r="E1650" s="2">
        <f>HYPERLINK("capsilon://?command=openfolder&amp;siteaddress=FAM.docvelocity-na8.net&amp;folderid=FX798B0CCA-05B2-3A21-9C0B-E719B2F834D5","FX22077836")</f>
        <v>0</v>
      </c>
      <c r="F1650" t="s">
        <v>19</v>
      </c>
      <c r="G1650" t="s">
        <v>19</v>
      </c>
      <c r="H1650" t="s">
        <v>85</v>
      </c>
      <c r="I1650" t="s">
        <v>3545</v>
      </c>
      <c r="J1650">
        <v>28</v>
      </c>
      <c r="K1650" t="s">
        <v>87</v>
      </c>
      <c r="L1650" t="s">
        <v>88</v>
      </c>
      <c r="M1650" t="s">
        <v>89</v>
      </c>
      <c r="N1650">
        <v>2</v>
      </c>
      <c r="O1650" s="1">
        <v>44777.402951388889</v>
      </c>
      <c r="P1650" s="1">
        <v>44777.446655092594</v>
      </c>
      <c r="Q1650">
        <v>3351</v>
      </c>
      <c r="R1650">
        <v>425</v>
      </c>
      <c r="S1650" t="b">
        <v>0</v>
      </c>
      <c r="T1650" t="s">
        <v>90</v>
      </c>
      <c r="U1650" t="b">
        <v>0</v>
      </c>
      <c r="V1650" t="s">
        <v>1000</v>
      </c>
      <c r="W1650" s="1">
        <v>44777.436226851853</v>
      </c>
      <c r="X1650">
        <v>172</v>
      </c>
      <c r="Y1650">
        <v>21</v>
      </c>
      <c r="Z1650">
        <v>0</v>
      </c>
      <c r="AA1650">
        <v>21</v>
      </c>
      <c r="AB1650">
        <v>0</v>
      </c>
      <c r="AC1650">
        <v>11</v>
      </c>
      <c r="AD1650">
        <v>7</v>
      </c>
      <c r="AE1650">
        <v>0</v>
      </c>
      <c r="AF1650">
        <v>0</v>
      </c>
      <c r="AG1650">
        <v>0</v>
      </c>
      <c r="AH1650" t="s">
        <v>294</v>
      </c>
      <c r="AI1650" s="1">
        <v>44777.446655092594</v>
      </c>
      <c r="AJ1650">
        <v>244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7</v>
      </c>
      <c r="AQ1650">
        <v>0</v>
      </c>
      <c r="AR1650">
        <v>0</v>
      </c>
      <c r="AS1650">
        <v>0</v>
      </c>
      <c r="AT1650" t="s">
        <v>90</v>
      </c>
      <c r="AU1650" t="s">
        <v>90</v>
      </c>
      <c r="AV1650" t="s">
        <v>90</v>
      </c>
      <c r="AW1650" t="s">
        <v>90</v>
      </c>
      <c r="AX1650" t="s">
        <v>90</v>
      </c>
      <c r="AY1650" t="s">
        <v>90</v>
      </c>
      <c r="AZ1650" t="s">
        <v>90</v>
      </c>
      <c r="BA1650" t="s">
        <v>90</v>
      </c>
      <c r="BB1650" t="s">
        <v>90</v>
      </c>
      <c r="BC1650" t="s">
        <v>90</v>
      </c>
      <c r="BD1650" t="s">
        <v>90</v>
      </c>
      <c r="BE1650" t="s">
        <v>90</v>
      </c>
      <c r="BF1650" t="s">
        <v>92</v>
      </c>
      <c r="BG1650">
        <v>62</v>
      </c>
      <c r="BH1650" t="s">
        <v>93</v>
      </c>
    </row>
    <row r="1651" spans="1:60">
      <c r="A1651" t="s">
        <v>3546</v>
      </c>
      <c r="B1651" t="s">
        <v>82</v>
      </c>
      <c r="C1651" t="s">
        <v>3547</v>
      </c>
      <c r="D1651" t="s">
        <v>84</v>
      </c>
      <c r="E1651" s="2">
        <f>HYPERLINK("capsilon://?command=openfolder&amp;siteaddress=FAM.docvelocity-na8.net&amp;folderid=FXD82186AE-0966-080E-80DF-9BC2DC5DB268","FX2208172")</f>
        <v>0</v>
      </c>
      <c r="F1651" t="s">
        <v>19</v>
      </c>
      <c r="G1651" t="s">
        <v>19</v>
      </c>
      <c r="H1651" t="s">
        <v>85</v>
      </c>
      <c r="I1651" t="s">
        <v>3548</v>
      </c>
      <c r="J1651">
        <v>68</v>
      </c>
      <c r="K1651" t="s">
        <v>87</v>
      </c>
      <c r="L1651" t="s">
        <v>88</v>
      </c>
      <c r="M1651" t="s">
        <v>89</v>
      </c>
      <c r="N1651">
        <v>2</v>
      </c>
      <c r="O1651" s="1">
        <v>44777.404895833337</v>
      </c>
      <c r="P1651" s="1">
        <v>44777.45</v>
      </c>
      <c r="Q1651">
        <v>3301</v>
      </c>
      <c r="R1651">
        <v>596</v>
      </c>
      <c r="S1651" t="b">
        <v>0</v>
      </c>
      <c r="T1651" t="s">
        <v>90</v>
      </c>
      <c r="U1651" t="b">
        <v>0</v>
      </c>
      <c r="V1651" t="s">
        <v>1000</v>
      </c>
      <c r="W1651" s="1">
        <v>44777.439189814817</v>
      </c>
      <c r="X1651">
        <v>255</v>
      </c>
      <c r="Y1651">
        <v>68</v>
      </c>
      <c r="Z1651">
        <v>0</v>
      </c>
      <c r="AA1651">
        <v>68</v>
      </c>
      <c r="AB1651">
        <v>0</v>
      </c>
      <c r="AC1651">
        <v>7</v>
      </c>
      <c r="AD1651">
        <v>0</v>
      </c>
      <c r="AE1651">
        <v>0</v>
      </c>
      <c r="AF1651">
        <v>0</v>
      </c>
      <c r="AG1651">
        <v>0</v>
      </c>
      <c r="AH1651" t="s">
        <v>289</v>
      </c>
      <c r="AI1651" s="1">
        <v>44777.45</v>
      </c>
      <c r="AJ1651">
        <v>341</v>
      </c>
      <c r="AK1651">
        <v>1</v>
      </c>
      <c r="AL1651">
        <v>0</v>
      </c>
      <c r="AM1651">
        <v>1</v>
      </c>
      <c r="AN1651">
        <v>0</v>
      </c>
      <c r="AO1651">
        <v>1</v>
      </c>
      <c r="AP1651">
        <v>-1</v>
      </c>
      <c r="AQ1651">
        <v>0</v>
      </c>
      <c r="AR1651">
        <v>0</v>
      </c>
      <c r="AS1651">
        <v>0</v>
      </c>
      <c r="AT1651" t="s">
        <v>90</v>
      </c>
      <c r="AU1651" t="s">
        <v>90</v>
      </c>
      <c r="AV1651" t="s">
        <v>90</v>
      </c>
      <c r="AW1651" t="s">
        <v>90</v>
      </c>
      <c r="AX1651" t="s">
        <v>90</v>
      </c>
      <c r="AY1651" t="s">
        <v>90</v>
      </c>
      <c r="AZ1651" t="s">
        <v>90</v>
      </c>
      <c r="BA1651" t="s">
        <v>90</v>
      </c>
      <c r="BB1651" t="s">
        <v>90</v>
      </c>
      <c r="BC1651" t="s">
        <v>90</v>
      </c>
      <c r="BD1651" t="s">
        <v>90</v>
      </c>
      <c r="BE1651" t="s">
        <v>90</v>
      </c>
      <c r="BF1651" t="s">
        <v>92</v>
      </c>
      <c r="BG1651">
        <v>64</v>
      </c>
      <c r="BH1651" t="s">
        <v>93</v>
      </c>
    </row>
    <row r="1652" spans="1:60">
      <c r="A1652" t="s">
        <v>3549</v>
      </c>
      <c r="B1652" t="s">
        <v>82</v>
      </c>
      <c r="C1652" t="s">
        <v>3528</v>
      </c>
      <c r="D1652" t="s">
        <v>84</v>
      </c>
      <c r="E1652" s="2">
        <f>HYPERLINK("capsilon://?command=openfolder&amp;siteaddress=FAM.docvelocity-na8.net&amp;folderid=FX4C19B74B-FD3C-F2E5-B417-07E2DFC30C73","FX2208823")</f>
        <v>0</v>
      </c>
      <c r="F1652" t="s">
        <v>19</v>
      </c>
      <c r="G1652" t="s">
        <v>19</v>
      </c>
      <c r="H1652" t="s">
        <v>85</v>
      </c>
      <c r="I1652" t="s">
        <v>3529</v>
      </c>
      <c r="J1652">
        <v>56</v>
      </c>
      <c r="K1652" t="s">
        <v>87</v>
      </c>
      <c r="L1652" t="s">
        <v>88</v>
      </c>
      <c r="M1652" t="s">
        <v>89</v>
      </c>
      <c r="N1652">
        <v>2</v>
      </c>
      <c r="O1652" s="1">
        <v>44777.409386574072</v>
      </c>
      <c r="P1652" s="1">
        <v>44777.417581018519</v>
      </c>
      <c r="Q1652">
        <v>294</v>
      </c>
      <c r="R1652">
        <v>414</v>
      </c>
      <c r="S1652" t="b">
        <v>0</v>
      </c>
      <c r="T1652" t="s">
        <v>90</v>
      </c>
      <c r="U1652" t="b">
        <v>1</v>
      </c>
      <c r="V1652" t="s">
        <v>288</v>
      </c>
      <c r="W1652" s="1">
        <v>44777.415451388886</v>
      </c>
      <c r="X1652">
        <v>244</v>
      </c>
      <c r="Y1652">
        <v>42</v>
      </c>
      <c r="Z1652">
        <v>0</v>
      </c>
      <c r="AA1652">
        <v>42</v>
      </c>
      <c r="AB1652">
        <v>0</v>
      </c>
      <c r="AC1652">
        <v>18</v>
      </c>
      <c r="AD1652">
        <v>14</v>
      </c>
      <c r="AE1652">
        <v>0</v>
      </c>
      <c r="AF1652">
        <v>0</v>
      </c>
      <c r="AG1652">
        <v>0</v>
      </c>
      <c r="AH1652" t="s">
        <v>294</v>
      </c>
      <c r="AI1652" s="1">
        <v>44777.417581018519</v>
      </c>
      <c r="AJ1652">
        <v>170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14</v>
      </c>
      <c r="AQ1652">
        <v>0</v>
      </c>
      <c r="AR1652">
        <v>0</v>
      </c>
      <c r="AS1652">
        <v>0</v>
      </c>
      <c r="AT1652" t="s">
        <v>90</v>
      </c>
      <c r="AU1652" t="s">
        <v>90</v>
      </c>
      <c r="AV1652" t="s">
        <v>90</v>
      </c>
      <c r="AW1652" t="s">
        <v>90</v>
      </c>
      <c r="AX1652" t="s">
        <v>90</v>
      </c>
      <c r="AY1652" t="s">
        <v>90</v>
      </c>
      <c r="AZ1652" t="s">
        <v>90</v>
      </c>
      <c r="BA1652" t="s">
        <v>90</v>
      </c>
      <c r="BB1652" t="s">
        <v>90</v>
      </c>
      <c r="BC1652" t="s">
        <v>90</v>
      </c>
      <c r="BD1652" t="s">
        <v>90</v>
      </c>
      <c r="BE1652" t="s">
        <v>90</v>
      </c>
      <c r="BF1652" t="s">
        <v>92</v>
      </c>
      <c r="BG1652">
        <v>11</v>
      </c>
      <c r="BH1652" t="s">
        <v>93</v>
      </c>
    </row>
    <row r="1653" spans="1:60">
      <c r="A1653" t="s">
        <v>3550</v>
      </c>
      <c r="B1653" t="s">
        <v>82</v>
      </c>
      <c r="C1653" t="s">
        <v>3528</v>
      </c>
      <c r="D1653" t="s">
        <v>84</v>
      </c>
      <c r="E1653" s="2">
        <f>HYPERLINK("capsilon://?command=openfolder&amp;siteaddress=FAM.docvelocity-na8.net&amp;folderid=FX4C19B74B-FD3C-F2E5-B417-07E2DFC30C73","FX2208823")</f>
        <v>0</v>
      </c>
      <c r="F1653" t="s">
        <v>19</v>
      </c>
      <c r="G1653" t="s">
        <v>19</v>
      </c>
      <c r="H1653" t="s">
        <v>85</v>
      </c>
      <c r="I1653" t="s">
        <v>3531</v>
      </c>
      <c r="J1653">
        <v>275</v>
      </c>
      <c r="K1653" t="s">
        <v>87</v>
      </c>
      <c r="L1653" t="s">
        <v>88</v>
      </c>
      <c r="M1653" t="s">
        <v>89</v>
      </c>
      <c r="N1653">
        <v>2</v>
      </c>
      <c r="O1653" s="1">
        <v>44777.410532407404</v>
      </c>
      <c r="P1653" s="1">
        <v>44777.439062500001</v>
      </c>
      <c r="Q1653">
        <v>818</v>
      </c>
      <c r="R1653">
        <v>1647</v>
      </c>
      <c r="S1653" t="b">
        <v>0</v>
      </c>
      <c r="T1653" t="s">
        <v>90</v>
      </c>
      <c r="U1653" t="b">
        <v>1</v>
      </c>
      <c r="V1653" t="s">
        <v>288</v>
      </c>
      <c r="W1653" s="1">
        <v>44777.429444444446</v>
      </c>
      <c r="X1653">
        <v>1208</v>
      </c>
      <c r="Y1653">
        <v>232</v>
      </c>
      <c r="Z1653">
        <v>0</v>
      </c>
      <c r="AA1653">
        <v>232</v>
      </c>
      <c r="AB1653">
        <v>0</v>
      </c>
      <c r="AC1653">
        <v>122</v>
      </c>
      <c r="AD1653">
        <v>43</v>
      </c>
      <c r="AE1653">
        <v>0</v>
      </c>
      <c r="AF1653">
        <v>0</v>
      </c>
      <c r="AG1653">
        <v>0</v>
      </c>
      <c r="AH1653" t="s">
        <v>294</v>
      </c>
      <c r="AI1653" s="1">
        <v>44777.439062500001</v>
      </c>
      <c r="AJ1653">
        <v>439</v>
      </c>
      <c r="AK1653">
        <v>2</v>
      </c>
      <c r="AL1653">
        <v>0</v>
      </c>
      <c r="AM1653">
        <v>2</v>
      </c>
      <c r="AN1653">
        <v>0</v>
      </c>
      <c r="AO1653">
        <v>2</v>
      </c>
      <c r="AP1653">
        <v>41</v>
      </c>
      <c r="AQ1653">
        <v>0</v>
      </c>
      <c r="AR1653">
        <v>0</v>
      </c>
      <c r="AS1653">
        <v>0</v>
      </c>
      <c r="AT1653" t="s">
        <v>90</v>
      </c>
      <c r="AU1653" t="s">
        <v>90</v>
      </c>
      <c r="AV1653" t="s">
        <v>90</v>
      </c>
      <c r="AW1653" t="s">
        <v>90</v>
      </c>
      <c r="AX1653" t="s">
        <v>90</v>
      </c>
      <c r="AY1653" t="s">
        <v>90</v>
      </c>
      <c r="AZ1653" t="s">
        <v>90</v>
      </c>
      <c r="BA1653" t="s">
        <v>90</v>
      </c>
      <c r="BB1653" t="s">
        <v>90</v>
      </c>
      <c r="BC1653" t="s">
        <v>90</v>
      </c>
      <c r="BD1653" t="s">
        <v>90</v>
      </c>
      <c r="BE1653" t="s">
        <v>90</v>
      </c>
      <c r="BF1653" t="s">
        <v>92</v>
      </c>
      <c r="BG1653">
        <v>41</v>
      </c>
      <c r="BH1653" t="s">
        <v>93</v>
      </c>
    </row>
    <row r="1654" spans="1:60">
      <c r="A1654" t="s">
        <v>3551</v>
      </c>
      <c r="B1654" t="s">
        <v>82</v>
      </c>
      <c r="C1654" t="s">
        <v>115</v>
      </c>
      <c r="D1654" t="s">
        <v>84</v>
      </c>
      <c r="E1654" s="2">
        <f>HYPERLINK("capsilon://?command=openfolder&amp;siteaddress=FAM.docvelocity-na8.net&amp;folderid=FXEF0131F0-E9A8-1615-E481-1D5B3C630047","FX22078057")</f>
        <v>0</v>
      </c>
      <c r="F1654" t="s">
        <v>19</v>
      </c>
      <c r="G1654" t="s">
        <v>19</v>
      </c>
      <c r="H1654" t="s">
        <v>85</v>
      </c>
      <c r="I1654" t="s">
        <v>3552</v>
      </c>
      <c r="J1654">
        <v>263</v>
      </c>
      <c r="K1654" t="s">
        <v>87</v>
      </c>
      <c r="L1654" t="s">
        <v>88</v>
      </c>
      <c r="M1654" t="s">
        <v>89</v>
      </c>
      <c r="N1654">
        <v>1</v>
      </c>
      <c r="O1654" s="1">
        <v>44777.413078703707</v>
      </c>
      <c r="P1654" s="1">
        <v>44777.441018518519</v>
      </c>
      <c r="Q1654">
        <v>2256</v>
      </c>
      <c r="R1654">
        <v>158</v>
      </c>
      <c r="S1654" t="b">
        <v>0</v>
      </c>
      <c r="T1654" t="s">
        <v>90</v>
      </c>
      <c r="U1654" t="b">
        <v>0</v>
      </c>
      <c r="V1654" t="s">
        <v>1000</v>
      </c>
      <c r="W1654" s="1">
        <v>44777.441018518519</v>
      </c>
      <c r="X1654">
        <v>158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263</v>
      </c>
      <c r="AE1654">
        <v>256</v>
      </c>
      <c r="AF1654">
        <v>0</v>
      </c>
      <c r="AG1654">
        <v>7</v>
      </c>
      <c r="AH1654" t="s">
        <v>90</v>
      </c>
      <c r="AI1654" t="s">
        <v>90</v>
      </c>
      <c r="AJ1654" t="s">
        <v>90</v>
      </c>
      <c r="AK1654" t="s">
        <v>90</v>
      </c>
      <c r="AL1654" t="s">
        <v>90</v>
      </c>
      <c r="AM1654" t="s">
        <v>90</v>
      </c>
      <c r="AN1654" t="s">
        <v>90</v>
      </c>
      <c r="AO1654" t="s">
        <v>90</v>
      </c>
      <c r="AP1654" t="s">
        <v>90</v>
      </c>
      <c r="AQ1654" t="s">
        <v>90</v>
      </c>
      <c r="AR1654" t="s">
        <v>90</v>
      </c>
      <c r="AS1654" t="s">
        <v>90</v>
      </c>
      <c r="AT1654" t="s">
        <v>90</v>
      </c>
      <c r="AU1654" t="s">
        <v>90</v>
      </c>
      <c r="AV1654" t="s">
        <v>90</v>
      </c>
      <c r="AW1654" t="s">
        <v>90</v>
      </c>
      <c r="AX1654" t="s">
        <v>90</v>
      </c>
      <c r="AY1654" t="s">
        <v>90</v>
      </c>
      <c r="AZ1654" t="s">
        <v>90</v>
      </c>
      <c r="BA1654" t="s">
        <v>90</v>
      </c>
      <c r="BB1654" t="s">
        <v>90</v>
      </c>
      <c r="BC1654" t="s">
        <v>90</v>
      </c>
      <c r="BD1654" t="s">
        <v>90</v>
      </c>
      <c r="BE1654" t="s">
        <v>90</v>
      </c>
      <c r="BF1654" t="s">
        <v>92</v>
      </c>
      <c r="BG1654">
        <v>40</v>
      </c>
      <c r="BH1654" t="s">
        <v>93</v>
      </c>
    </row>
    <row r="1655" spans="1:60">
      <c r="A1655" t="s">
        <v>3553</v>
      </c>
      <c r="B1655" t="s">
        <v>82</v>
      </c>
      <c r="C1655" t="s">
        <v>3528</v>
      </c>
      <c r="D1655" t="s">
        <v>84</v>
      </c>
      <c r="E1655" s="2">
        <f>HYPERLINK("capsilon://?command=openfolder&amp;siteaddress=FAM.docvelocity-na8.net&amp;folderid=FX4C19B74B-FD3C-F2E5-B417-07E2DFC30C73","FX2208823")</f>
        <v>0</v>
      </c>
      <c r="F1655" t="s">
        <v>19</v>
      </c>
      <c r="G1655" t="s">
        <v>19</v>
      </c>
      <c r="H1655" t="s">
        <v>85</v>
      </c>
      <c r="I1655" t="s">
        <v>3533</v>
      </c>
      <c r="J1655">
        <v>56</v>
      </c>
      <c r="K1655" t="s">
        <v>87</v>
      </c>
      <c r="L1655" t="s">
        <v>88</v>
      </c>
      <c r="M1655" t="s">
        <v>89</v>
      </c>
      <c r="N1655">
        <v>2</v>
      </c>
      <c r="O1655" s="1">
        <v>44777.413923611108</v>
      </c>
      <c r="P1655" s="1">
        <v>44777.423692129632</v>
      </c>
      <c r="Q1655">
        <v>483</v>
      </c>
      <c r="R1655">
        <v>361</v>
      </c>
      <c r="S1655" t="b">
        <v>0</v>
      </c>
      <c r="T1655" t="s">
        <v>90</v>
      </c>
      <c r="U1655" t="b">
        <v>1</v>
      </c>
      <c r="V1655" t="s">
        <v>1000</v>
      </c>
      <c r="W1655" s="1">
        <v>44777.421840277777</v>
      </c>
      <c r="X1655">
        <v>241</v>
      </c>
      <c r="Y1655">
        <v>42</v>
      </c>
      <c r="Z1655">
        <v>0</v>
      </c>
      <c r="AA1655">
        <v>42</v>
      </c>
      <c r="AB1655">
        <v>0</v>
      </c>
      <c r="AC1655">
        <v>18</v>
      </c>
      <c r="AD1655">
        <v>14</v>
      </c>
      <c r="AE1655">
        <v>0</v>
      </c>
      <c r="AF1655">
        <v>0</v>
      </c>
      <c r="AG1655">
        <v>0</v>
      </c>
      <c r="AH1655" t="s">
        <v>294</v>
      </c>
      <c r="AI1655" s="1">
        <v>44777.423692129632</v>
      </c>
      <c r="AJ1655">
        <v>120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14</v>
      </c>
      <c r="AQ1655">
        <v>0</v>
      </c>
      <c r="AR1655">
        <v>0</v>
      </c>
      <c r="AS1655">
        <v>0</v>
      </c>
      <c r="AT1655" t="s">
        <v>90</v>
      </c>
      <c r="AU1655" t="s">
        <v>90</v>
      </c>
      <c r="AV1655" t="s">
        <v>90</v>
      </c>
      <c r="AW1655" t="s">
        <v>90</v>
      </c>
      <c r="AX1655" t="s">
        <v>90</v>
      </c>
      <c r="AY1655" t="s">
        <v>90</v>
      </c>
      <c r="AZ1655" t="s">
        <v>90</v>
      </c>
      <c r="BA1655" t="s">
        <v>90</v>
      </c>
      <c r="BB1655" t="s">
        <v>90</v>
      </c>
      <c r="BC1655" t="s">
        <v>90</v>
      </c>
      <c r="BD1655" t="s">
        <v>90</v>
      </c>
      <c r="BE1655" t="s">
        <v>90</v>
      </c>
      <c r="BF1655" t="s">
        <v>92</v>
      </c>
      <c r="BG1655">
        <v>14</v>
      </c>
      <c r="BH1655" t="s">
        <v>93</v>
      </c>
    </row>
    <row r="1656" spans="1:60">
      <c r="A1656" t="s">
        <v>3554</v>
      </c>
      <c r="B1656" t="s">
        <v>82</v>
      </c>
      <c r="C1656" t="s">
        <v>3555</v>
      </c>
      <c r="D1656" t="s">
        <v>84</v>
      </c>
      <c r="E1656" s="2">
        <f>HYPERLINK("capsilon://?command=openfolder&amp;siteaddress=FAM.docvelocity-na8.net&amp;folderid=FX5B7FF758-2EFA-98B2-9734-4B7D37F1B234","FX2208832")</f>
        <v>0</v>
      </c>
      <c r="F1656" t="s">
        <v>19</v>
      </c>
      <c r="G1656" t="s">
        <v>19</v>
      </c>
      <c r="H1656" t="s">
        <v>85</v>
      </c>
      <c r="I1656" t="s">
        <v>3556</v>
      </c>
      <c r="J1656">
        <v>54</v>
      </c>
      <c r="K1656" t="s">
        <v>87</v>
      </c>
      <c r="L1656" t="s">
        <v>88</v>
      </c>
      <c r="M1656" t="s">
        <v>89</v>
      </c>
      <c r="N1656">
        <v>2</v>
      </c>
      <c r="O1656" s="1">
        <v>44777.415289351855</v>
      </c>
      <c r="P1656" s="1">
        <v>44777.450185185182</v>
      </c>
      <c r="Q1656">
        <v>2509</v>
      </c>
      <c r="R1656">
        <v>506</v>
      </c>
      <c r="S1656" t="b">
        <v>0</v>
      </c>
      <c r="T1656" t="s">
        <v>90</v>
      </c>
      <c r="U1656" t="b">
        <v>0</v>
      </c>
      <c r="V1656" t="s">
        <v>187</v>
      </c>
      <c r="W1656" s="1">
        <v>44777.442476851851</v>
      </c>
      <c r="X1656">
        <v>202</v>
      </c>
      <c r="Y1656">
        <v>54</v>
      </c>
      <c r="Z1656">
        <v>0</v>
      </c>
      <c r="AA1656">
        <v>54</v>
      </c>
      <c r="AB1656">
        <v>0</v>
      </c>
      <c r="AC1656">
        <v>7</v>
      </c>
      <c r="AD1656">
        <v>0</v>
      </c>
      <c r="AE1656">
        <v>0</v>
      </c>
      <c r="AF1656">
        <v>0</v>
      </c>
      <c r="AG1656">
        <v>0</v>
      </c>
      <c r="AH1656" t="s">
        <v>294</v>
      </c>
      <c r="AI1656" s="1">
        <v>44777.450185185182</v>
      </c>
      <c r="AJ1656">
        <v>304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 t="s">
        <v>90</v>
      </c>
      <c r="AU1656" t="s">
        <v>90</v>
      </c>
      <c r="AV1656" t="s">
        <v>90</v>
      </c>
      <c r="AW1656" t="s">
        <v>90</v>
      </c>
      <c r="AX1656" t="s">
        <v>90</v>
      </c>
      <c r="AY1656" t="s">
        <v>90</v>
      </c>
      <c r="AZ1656" t="s">
        <v>90</v>
      </c>
      <c r="BA1656" t="s">
        <v>90</v>
      </c>
      <c r="BB1656" t="s">
        <v>90</v>
      </c>
      <c r="BC1656" t="s">
        <v>90</v>
      </c>
      <c r="BD1656" t="s">
        <v>90</v>
      </c>
      <c r="BE1656" t="s">
        <v>90</v>
      </c>
      <c r="BF1656" t="s">
        <v>92</v>
      </c>
      <c r="BG1656">
        <v>50</v>
      </c>
      <c r="BH1656" t="s">
        <v>93</v>
      </c>
    </row>
    <row r="1657" spans="1:60">
      <c r="A1657" t="s">
        <v>3557</v>
      </c>
      <c r="B1657" t="s">
        <v>82</v>
      </c>
      <c r="C1657" t="s">
        <v>3555</v>
      </c>
      <c r="D1657" t="s">
        <v>84</v>
      </c>
      <c r="E1657" s="2">
        <f>HYPERLINK("capsilon://?command=openfolder&amp;siteaddress=FAM.docvelocity-na8.net&amp;folderid=FX5B7FF758-2EFA-98B2-9734-4B7D37F1B234","FX2208832")</f>
        <v>0</v>
      </c>
      <c r="F1657" t="s">
        <v>19</v>
      </c>
      <c r="G1657" t="s">
        <v>19</v>
      </c>
      <c r="H1657" t="s">
        <v>85</v>
      </c>
      <c r="I1657" t="s">
        <v>3558</v>
      </c>
      <c r="J1657">
        <v>28</v>
      </c>
      <c r="K1657" t="s">
        <v>87</v>
      </c>
      <c r="L1657" t="s">
        <v>88</v>
      </c>
      <c r="M1657" t="s">
        <v>89</v>
      </c>
      <c r="N1657">
        <v>2</v>
      </c>
      <c r="O1657" s="1">
        <v>44777.416203703702</v>
      </c>
      <c r="P1657" s="1">
        <v>44777.451192129629</v>
      </c>
      <c r="Q1657">
        <v>2831</v>
      </c>
      <c r="R1657">
        <v>192</v>
      </c>
      <c r="S1657" t="b">
        <v>0</v>
      </c>
      <c r="T1657" t="s">
        <v>90</v>
      </c>
      <c r="U1657" t="b">
        <v>0</v>
      </c>
      <c r="V1657" t="s">
        <v>1000</v>
      </c>
      <c r="W1657" s="1">
        <v>44777.442256944443</v>
      </c>
      <c r="X1657">
        <v>106</v>
      </c>
      <c r="Y1657">
        <v>21</v>
      </c>
      <c r="Z1657">
        <v>0</v>
      </c>
      <c r="AA1657">
        <v>21</v>
      </c>
      <c r="AB1657">
        <v>0</v>
      </c>
      <c r="AC1657">
        <v>0</v>
      </c>
      <c r="AD1657">
        <v>7</v>
      </c>
      <c r="AE1657">
        <v>0</v>
      </c>
      <c r="AF1657">
        <v>0</v>
      </c>
      <c r="AG1657">
        <v>0</v>
      </c>
      <c r="AH1657" t="s">
        <v>294</v>
      </c>
      <c r="AI1657" s="1">
        <v>44777.451192129629</v>
      </c>
      <c r="AJ1657">
        <v>86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7</v>
      </c>
      <c r="AQ1657">
        <v>0</v>
      </c>
      <c r="AR1657">
        <v>0</v>
      </c>
      <c r="AS1657">
        <v>0</v>
      </c>
      <c r="AT1657" t="s">
        <v>90</v>
      </c>
      <c r="AU1657" t="s">
        <v>90</v>
      </c>
      <c r="AV1657" t="s">
        <v>90</v>
      </c>
      <c r="AW1657" t="s">
        <v>90</v>
      </c>
      <c r="AX1657" t="s">
        <v>90</v>
      </c>
      <c r="AY1657" t="s">
        <v>90</v>
      </c>
      <c r="AZ1657" t="s">
        <v>90</v>
      </c>
      <c r="BA1657" t="s">
        <v>90</v>
      </c>
      <c r="BB1657" t="s">
        <v>90</v>
      </c>
      <c r="BC1657" t="s">
        <v>90</v>
      </c>
      <c r="BD1657" t="s">
        <v>90</v>
      </c>
      <c r="BE1657" t="s">
        <v>90</v>
      </c>
      <c r="BF1657" t="s">
        <v>92</v>
      </c>
      <c r="BG1657">
        <v>50</v>
      </c>
      <c r="BH1657" t="s">
        <v>93</v>
      </c>
    </row>
    <row r="1658" spans="1:60">
      <c r="A1658" t="s">
        <v>3559</v>
      </c>
      <c r="B1658" t="s">
        <v>82</v>
      </c>
      <c r="C1658" t="s">
        <v>3555</v>
      </c>
      <c r="D1658" t="s">
        <v>84</v>
      </c>
      <c r="E1658" s="2">
        <f>HYPERLINK("capsilon://?command=openfolder&amp;siteaddress=FAM.docvelocity-na8.net&amp;folderid=FX5B7FF758-2EFA-98B2-9734-4B7D37F1B234","FX2208832")</f>
        <v>0</v>
      </c>
      <c r="F1658" t="s">
        <v>19</v>
      </c>
      <c r="G1658" t="s">
        <v>19</v>
      </c>
      <c r="H1658" t="s">
        <v>85</v>
      </c>
      <c r="I1658" t="s">
        <v>3560</v>
      </c>
      <c r="J1658">
        <v>67</v>
      </c>
      <c r="K1658" t="s">
        <v>87</v>
      </c>
      <c r="L1658" t="s">
        <v>88</v>
      </c>
      <c r="M1658" t="s">
        <v>89</v>
      </c>
      <c r="N1658">
        <v>2</v>
      </c>
      <c r="O1658" s="1">
        <v>44777.416759259257</v>
      </c>
      <c r="P1658" s="1">
        <v>44777.451319444444</v>
      </c>
      <c r="Q1658">
        <v>2964</v>
      </c>
      <c r="R1658">
        <v>22</v>
      </c>
      <c r="S1658" t="b">
        <v>0</v>
      </c>
      <c r="T1658" t="s">
        <v>90</v>
      </c>
      <c r="U1658" t="b">
        <v>0</v>
      </c>
      <c r="V1658" t="s">
        <v>1000</v>
      </c>
      <c r="W1658" s="1">
        <v>44777.442407407405</v>
      </c>
      <c r="X1658">
        <v>12</v>
      </c>
      <c r="Y1658">
        <v>0</v>
      </c>
      <c r="Z1658">
        <v>0</v>
      </c>
      <c r="AA1658">
        <v>0</v>
      </c>
      <c r="AB1658">
        <v>52</v>
      </c>
      <c r="AC1658">
        <v>0</v>
      </c>
      <c r="AD1658">
        <v>67</v>
      </c>
      <c r="AE1658">
        <v>0</v>
      </c>
      <c r="AF1658">
        <v>0</v>
      </c>
      <c r="AG1658">
        <v>0</v>
      </c>
      <c r="AH1658" t="s">
        <v>294</v>
      </c>
      <c r="AI1658" s="1">
        <v>44777.451319444444</v>
      </c>
      <c r="AJ1658">
        <v>10</v>
      </c>
      <c r="AK1658">
        <v>0</v>
      </c>
      <c r="AL1658">
        <v>0</v>
      </c>
      <c r="AM1658">
        <v>0</v>
      </c>
      <c r="AN1658">
        <v>52</v>
      </c>
      <c r="AO1658">
        <v>0</v>
      </c>
      <c r="AP1658">
        <v>67</v>
      </c>
      <c r="AQ1658">
        <v>0</v>
      </c>
      <c r="AR1658">
        <v>0</v>
      </c>
      <c r="AS1658">
        <v>0</v>
      </c>
      <c r="AT1658" t="s">
        <v>90</v>
      </c>
      <c r="AU1658" t="s">
        <v>90</v>
      </c>
      <c r="AV1658" t="s">
        <v>90</v>
      </c>
      <c r="AW1658" t="s">
        <v>90</v>
      </c>
      <c r="AX1658" t="s">
        <v>90</v>
      </c>
      <c r="AY1658" t="s">
        <v>90</v>
      </c>
      <c r="AZ1658" t="s">
        <v>90</v>
      </c>
      <c r="BA1658" t="s">
        <v>90</v>
      </c>
      <c r="BB1658" t="s">
        <v>90</v>
      </c>
      <c r="BC1658" t="s">
        <v>90</v>
      </c>
      <c r="BD1658" t="s">
        <v>90</v>
      </c>
      <c r="BE1658" t="s">
        <v>90</v>
      </c>
      <c r="BF1658" t="s">
        <v>92</v>
      </c>
      <c r="BG1658">
        <v>49</v>
      </c>
      <c r="BH1658" t="s">
        <v>93</v>
      </c>
    </row>
    <row r="1659" spans="1:60">
      <c r="A1659" t="s">
        <v>3561</v>
      </c>
      <c r="B1659" t="s">
        <v>82</v>
      </c>
      <c r="C1659" t="s">
        <v>3528</v>
      </c>
      <c r="D1659" t="s">
        <v>84</v>
      </c>
      <c r="E1659" s="2">
        <f>HYPERLINK("capsilon://?command=openfolder&amp;siteaddress=FAM.docvelocity-na8.net&amp;folderid=FX4C19B74B-FD3C-F2E5-B417-07E2DFC30C73","FX2208823")</f>
        <v>0</v>
      </c>
      <c r="F1659" t="s">
        <v>19</v>
      </c>
      <c r="G1659" t="s">
        <v>19</v>
      </c>
      <c r="H1659" t="s">
        <v>85</v>
      </c>
      <c r="I1659" t="s">
        <v>3535</v>
      </c>
      <c r="J1659">
        <v>166</v>
      </c>
      <c r="K1659" t="s">
        <v>87</v>
      </c>
      <c r="L1659" t="s">
        <v>88</v>
      </c>
      <c r="M1659" t="s">
        <v>89</v>
      </c>
      <c r="N1659">
        <v>2</v>
      </c>
      <c r="O1659" s="1">
        <v>44777.424398148149</v>
      </c>
      <c r="P1659" s="1">
        <v>44777.433969907404</v>
      </c>
      <c r="Q1659">
        <v>24</v>
      </c>
      <c r="R1659">
        <v>803</v>
      </c>
      <c r="S1659" t="b">
        <v>0</v>
      </c>
      <c r="T1659" t="s">
        <v>90</v>
      </c>
      <c r="U1659" t="b">
        <v>1</v>
      </c>
      <c r="V1659" t="s">
        <v>1000</v>
      </c>
      <c r="W1659" s="1">
        <v>44777.428749999999</v>
      </c>
      <c r="X1659">
        <v>372</v>
      </c>
      <c r="Y1659">
        <v>136</v>
      </c>
      <c r="Z1659">
        <v>0</v>
      </c>
      <c r="AA1659">
        <v>136</v>
      </c>
      <c r="AB1659">
        <v>0</v>
      </c>
      <c r="AC1659">
        <v>36</v>
      </c>
      <c r="AD1659">
        <v>30</v>
      </c>
      <c r="AE1659">
        <v>0</v>
      </c>
      <c r="AF1659">
        <v>0</v>
      </c>
      <c r="AG1659">
        <v>0</v>
      </c>
      <c r="AH1659" t="s">
        <v>294</v>
      </c>
      <c r="AI1659" s="1">
        <v>44777.433969907404</v>
      </c>
      <c r="AJ1659">
        <v>431</v>
      </c>
      <c r="AK1659">
        <v>2</v>
      </c>
      <c r="AL1659">
        <v>0</v>
      </c>
      <c r="AM1659">
        <v>2</v>
      </c>
      <c r="AN1659">
        <v>0</v>
      </c>
      <c r="AO1659">
        <v>2</v>
      </c>
      <c r="AP1659">
        <v>28</v>
      </c>
      <c r="AQ1659">
        <v>0</v>
      </c>
      <c r="AR1659">
        <v>0</v>
      </c>
      <c r="AS1659">
        <v>0</v>
      </c>
      <c r="AT1659" t="s">
        <v>90</v>
      </c>
      <c r="AU1659" t="s">
        <v>90</v>
      </c>
      <c r="AV1659" t="s">
        <v>90</v>
      </c>
      <c r="AW1659" t="s">
        <v>90</v>
      </c>
      <c r="AX1659" t="s">
        <v>90</v>
      </c>
      <c r="AY1659" t="s">
        <v>90</v>
      </c>
      <c r="AZ1659" t="s">
        <v>90</v>
      </c>
      <c r="BA1659" t="s">
        <v>90</v>
      </c>
      <c r="BB1659" t="s">
        <v>90</v>
      </c>
      <c r="BC1659" t="s">
        <v>90</v>
      </c>
      <c r="BD1659" t="s">
        <v>90</v>
      </c>
      <c r="BE1659" t="s">
        <v>90</v>
      </c>
      <c r="BF1659" t="s">
        <v>92</v>
      </c>
      <c r="BG1659">
        <v>13</v>
      </c>
      <c r="BH1659" t="s">
        <v>93</v>
      </c>
    </row>
    <row r="1660" spans="1:60">
      <c r="A1660" t="s">
        <v>3562</v>
      </c>
      <c r="B1660" t="s">
        <v>82</v>
      </c>
      <c r="C1660" t="s">
        <v>3512</v>
      </c>
      <c r="D1660" t="s">
        <v>84</v>
      </c>
      <c r="E1660" s="2">
        <f>HYPERLINK("capsilon://?command=openfolder&amp;siteaddress=FAM.docvelocity-na8.net&amp;folderid=FXA4CFD24C-3107-74A9-D984-F667C677EDBE","FX22066685")</f>
        <v>0</v>
      </c>
      <c r="F1660" t="s">
        <v>19</v>
      </c>
      <c r="G1660" t="s">
        <v>19</v>
      </c>
      <c r="H1660" t="s">
        <v>85</v>
      </c>
      <c r="I1660" t="s">
        <v>3563</v>
      </c>
      <c r="J1660">
        <v>63</v>
      </c>
      <c r="K1660" t="s">
        <v>87</v>
      </c>
      <c r="L1660" t="s">
        <v>88</v>
      </c>
      <c r="M1660" t="s">
        <v>89</v>
      </c>
      <c r="N1660">
        <v>2</v>
      </c>
      <c r="O1660" s="1">
        <v>44777.439768518518</v>
      </c>
      <c r="P1660" s="1">
        <v>44777.452245370368</v>
      </c>
      <c r="Q1660">
        <v>906</v>
      </c>
      <c r="R1660">
        <v>172</v>
      </c>
      <c r="S1660" t="b">
        <v>0</v>
      </c>
      <c r="T1660" t="s">
        <v>90</v>
      </c>
      <c r="U1660" t="b">
        <v>0</v>
      </c>
      <c r="V1660" t="s">
        <v>1000</v>
      </c>
      <c r="W1660" s="1">
        <v>44777.443483796298</v>
      </c>
      <c r="X1660">
        <v>93</v>
      </c>
      <c r="Y1660">
        <v>63</v>
      </c>
      <c r="Z1660">
        <v>0</v>
      </c>
      <c r="AA1660">
        <v>63</v>
      </c>
      <c r="AB1660">
        <v>0</v>
      </c>
      <c r="AC1660">
        <v>3</v>
      </c>
      <c r="AD1660">
        <v>0</v>
      </c>
      <c r="AE1660">
        <v>0</v>
      </c>
      <c r="AF1660">
        <v>0</v>
      </c>
      <c r="AG1660">
        <v>0</v>
      </c>
      <c r="AH1660" t="s">
        <v>294</v>
      </c>
      <c r="AI1660" s="1">
        <v>44777.452245370368</v>
      </c>
      <c r="AJ1660">
        <v>79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 t="s">
        <v>90</v>
      </c>
      <c r="AU1660" t="s">
        <v>90</v>
      </c>
      <c r="AV1660" t="s">
        <v>90</v>
      </c>
      <c r="AW1660" t="s">
        <v>90</v>
      </c>
      <c r="AX1660" t="s">
        <v>90</v>
      </c>
      <c r="AY1660" t="s">
        <v>90</v>
      </c>
      <c r="AZ1660" t="s">
        <v>90</v>
      </c>
      <c r="BA1660" t="s">
        <v>90</v>
      </c>
      <c r="BB1660" t="s">
        <v>90</v>
      </c>
      <c r="BC1660" t="s">
        <v>90</v>
      </c>
      <c r="BD1660" t="s">
        <v>90</v>
      </c>
      <c r="BE1660" t="s">
        <v>90</v>
      </c>
      <c r="BF1660" t="s">
        <v>92</v>
      </c>
      <c r="BG1660">
        <v>17</v>
      </c>
      <c r="BH1660" t="s">
        <v>93</v>
      </c>
    </row>
    <row r="1661" spans="1:60">
      <c r="A1661" t="s">
        <v>3564</v>
      </c>
      <c r="B1661" t="s">
        <v>82</v>
      </c>
      <c r="C1661" t="s">
        <v>3512</v>
      </c>
      <c r="D1661" t="s">
        <v>84</v>
      </c>
      <c r="E1661" s="2">
        <f>HYPERLINK("capsilon://?command=openfolder&amp;siteaddress=FAM.docvelocity-na8.net&amp;folderid=FXA4CFD24C-3107-74A9-D984-F667C677EDBE","FX22066685")</f>
        <v>0</v>
      </c>
      <c r="F1661" t="s">
        <v>19</v>
      </c>
      <c r="G1661" t="s">
        <v>19</v>
      </c>
      <c r="H1661" t="s">
        <v>85</v>
      </c>
      <c r="I1661" t="s">
        <v>3565</v>
      </c>
      <c r="J1661">
        <v>63</v>
      </c>
      <c r="K1661" t="s">
        <v>87</v>
      </c>
      <c r="L1661" t="s">
        <v>88</v>
      </c>
      <c r="M1661" t="s">
        <v>89</v>
      </c>
      <c r="N1661">
        <v>2</v>
      </c>
      <c r="O1661" s="1">
        <v>44777.439884259256</v>
      </c>
      <c r="P1661" s="1">
        <v>44777.453136574077</v>
      </c>
      <c r="Q1661">
        <v>953</v>
      </c>
      <c r="R1661">
        <v>192</v>
      </c>
      <c r="S1661" t="b">
        <v>0</v>
      </c>
      <c r="T1661" t="s">
        <v>90</v>
      </c>
      <c r="U1661" t="b">
        <v>0</v>
      </c>
      <c r="V1661" t="s">
        <v>187</v>
      </c>
      <c r="W1661" s="1">
        <v>44777.443831018521</v>
      </c>
      <c r="X1661">
        <v>116</v>
      </c>
      <c r="Y1661">
        <v>63</v>
      </c>
      <c r="Z1661">
        <v>0</v>
      </c>
      <c r="AA1661">
        <v>63</v>
      </c>
      <c r="AB1661">
        <v>0</v>
      </c>
      <c r="AC1661">
        <v>5</v>
      </c>
      <c r="AD1661">
        <v>0</v>
      </c>
      <c r="AE1661">
        <v>0</v>
      </c>
      <c r="AF1661">
        <v>0</v>
      </c>
      <c r="AG1661">
        <v>0</v>
      </c>
      <c r="AH1661" t="s">
        <v>294</v>
      </c>
      <c r="AI1661" s="1">
        <v>44777.453136574077</v>
      </c>
      <c r="AJ1661">
        <v>76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 t="s">
        <v>90</v>
      </c>
      <c r="AU1661" t="s">
        <v>90</v>
      </c>
      <c r="AV1661" t="s">
        <v>90</v>
      </c>
      <c r="AW1661" t="s">
        <v>90</v>
      </c>
      <c r="AX1661" t="s">
        <v>90</v>
      </c>
      <c r="AY1661" t="s">
        <v>90</v>
      </c>
      <c r="AZ1661" t="s">
        <v>90</v>
      </c>
      <c r="BA1661" t="s">
        <v>90</v>
      </c>
      <c r="BB1661" t="s">
        <v>90</v>
      </c>
      <c r="BC1661" t="s">
        <v>90</v>
      </c>
      <c r="BD1661" t="s">
        <v>90</v>
      </c>
      <c r="BE1661" t="s">
        <v>90</v>
      </c>
      <c r="BF1661" t="s">
        <v>92</v>
      </c>
      <c r="BG1661">
        <v>19</v>
      </c>
      <c r="BH1661" t="s">
        <v>93</v>
      </c>
    </row>
    <row r="1662" spans="1:60">
      <c r="A1662" t="s">
        <v>3566</v>
      </c>
      <c r="B1662" t="s">
        <v>82</v>
      </c>
      <c r="C1662" t="s">
        <v>3512</v>
      </c>
      <c r="D1662" t="s">
        <v>84</v>
      </c>
      <c r="E1662" s="2">
        <f>HYPERLINK("capsilon://?command=openfolder&amp;siteaddress=FAM.docvelocity-na8.net&amp;folderid=FXA4CFD24C-3107-74A9-D984-F667C677EDBE","FX22066685")</f>
        <v>0</v>
      </c>
      <c r="F1662" t="s">
        <v>19</v>
      </c>
      <c r="G1662" t="s">
        <v>19</v>
      </c>
      <c r="H1662" t="s">
        <v>85</v>
      </c>
      <c r="I1662" t="s">
        <v>3567</v>
      </c>
      <c r="J1662">
        <v>63</v>
      </c>
      <c r="K1662" t="s">
        <v>87</v>
      </c>
      <c r="L1662" t="s">
        <v>88</v>
      </c>
      <c r="M1662" t="s">
        <v>89</v>
      </c>
      <c r="N1662">
        <v>2</v>
      </c>
      <c r="O1662" s="1">
        <v>44777.440439814818</v>
      </c>
      <c r="P1662" s="1">
        <v>44777.455439814818</v>
      </c>
      <c r="Q1662">
        <v>904</v>
      </c>
      <c r="R1662">
        <v>392</v>
      </c>
      <c r="S1662" t="b">
        <v>0</v>
      </c>
      <c r="T1662" t="s">
        <v>90</v>
      </c>
      <c r="U1662" t="b">
        <v>0</v>
      </c>
      <c r="V1662" t="s">
        <v>187</v>
      </c>
      <c r="W1662" s="1">
        <v>44777.446087962962</v>
      </c>
      <c r="X1662">
        <v>194</v>
      </c>
      <c r="Y1662">
        <v>63</v>
      </c>
      <c r="Z1662">
        <v>0</v>
      </c>
      <c r="AA1662">
        <v>63</v>
      </c>
      <c r="AB1662">
        <v>0</v>
      </c>
      <c r="AC1662">
        <v>1</v>
      </c>
      <c r="AD1662">
        <v>0</v>
      </c>
      <c r="AE1662">
        <v>0</v>
      </c>
      <c r="AF1662">
        <v>0</v>
      </c>
      <c r="AG1662">
        <v>0</v>
      </c>
      <c r="AH1662" t="s">
        <v>294</v>
      </c>
      <c r="AI1662" s="1">
        <v>44777.455439814818</v>
      </c>
      <c r="AJ1662">
        <v>198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 t="s">
        <v>90</v>
      </c>
      <c r="AU1662" t="s">
        <v>90</v>
      </c>
      <c r="AV1662" t="s">
        <v>90</v>
      </c>
      <c r="AW1662" t="s">
        <v>90</v>
      </c>
      <c r="AX1662" t="s">
        <v>90</v>
      </c>
      <c r="AY1662" t="s">
        <v>90</v>
      </c>
      <c r="AZ1662" t="s">
        <v>90</v>
      </c>
      <c r="BA1662" t="s">
        <v>90</v>
      </c>
      <c r="BB1662" t="s">
        <v>90</v>
      </c>
      <c r="BC1662" t="s">
        <v>90</v>
      </c>
      <c r="BD1662" t="s">
        <v>90</v>
      </c>
      <c r="BE1662" t="s">
        <v>90</v>
      </c>
      <c r="BF1662" t="s">
        <v>92</v>
      </c>
      <c r="BG1662">
        <v>21</v>
      </c>
      <c r="BH1662" t="s">
        <v>93</v>
      </c>
    </row>
    <row r="1663" spans="1:60">
      <c r="A1663" t="s">
        <v>3568</v>
      </c>
      <c r="B1663" t="s">
        <v>82</v>
      </c>
      <c r="C1663" t="s">
        <v>3512</v>
      </c>
      <c r="D1663" t="s">
        <v>84</v>
      </c>
      <c r="E1663" s="2">
        <f>HYPERLINK("capsilon://?command=openfolder&amp;siteaddress=FAM.docvelocity-na8.net&amp;folderid=FXA4CFD24C-3107-74A9-D984-F667C677EDBE","FX22066685")</f>
        <v>0</v>
      </c>
      <c r="F1663" t="s">
        <v>19</v>
      </c>
      <c r="G1663" t="s">
        <v>19</v>
      </c>
      <c r="H1663" t="s">
        <v>85</v>
      </c>
      <c r="I1663" t="s">
        <v>3569</v>
      </c>
      <c r="J1663">
        <v>63</v>
      </c>
      <c r="K1663" t="s">
        <v>87</v>
      </c>
      <c r="L1663" t="s">
        <v>88</v>
      </c>
      <c r="M1663" t="s">
        <v>89</v>
      </c>
      <c r="N1663">
        <v>2</v>
      </c>
      <c r="O1663" s="1">
        <v>44777.440694444442</v>
      </c>
      <c r="P1663" s="1">
        <v>44777.456180555557</v>
      </c>
      <c r="Q1663">
        <v>1086</v>
      </c>
      <c r="R1663">
        <v>252</v>
      </c>
      <c r="S1663" t="b">
        <v>0</v>
      </c>
      <c r="T1663" t="s">
        <v>90</v>
      </c>
      <c r="U1663" t="b">
        <v>0</v>
      </c>
      <c r="V1663" t="s">
        <v>187</v>
      </c>
      <c r="W1663" s="1">
        <v>44777.448287037034</v>
      </c>
      <c r="X1663">
        <v>189</v>
      </c>
      <c r="Y1663">
        <v>63</v>
      </c>
      <c r="Z1663">
        <v>0</v>
      </c>
      <c r="AA1663">
        <v>63</v>
      </c>
      <c r="AB1663">
        <v>0</v>
      </c>
      <c r="AC1663">
        <v>4</v>
      </c>
      <c r="AD1663">
        <v>0</v>
      </c>
      <c r="AE1663">
        <v>0</v>
      </c>
      <c r="AF1663">
        <v>0</v>
      </c>
      <c r="AG1663">
        <v>0</v>
      </c>
      <c r="AH1663" t="s">
        <v>294</v>
      </c>
      <c r="AI1663" s="1">
        <v>44777.456180555557</v>
      </c>
      <c r="AJ1663">
        <v>63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 t="s">
        <v>90</v>
      </c>
      <c r="AU1663" t="s">
        <v>90</v>
      </c>
      <c r="AV1663" t="s">
        <v>90</v>
      </c>
      <c r="AW1663" t="s">
        <v>90</v>
      </c>
      <c r="AX1663" t="s">
        <v>90</v>
      </c>
      <c r="AY1663" t="s">
        <v>90</v>
      </c>
      <c r="AZ1663" t="s">
        <v>90</v>
      </c>
      <c r="BA1663" t="s">
        <v>90</v>
      </c>
      <c r="BB1663" t="s">
        <v>90</v>
      </c>
      <c r="BC1663" t="s">
        <v>90</v>
      </c>
      <c r="BD1663" t="s">
        <v>90</v>
      </c>
      <c r="BE1663" t="s">
        <v>90</v>
      </c>
      <c r="BF1663" t="s">
        <v>92</v>
      </c>
      <c r="BG1663">
        <v>22</v>
      </c>
      <c r="BH1663" t="s">
        <v>93</v>
      </c>
    </row>
    <row r="1664" spans="1:60">
      <c r="A1664" t="s">
        <v>3570</v>
      </c>
      <c r="B1664" t="s">
        <v>82</v>
      </c>
      <c r="C1664" t="s">
        <v>3512</v>
      </c>
      <c r="D1664" t="s">
        <v>84</v>
      </c>
      <c r="E1664" s="2">
        <f>HYPERLINK("capsilon://?command=openfolder&amp;siteaddress=FAM.docvelocity-na8.net&amp;folderid=FXA4CFD24C-3107-74A9-D984-F667C677EDBE","FX22066685")</f>
        <v>0</v>
      </c>
      <c r="F1664" t="s">
        <v>19</v>
      </c>
      <c r="G1664" t="s">
        <v>19</v>
      </c>
      <c r="H1664" t="s">
        <v>85</v>
      </c>
      <c r="I1664" t="s">
        <v>3571</v>
      </c>
      <c r="J1664">
        <v>63</v>
      </c>
      <c r="K1664" t="s">
        <v>87</v>
      </c>
      <c r="L1664" t="s">
        <v>88</v>
      </c>
      <c r="M1664" t="s">
        <v>89</v>
      </c>
      <c r="N1664">
        <v>2</v>
      </c>
      <c r="O1664" s="1">
        <v>44777.441111111111</v>
      </c>
      <c r="P1664" s="1">
        <v>44777.457488425927</v>
      </c>
      <c r="Q1664">
        <v>910</v>
      </c>
      <c r="R1664">
        <v>505</v>
      </c>
      <c r="S1664" t="b">
        <v>0</v>
      </c>
      <c r="T1664" t="s">
        <v>90</v>
      </c>
      <c r="U1664" t="b">
        <v>0</v>
      </c>
      <c r="V1664" t="s">
        <v>288</v>
      </c>
      <c r="W1664" s="1">
        <v>44777.450798611113</v>
      </c>
      <c r="X1664">
        <v>349</v>
      </c>
      <c r="Y1664">
        <v>63</v>
      </c>
      <c r="Z1664">
        <v>0</v>
      </c>
      <c r="AA1664">
        <v>63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 t="s">
        <v>868</v>
      </c>
      <c r="AI1664" s="1">
        <v>44777.457488425927</v>
      </c>
      <c r="AJ1664">
        <v>156</v>
      </c>
      <c r="AK1664">
        <v>1</v>
      </c>
      <c r="AL1664">
        <v>0</v>
      </c>
      <c r="AM1664">
        <v>1</v>
      </c>
      <c r="AN1664">
        <v>0</v>
      </c>
      <c r="AO1664">
        <v>0</v>
      </c>
      <c r="AP1664">
        <v>-1</v>
      </c>
      <c r="AQ1664">
        <v>0</v>
      </c>
      <c r="AR1664">
        <v>0</v>
      </c>
      <c r="AS1664">
        <v>0</v>
      </c>
      <c r="AT1664" t="s">
        <v>90</v>
      </c>
      <c r="AU1664" t="s">
        <v>90</v>
      </c>
      <c r="AV1664" t="s">
        <v>90</v>
      </c>
      <c r="AW1664" t="s">
        <v>90</v>
      </c>
      <c r="AX1664" t="s">
        <v>90</v>
      </c>
      <c r="AY1664" t="s">
        <v>90</v>
      </c>
      <c r="AZ1664" t="s">
        <v>90</v>
      </c>
      <c r="BA1664" t="s">
        <v>90</v>
      </c>
      <c r="BB1664" t="s">
        <v>90</v>
      </c>
      <c r="BC1664" t="s">
        <v>90</v>
      </c>
      <c r="BD1664" t="s">
        <v>90</v>
      </c>
      <c r="BE1664" t="s">
        <v>90</v>
      </c>
      <c r="BF1664" t="s">
        <v>92</v>
      </c>
      <c r="BG1664">
        <v>23</v>
      </c>
      <c r="BH1664" t="s">
        <v>93</v>
      </c>
    </row>
    <row r="1665" spans="1:60">
      <c r="A1665" t="s">
        <v>3572</v>
      </c>
      <c r="B1665" t="s">
        <v>82</v>
      </c>
      <c r="C1665" t="s">
        <v>3512</v>
      </c>
      <c r="D1665" t="s">
        <v>84</v>
      </c>
      <c r="E1665" s="2">
        <f>HYPERLINK("capsilon://?command=openfolder&amp;siteaddress=FAM.docvelocity-na8.net&amp;folderid=FXA4CFD24C-3107-74A9-D984-F667C677EDBE","FX22066685")</f>
        <v>0</v>
      </c>
      <c r="F1665" t="s">
        <v>19</v>
      </c>
      <c r="G1665" t="s">
        <v>19</v>
      </c>
      <c r="H1665" t="s">
        <v>85</v>
      </c>
      <c r="I1665" t="s">
        <v>3573</v>
      </c>
      <c r="J1665">
        <v>63</v>
      </c>
      <c r="K1665" t="s">
        <v>87</v>
      </c>
      <c r="L1665" t="s">
        <v>88</v>
      </c>
      <c r="M1665" t="s">
        <v>89</v>
      </c>
      <c r="N1665">
        <v>2</v>
      </c>
      <c r="O1665" s="1">
        <v>44777.441412037035</v>
      </c>
      <c r="P1665" s="1">
        <v>44777.45753472222</v>
      </c>
      <c r="Q1665">
        <v>1117</v>
      </c>
      <c r="R1665">
        <v>276</v>
      </c>
      <c r="S1665" t="b">
        <v>0</v>
      </c>
      <c r="T1665" t="s">
        <v>90</v>
      </c>
      <c r="U1665" t="b">
        <v>0</v>
      </c>
      <c r="V1665" t="s">
        <v>1000</v>
      </c>
      <c r="W1665" s="1">
        <v>44777.449849537035</v>
      </c>
      <c r="X1665">
        <v>159</v>
      </c>
      <c r="Y1665">
        <v>60</v>
      </c>
      <c r="Z1665">
        <v>0</v>
      </c>
      <c r="AA1665">
        <v>60</v>
      </c>
      <c r="AB1665">
        <v>0</v>
      </c>
      <c r="AC1665">
        <v>3</v>
      </c>
      <c r="AD1665">
        <v>3</v>
      </c>
      <c r="AE1665">
        <v>0</v>
      </c>
      <c r="AF1665">
        <v>0</v>
      </c>
      <c r="AG1665">
        <v>0</v>
      </c>
      <c r="AH1665" t="s">
        <v>294</v>
      </c>
      <c r="AI1665" s="1">
        <v>44777.45753472222</v>
      </c>
      <c r="AJ1665">
        <v>117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3</v>
      </c>
      <c r="AQ1665">
        <v>0</v>
      </c>
      <c r="AR1665">
        <v>0</v>
      </c>
      <c r="AS1665">
        <v>0</v>
      </c>
      <c r="AT1665" t="s">
        <v>90</v>
      </c>
      <c r="AU1665" t="s">
        <v>90</v>
      </c>
      <c r="AV1665" t="s">
        <v>90</v>
      </c>
      <c r="AW1665" t="s">
        <v>90</v>
      </c>
      <c r="AX1665" t="s">
        <v>90</v>
      </c>
      <c r="AY1665" t="s">
        <v>90</v>
      </c>
      <c r="AZ1665" t="s">
        <v>90</v>
      </c>
      <c r="BA1665" t="s">
        <v>90</v>
      </c>
      <c r="BB1665" t="s">
        <v>90</v>
      </c>
      <c r="BC1665" t="s">
        <v>90</v>
      </c>
      <c r="BD1665" t="s">
        <v>90</v>
      </c>
      <c r="BE1665" t="s">
        <v>90</v>
      </c>
      <c r="BF1665" t="s">
        <v>92</v>
      </c>
      <c r="BG1665">
        <v>23</v>
      </c>
      <c r="BH1665" t="s">
        <v>93</v>
      </c>
    </row>
    <row r="1666" spans="1:60">
      <c r="A1666" t="s">
        <v>3574</v>
      </c>
      <c r="B1666" t="s">
        <v>82</v>
      </c>
      <c r="C1666" t="s">
        <v>3512</v>
      </c>
      <c r="D1666" t="s">
        <v>84</v>
      </c>
      <c r="E1666" s="2">
        <f>HYPERLINK("capsilon://?command=openfolder&amp;siteaddress=FAM.docvelocity-na8.net&amp;folderid=FXA4CFD24C-3107-74A9-D984-F667C677EDBE","FX22066685")</f>
        <v>0</v>
      </c>
      <c r="F1666" t="s">
        <v>19</v>
      </c>
      <c r="G1666" t="s">
        <v>19</v>
      </c>
      <c r="H1666" t="s">
        <v>85</v>
      </c>
      <c r="I1666" t="s">
        <v>3575</v>
      </c>
      <c r="J1666">
        <v>69</v>
      </c>
      <c r="K1666" t="s">
        <v>87</v>
      </c>
      <c r="L1666" t="s">
        <v>88</v>
      </c>
      <c r="M1666" t="s">
        <v>89</v>
      </c>
      <c r="N1666">
        <v>2</v>
      </c>
      <c r="O1666" s="1">
        <v>44777.441851851851</v>
      </c>
      <c r="P1666" s="1">
        <v>44777.45921296296</v>
      </c>
      <c r="Q1666">
        <v>1182</v>
      </c>
      <c r="R1666">
        <v>318</v>
      </c>
      <c r="S1666" t="b">
        <v>0</v>
      </c>
      <c r="T1666" t="s">
        <v>90</v>
      </c>
      <c r="U1666" t="b">
        <v>0</v>
      </c>
      <c r="V1666" t="s">
        <v>187</v>
      </c>
      <c r="W1666" s="1">
        <v>44777.450266203705</v>
      </c>
      <c r="X1666">
        <v>170</v>
      </c>
      <c r="Y1666">
        <v>69</v>
      </c>
      <c r="Z1666">
        <v>0</v>
      </c>
      <c r="AA1666">
        <v>69</v>
      </c>
      <c r="AB1666">
        <v>0</v>
      </c>
      <c r="AC1666">
        <v>3</v>
      </c>
      <c r="AD1666">
        <v>0</v>
      </c>
      <c r="AE1666">
        <v>0</v>
      </c>
      <c r="AF1666">
        <v>0</v>
      </c>
      <c r="AG1666">
        <v>0</v>
      </c>
      <c r="AH1666" t="s">
        <v>868</v>
      </c>
      <c r="AI1666" s="1">
        <v>44777.45921296296</v>
      </c>
      <c r="AJ1666">
        <v>148</v>
      </c>
      <c r="AK1666">
        <v>1</v>
      </c>
      <c r="AL1666">
        <v>0</v>
      </c>
      <c r="AM1666">
        <v>1</v>
      </c>
      <c r="AN1666">
        <v>0</v>
      </c>
      <c r="AO1666">
        <v>0</v>
      </c>
      <c r="AP1666">
        <v>-1</v>
      </c>
      <c r="AQ1666">
        <v>0</v>
      </c>
      <c r="AR1666">
        <v>0</v>
      </c>
      <c r="AS1666">
        <v>0</v>
      </c>
      <c r="AT1666" t="s">
        <v>90</v>
      </c>
      <c r="AU1666" t="s">
        <v>90</v>
      </c>
      <c r="AV1666" t="s">
        <v>90</v>
      </c>
      <c r="AW1666" t="s">
        <v>90</v>
      </c>
      <c r="AX1666" t="s">
        <v>90</v>
      </c>
      <c r="AY1666" t="s">
        <v>90</v>
      </c>
      <c r="AZ1666" t="s">
        <v>90</v>
      </c>
      <c r="BA1666" t="s">
        <v>90</v>
      </c>
      <c r="BB1666" t="s">
        <v>90</v>
      </c>
      <c r="BC1666" t="s">
        <v>90</v>
      </c>
      <c r="BD1666" t="s">
        <v>90</v>
      </c>
      <c r="BE1666" t="s">
        <v>90</v>
      </c>
      <c r="BF1666" t="s">
        <v>92</v>
      </c>
      <c r="BG1666">
        <v>25</v>
      </c>
      <c r="BH1666" t="s">
        <v>93</v>
      </c>
    </row>
    <row r="1667" spans="1:60">
      <c r="A1667" t="s">
        <v>3576</v>
      </c>
      <c r="B1667" t="s">
        <v>82</v>
      </c>
      <c r="C1667" t="s">
        <v>115</v>
      </c>
      <c r="D1667" t="s">
        <v>84</v>
      </c>
      <c r="E1667" s="2">
        <f>HYPERLINK("capsilon://?command=openfolder&amp;siteaddress=FAM.docvelocity-na8.net&amp;folderid=FXEF0131F0-E9A8-1615-E481-1D5B3C630047","FX22078057")</f>
        <v>0</v>
      </c>
      <c r="F1667" t="s">
        <v>19</v>
      </c>
      <c r="G1667" t="s">
        <v>19</v>
      </c>
      <c r="H1667" t="s">
        <v>85</v>
      </c>
      <c r="I1667" t="s">
        <v>3552</v>
      </c>
      <c r="J1667">
        <v>391</v>
      </c>
      <c r="K1667" t="s">
        <v>87</v>
      </c>
      <c r="L1667" t="s">
        <v>88</v>
      </c>
      <c r="M1667" t="s">
        <v>89</v>
      </c>
      <c r="N1667">
        <v>2</v>
      </c>
      <c r="O1667" s="1">
        <v>44777.442499999997</v>
      </c>
      <c r="P1667" s="1">
        <v>44777.45921296296</v>
      </c>
      <c r="Q1667">
        <v>260</v>
      </c>
      <c r="R1667">
        <v>1184</v>
      </c>
      <c r="S1667" t="b">
        <v>0</v>
      </c>
      <c r="T1667" t="s">
        <v>90</v>
      </c>
      <c r="U1667" t="b">
        <v>1</v>
      </c>
      <c r="V1667" t="s">
        <v>1000</v>
      </c>
      <c r="W1667" s="1">
        <v>44777.447997685187</v>
      </c>
      <c r="X1667">
        <v>389</v>
      </c>
      <c r="Y1667">
        <v>370</v>
      </c>
      <c r="Z1667">
        <v>0</v>
      </c>
      <c r="AA1667">
        <v>370</v>
      </c>
      <c r="AB1667">
        <v>0</v>
      </c>
      <c r="AC1667">
        <v>19</v>
      </c>
      <c r="AD1667">
        <v>21</v>
      </c>
      <c r="AE1667">
        <v>0</v>
      </c>
      <c r="AF1667">
        <v>0</v>
      </c>
      <c r="AG1667">
        <v>0</v>
      </c>
      <c r="AH1667" t="s">
        <v>289</v>
      </c>
      <c r="AI1667" s="1">
        <v>44777.45921296296</v>
      </c>
      <c r="AJ1667">
        <v>795</v>
      </c>
      <c r="AK1667">
        <v>4</v>
      </c>
      <c r="AL1667">
        <v>0</v>
      </c>
      <c r="AM1667">
        <v>4</v>
      </c>
      <c r="AN1667">
        <v>0</v>
      </c>
      <c r="AO1667">
        <v>4</v>
      </c>
      <c r="AP1667">
        <v>17</v>
      </c>
      <c r="AQ1667">
        <v>0</v>
      </c>
      <c r="AR1667">
        <v>0</v>
      </c>
      <c r="AS1667">
        <v>0</v>
      </c>
      <c r="AT1667" t="s">
        <v>90</v>
      </c>
      <c r="AU1667" t="s">
        <v>90</v>
      </c>
      <c r="AV1667" t="s">
        <v>90</v>
      </c>
      <c r="AW1667" t="s">
        <v>90</v>
      </c>
      <c r="AX1667" t="s">
        <v>90</v>
      </c>
      <c r="AY1667" t="s">
        <v>90</v>
      </c>
      <c r="AZ1667" t="s">
        <v>90</v>
      </c>
      <c r="BA1667" t="s">
        <v>90</v>
      </c>
      <c r="BB1667" t="s">
        <v>90</v>
      </c>
      <c r="BC1667" t="s">
        <v>90</v>
      </c>
      <c r="BD1667" t="s">
        <v>90</v>
      </c>
      <c r="BE1667" t="s">
        <v>90</v>
      </c>
      <c r="BF1667" t="s">
        <v>92</v>
      </c>
      <c r="BG1667">
        <v>24</v>
      </c>
      <c r="BH1667" t="s">
        <v>93</v>
      </c>
    </row>
    <row r="1668" spans="1:60">
      <c r="A1668" t="s">
        <v>3577</v>
      </c>
      <c r="B1668" t="s">
        <v>82</v>
      </c>
      <c r="C1668" t="s">
        <v>3578</v>
      </c>
      <c r="D1668" t="s">
        <v>84</v>
      </c>
      <c r="E1668" s="2">
        <f>HYPERLINK("capsilon://?command=openfolder&amp;siteaddress=FAM.docvelocity-na8.net&amp;folderid=FX1F0FC120-E82F-20D3-7975-B1D43FC7E06F","FX220892")</f>
        <v>0</v>
      </c>
      <c r="F1668" t="s">
        <v>19</v>
      </c>
      <c r="G1668" t="s">
        <v>19</v>
      </c>
      <c r="H1668" t="s">
        <v>85</v>
      </c>
      <c r="I1668" t="s">
        <v>3579</v>
      </c>
      <c r="J1668">
        <v>28</v>
      </c>
      <c r="K1668" t="s">
        <v>87</v>
      </c>
      <c r="L1668" t="s">
        <v>88</v>
      </c>
      <c r="M1668" t="s">
        <v>89</v>
      </c>
      <c r="N1668">
        <v>2</v>
      </c>
      <c r="O1668" s="1">
        <v>44777.444537037038</v>
      </c>
      <c r="P1668" s="1">
        <v>44777.45890046296</v>
      </c>
      <c r="Q1668">
        <v>1049</v>
      </c>
      <c r="R1668">
        <v>192</v>
      </c>
      <c r="S1668" t="b">
        <v>0</v>
      </c>
      <c r="T1668" t="s">
        <v>90</v>
      </c>
      <c r="U1668" t="b">
        <v>0</v>
      </c>
      <c r="V1668" t="s">
        <v>1000</v>
      </c>
      <c r="W1668" s="1">
        <v>44777.450729166667</v>
      </c>
      <c r="X1668">
        <v>75</v>
      </c>
      <c r="Y1668">
        <v>21</v>
      </c>
      <c r="Z1668">
        <v>0</v>
      </c>
      <c r="AA1668">
        <v>21</v>
      </c>
      <c r="AB1668">
        <v>0</v>
      </c>
      <c r="AC1668">
        <v>0</v>
      </c>
      <c r="AD1668">
        <v>7</v>
      </c>
      <c r="AE1668">
        <v>0</v>
      </c>
      <c r="AF1668">
        <v>0</v>
      </c>
      <c r="AG1668">
        <v>0</v>
      </c>
      <c r="AH1668" t="s">
        <v>294</v>
      </c>
      <c r="AI1668" s="1">
        <v>44777.45890046296</v>
      </c>
      <c r="AJ1668">
        <v>117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7</v>
      </c>
      <c r="AQ1668">
        <v>0</v>
      </c>
      <c r="AR1668">
        <v>0</v>
      </c>
      <c r="AS1668">
        <v>0</v>
      </c>
      <c r="AT1668" t="s">
        <v>90</v>
      </c>
      <c r="AU1668" t="s">
        <v>90</v>
      </c>
      <c r="AV1668" t="s">
        <v>90</v>
      </c>
      <c r="AW1668" t="s">
        <v>90</v>
      </c>
      <c r="AX1668" t="s">
        <v>90</v>
      </c>
      <c r="AY1668" t="s">
        <v>90</v>
      </c>
      <c r="AZ1668" t="s">
        <v>90</v>
      </c>
      <c r="BA1668" t="s">
        <v>90</v>
      </c>
      <c r="BB1668" t="s">
        <v>90</v>
      </c>
      <c r="BC1668" t="s">
        <v>90</v>
      </c>
      <c r="BD1668" t="s">
        <v>90</v>
      </c>
      <c r="BE1668" t="s">
        <v>90</v>
      </c>
      <c r="BF1668" t="s">
        <v>92</v>
      </c>
      <c r="BG1668">
        <v>20</v>
      </c>
      <c r="BH1668" t="s">
        <v>93</v>
      </c>
    </row>
    <row r="1669" spans="1:60">
      <c r="A1669" t="s">
        <v>3580</v>
      </c>
      <c r="B1669" t="s">
        <v>82</v>
      </c>
      <c r="C1669" t="s">
        <v>3578</v>
      </c>
      <c r="D1669" t="s">
        <v>84</v>
      </c>
      <c r="E1669" s="2">
        <f>HYPERLINK("capsilon://?command=openfolder&amp;siteaddress=FAM.docvelocity-na8.net&amp;folderid=FX1F0FC120-E82F-20D3-7975-B1D43FC7E06F","FX220892")</f>
        <v>0</v>
      </c>
      <c r="F1669" t="s">
        <v>19</v>
      </c>
      <c r="G1669" t="s">
        <v>19</v>
      </c>
      <c r="H1669" t="s">
        <v>85</v>
      </c>
      <c r="I1669" t="s">
        <v>3581</v>
      </c>
      <c r="J1669">
        <v>131</v>
      </c>
      <c r="K1669" t="s">
        <v>87</v>
      </c>
      <c r="L1669" t="s">
        <v>88</v>
      </c>
      <c r="M1669" t="s">
        <v>89</v>
      </c>
      <c r="N1669">
        <v>2</v>
      </c>
      <c r="O1669" s="1">
        <v>44777.445567129631</v>
      </c>
      <c r="P1669" s="1">
        <v>44777.462650462963</v>
      </c>
      <c r="Q1669">
        <v>921</v>
      </c>
      <c r="R1669">
        <v>555</v>
      </c>
      <c r="S1669" t="b">
        <v>0</v>
      </c>
      <c r="T1669" t="s">
        <v>90</v>
      </c>
      <c r="U1669" t="b">
        <v>0</v>
      </c>
      <c r="V1669" t="s">
        <v>187</v>
      </c>
      <c r="W1669" s="1">
        <v>44777.4531712963</v>
      </c>
      <c r="X1669">
        <v>251</v>
      </c>
      <c r="Y1669">
        <v>121</v>
      </c>
      <c r="Z1669">
        <v>0</v>
      </c>
      <c r="AA1669">
        <v>121</v>
      </c>
      <c r="AB1669">
        <v>0</v>
      </c>
      <c r="AC1669">
        <v>9</v>
      </c>
      <c r="AD1669">
        <v>10</v>
      </c>
      <c r="AE1669">
        <v>0</v>
      </c>
      <c r="AF1669">
        <v>0</v>
      </c>
      <c r="AG1669">
        <v>0</v>
      </c>
      <c r="AH1669" t="s">
        <v>868</v>
      </c>
      <c r="AI1669" s="1">
        <v>44777.462650462963</v>
      </c>
      <c r="AJ1669">
        <v>296</v>
      </c>
      <c r="AK1669">
        <v>1</v>
      </c>
      <c r="AL1669">
        <v>0</v>
      </c>
      <c r="AM1669">
        <v>1</v>
      </c>
      <c r="AN1669">
        <v>0</v>
      </c>
      <c r="AO1669">
        <v>0</v>
      </c>
      <c r="AP1669">
        <v>9</v>
      </c>
      <c r="AQ1669">
        <v>0</v>
      </c>
      <c r="AR1669">
        <v>0</v>
      </c>
      <c r="AS1669">
        <v>0</v>
      </c>
      <c r="AT1669" t="s">
        <v>90</v>
      </c>
      <c r="AU1669" t="s">
        <v>90</v>
      </c>
      <c r="AV1669" t="s">
        <v>90</v>
      </c>
      <c r="AW1669" t="s">
        <v>90</v>
      </c>
      <c r="AX1669" t="s">
        <v>90</v>
      </c>
      <c r="AY1669" t="s">
        <v>90</v>
      </c>
      <c r="AZ1669" t="s">
        <v>90</v>
      </c>
      <c r="BA1669" t="s">
        <v>90</v>
      </c>
      <c r="BB1669" t="s">
        <v>90</v>
      </c>
      <c r="BC1669" t="s">
        <v>90</v>
      </c>
      <c r="BD1669" t="s">
        <v>90</v>
      </c>
      <c r="BE1669" t="s">
        <v>90</v>
      </c>
      <c r="BF1669" t="s">
        <v>92</v>
      </c>
      <c r="BG1669">
        <v>24</v>
      </c>
      <c r="BH1669" t="s">
        <v>93</v>
      </c>
    </row>
    <row r="1670" spans="1:60">
      <c r="A1670" t="s">
        <v>3582</v>
      </c>
      <c r="B1670" t="s">
        <v>82</v>
      </c>
      <c r="C1670" t="s">
        <v>3578</v>
      </c>
      <c r="D1670" t="s">
        <v>84</v>
      </c>
      <c r="E1670" s="2">
        <f>HYPERLINK("capsilon://?command=openfolder&amp;siteaddress=FAM.docvelocity-na8.net&amp;folderid=FX1F0FC120-E82F-20D3-7975-B1D43FC7E06F","FX220892")</f>
        <v>0</v>
      </c>
      <c r="F1670" t="s">
        <v>19</v>
      </c>
      <c r="G1670" t="s">
        <v>19</v>
      </c>
      <c r="H1670" t="s">
        <v>85</v>
      </c>
      <c r="I1670" t="s">
        <v>3583</v>
      </c>
      <c r="J1670">
        <v>126</v>
      </c>
      <c r="K1670" t="s">
        <v>87</v>
      </c>
      <c r="L1670" t="s">
        <v>88</v>
      </c>
      <c r="M1670" t="s">
        <v>89</v>
      </c>
      <c r="N1670">
        <v>2</v>
      </c>
      <c r="O1670" s="1">
        <v>44777.445636574077</v>
      </c>
      <c r="P1670" s="1">
        <v>44777.463842592595</v>
      </c>
      <c r="Q1670">
        <v>968</v>
      </c>
      <c r="R1670">
        <v>605</v>
      </c>
      <c r="S1670" t="b">
        <v>0</v>
      </c>
      <c r="T1670" t="s">
        <v>90</v>
      </c>
      <c r="U1670" t="b">
        <v>0</v>
      </c>
      <c r="V1670" t="s">
        <v>1000</v>
      </c>
      <c r="W1670" s="1">
        <v>44777.453125</v>
      </c>
      <c r="X1670">
        <v>206</v>
      </c>
      <c r="Y1670">
        <v>116</v>
      </c>
      <c r="Z1670">
        <v>0</v>
      </c>
      <c r="AA1670">
        <v>116</v>
      </c>
      <c r="AB1670">
        <v>0</v>
      </c>
      <c r="AC1670">
        <v>5</v>
      </c>
      <c r="AD1670">
        <v>10</v>
      </c>
      <c r="AE1670">
        <v>0</v>
      </c>
      <c r="AF1670">
        <v>0</v>
      </c>
      <c r="AG1670">
        <v>0</v>
      </c>
      <c r="AH1670" t="s">
        <v>289</v>
      </c>
      <c r="AI1670" s="1">
        <v>44777.463842592595</v>
      </c>
      <c r="AJ1670">
        <v>399</v>
      </c>
      <c r="AK1670">
        <v>4</v>
      </c>
      <c r="AL1670">
        <v>0</v>
      </c>
      <c r="AM1670">
        <v>4</v>
      </c>
      <c r="AN1670">
        <v>0</v>
      </c>
      <c r="AO1670">
        <v>4</v>
      </c>
      <c r="AP1670">
        <v>6</v>
      </c>
      <c r="AQ1670">
        <v>0</v>
      </c>
      <c r="AR1670">
        <v>0</v>
      </c>
      <c r="AS1670">
        <v>0</v>
      </c>
      <c r="AT1670" t="s">
        <v>90</v>
      </c>
      <c r="AU1670" t="s">
        <v>90</v>
      </c>
      <c r="AV1670" t="s">
        <v>90</v>
      </c>
      <c r="AW1670" t="s">
        <v>90</v>
      </c>
      <c r="AX1670" t="s">
        <v>90</v>
      </c>
      <c r="AY1670" t="s">
        <v>90</v>
      </c>
      <c r="AZ1670" t="s">
        <v>90</v>
      </c>
      <c r="BA1670" t="s">
        <v>90</v>
      </c>
      <c r="BB1670" t="s">
        <v>90</v>
      </c>
      <c r="BC1670" t="s">
        <v>90</v>
      </c>
      <c r="BD1670" t="s">
        <v>90</v>
      </c>
      <c r="BE1670" t="s">
        <v>90</v>
      </c>
      <c r="BF1670" t="s">
        <v>92</v>
      </c>
      <c r="BG1670">
        <v>26</v>
      </c>
      <c r="BH1670" t="s">
        <v>93</v>
      </c>
    </row>
    <row r="1671" spans="1:60">
      <c r="A1671" t="s">
        <v>3584</v>
      </c>
      <c r="B1671" t="s">
        <v>82</v>
      </c>
      <c r="C1671" t="s">
        <v>304</v>
      </c>
      <c r="D1671" t="s">
        <v>84</v>
      </c>
      <c r="E1671" s="2">
        <f>HYPERLINK("capsilon://?command=openfolder&amp;siteaddress=FAM.docvelocity-na8.net&amp;folderid=FX766C1280-21A2-5F16-B5CE-9C5AAC95C371","FX22077731")</f>
        <v>0</v>
      </c>
      <c r="F1671" t="s">
        <v>19</v>
      </c>
      <c r="G1671" t="s">
        <v>19</v>
      </c>
      <c r="H1671" t="s">
        <v>85</v>
      </c>
      <c r="I1671" t="s">
        <v>3585</v>
      </c>
      <c r="J1671">
        <v>28</v>
      </c>
      <c r="K1671" t="s">
        <v>87</v>
      </c>
      <c r="L1671" t="s">
        <v>88</v>
      </c>
      <c r="M1671" t="s">
        <v>89</v>
      </c>
      <c r="N1671">
        <v>2</v>
      </c>
      <c r="O1671" s="1">
        <v>44777.450821759259</v>
      </c>
      <c r="P1671" s="1">
        <v>44777.461342592593</v>
      </c>
      <c r="Q1671">
        <v>753</v>
      </c>
      <c r="R1671">
        <v>156</v>
      </c>
      <c r="S1671" t="b">
        <v>0</v>
      </c>
      <c r="T1671" t="s">
        <v>90</v>
      </c>
      <c r="U1671" t="b">
        <v>0</v>
      </c>
      <c r="V1671" t="s">
        <v>288</v>
      </c>
      <c r="W1671" s="1">
        <v>44777.45171296296</v>
      </c>
      <c r="X1671">
        <v>55</v>
      </c>
      <c r="Y1671">
        <v>21</v>
      </c>
      <c r="Z1671">
        <v>0</v>
      </c>
      <c r="AA1671">
        <v>21</v>
      </c>
      <c r="AB1671">
        <v>0</v>
      </c>
      <c r="AC1671">
        <v>0</v>
      </c>
      <c r="AD1671">
        <v>7</v>
      </c>
      <c r="AE1671">
        <v>0</v>
      </c>
      <c r="AF1671">
        <v>0</v>
      </c>
      <c r="AG1671">
        <v>0</v>
      </c>
      <c r="AH1671" t="s">
        <v>294</v>
      </c>
      <c r="AI1671" s="1">
        <v>44777.461342592593</v>
      </c>
      <c r="AJ1671">
        <v>101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7</v>
      </c>
      <c r="AQ1671">
        <v>0</v>
      </c>
      <c r="AR1671">
        <v>0</v>
      </c>
      <c r="AS1671">
        <v>0</v>
      </c>
      <c r="AT1671" t="s">
        <v>90</v>
      </c>
      <c r="AU1671" t="s">
        <v>90</v>
      </c>
      <c r="AV1671" t="s">
        <v>90</v>
      </c>
      <c r="AW1671" t="s">
        <v>90</v>
      </c>
      <c r="AX1671" t="s">
        <v>90</v>
      </c>
      <c r="AY1671" t="s">
        <v>90</v>
      </c>
      <c r="AZ1671" t="s">
        <v>90</v>
      </c>
      <c r="BA1671" t="s">
        <v>90</v>
      </c>
      <c r="BB1671" t="s">
        <v>90</v>
      </c>
      <c r="BC1671" t="s">
        <v>90</v>
      </c>
      <c r="BD1671" t="s">
        <v>90</v>
      </c>
      <c r="BE1671" t="s">
        <v>90</v>
      </c>
      <c r="BF1671" t="s">
        <v>92</v>
      </c>
      <c r="BG1671">
        <v>15</v>
      </c>
      <c r="BH1671" t="s">
        <v>93</v>
      </c>
    </row>
    <row r="1672" spans="1:60">
      <c r="A1672" t="s">
        <v>3586</v>
      </c>
      <c r="B1672" t="s">
        <v>82</v>
      </c>
      <c r="C1672" t="s">
        <v>304</v>
      </c>
      <c r="D1672" t="s">
        <v>84</v>
      </c>
      <c r="E1672" s="2">
        <f>HYPERLINK("capsilon://?command=openfolder&amp;siteaddress=FAM.docvelocity-na8.net&amp;folderid=FX766C1280-21A2-5F16-B5CE-9C5AAC95C371","FX22077731")</f>
        <v>0</v>
      </c>
      <c r="F1672" t="s">
        <v>19</v>
      </c>
      <c r="G1672" t="s">
        <v>19</v>
      </c>
      <c r="H1672" t="s">
        <v>85</v>
      </c>
      <c r="I1672" t="s">
        <v>3587</v>
      </c>
      <c r="J1672">
        <v>28</v>
      </c>
      <c r="K1672" t="s">
        <v>87</v>
      </c>
      <c r="L1672" t="s">
        <v>88</v>
      </c>
      <c r="M1672" t="s">
        <v>89</v>
      </c>
      <c r="N1672">
        <v>2</v>
      </c>
      <c r="O1672" s="1">
        <v>44777.451377314814</v>
      </c>
      <c r="P1672" s="1">
        <v>44777.464085648149</v>
      </c>
      <c r="Q1672">
        <v>819</v>
      </c>
      <c r="R1672">
        <v>279</v>
      </c>
      <c r="S1672" t="b">
        <v>0</v>
      </c>
      <c r="T1672" t="s">
        <v>90</v>
      </c>
      <c r="U1672" t="b">
        <v>0</v>
      </c>
      <c r="V1672" t="s">
        <v>288</v>
      </c>
      <c r="W1672" s="1">
        <v>44777.452210648145</v>
      </c>
      <c r="X1672">
        <v>43</v>
      </c>
      <c r="Y1672">
        <v>21</v>
      </c>
      <c r="Z1672">
        <v>0</v>
      </c>
      <c r="AA1672">
        <v>21</v>
      </c>
      <c r="AB1672">
        <v>0</v>
      </c>
      <c r="AC1672">
        <v>0</v>
      </c>
      <c r="AD1672">
        <v>7</v>
      </c>
      <c r="AE1672">
        <v>0</v>
      </c>
      <c r="AF1672">
        <v>0</v>
      </c>
      <c r="AG1672">
        <v>0</v>
      </c>
      <c r="AH1672" t="s">
        <v>294</v>
      </c>
      <c r="AI1672" s="1">
        <v>44777.464085648149</v>
      </c>
      <c r="AJ1672">
        <v>236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7</v>
      </c>
      <c r="AQ1672">
        <v>0</v>
      </c>
      <c r="AR1672">
        <v>0</v>
      </c>
      <c r="AS1672">
        <v>0</v>
      </c>
      <c r="AT1672" t="s">
        <v>90</v>
      </c>
      <c r="AU1672" t="s">
        <v>90</v>
      </c>
      <c r="AV1672" t="s">
        <v>90</v>
      </c>
      <c r="AW1672" t="s">
        <v>90</v>
      </c>
      <c r="AX1672" t="s">
        <v>90</v>
      </c>
      <c r="AY1672" t="s">
        <v>90</v>
      </c>
      <c r="AZ1672" t="s">
        <v>90</v>
      </c>
      <c r="BA1672" t="s">
        <v>90</v>
      </c>
      <c r="BB1672" t="s">
        <v>90</v>
      </c>
      <c r="BC1672" t="s">
        <v>90</v>
      </c>
      <c r="BD1672" t="s">
        <v>90</v>
      </c>
      <c r="BE1672" t="s">
        <v>90</v>
      </c>
      <c r="BF1672" t="s">
        <v>92</v>
      </c>
      <c r="BG1672">
        <v>18</v>
      </c>
      <c r="BH1672" t="s">
        <v>93</v>
      </c>
    </row>
    <row r="1673" spans="1:60">
      <c r="A1673" t="s">
        <v>3588</v>
      </c>
      <c r="B1673" t="s">
        <v>82</v>
      </c>
      <c r="C1673" t="s">
        <v>304</v>
      </c>
      <c r="D1673" t="s">
        <v>84</v>
      </c>
      <c r="E1673" s="2">
        <f>HYPERLINK("capsilon://?command=openfolder&amp;siteaddress=FAM.docvelocity-na8.net&amp;folderid=FX766C1280-21A2-5F16-B5CE-9C5AAC95C371","FX22077731")</f>
        <v>0</v>
      </c>
      <c r="F1673" t="s">
        <v>19</v>
      </c>
      <c r="G1673" t="s">
        <v>19</v>
      </c>
      <c r="H1673" t="s">
        <v>85</v>
      </c>
      <c r="I1673" t="s">
        <v>3589</v>
      </c>
      <c r="J1673">
        <v>49</v>
      </c>
      <c r="K1673" t="s">
        <v>87</v>
      </c>
      <c r="L1673" t="s">
        <v>88</v>
      </c>
      <c r="M1673" t="s">
        <v>89</v>
      </c>
      <c r="N1673">
        <v>2</v>
      </c>
      <c r="O1673" s="1">
        <v>44777.451921296299</v>
      </c>
      <c r="P1673" s="1">
        <v>44777.464884259258</v>
      </c>
      <c r="Q1673">
        <v>827</v>
      </c>
      <c r="R1673">
        <v>293</v>
      </c>
      <c r="S1673" t="b">
        <v>0</v>
      </c>
      <c r="T1673" t="s">
        <v>90</v>
      </c>
      <c r="U1673" t="b">
        <v>0</v>
      </c>
      <c r="V1673" t="s">
        <v>288</v>
      </c>
      <c r="W1673" s="1">
        <v>44777.454583333332</v>
      </c>
      <c r="X1673">
        <v>204</v>
      </c>
      <c r="Y1673">
        <v>49</v>
      </c>
      <c r="Z1673">
        <v>0</v>
      </c>
      <c r="AA1673">
        <v>49</v>
      </c>
      <c r="AB1673">
        <v>0</v>
      </c>
      <c r="AC1673">
        <v>7</v>
      </c>
      <c r="AD1673">
        <v>0</v>
      </c>
      <c r="AE1673">
        <v>0</v>
      </c>
      <c r="AF1673">
        <v>0</v>
      </c>
      <c r="AG1673">
        <v>0</v>
      </c>
      <c r="AH1673" t="s">
        <v>289</v>
      </c>
      <c r="AI1673" s="1">
        <v>44777.464884259258</v>
      </c>
      <c r="AJ1673">
        <v>89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 t="s">
        <v>90</v>
      </c>
      <c r="AU1673" t="s">
        <v>90</v>
      </c>
      <c r="AV1673" t="s">
        <v>90</v>
      </c>
      <c r="AW1673" t="s">
        <v>90</v>
      </c>
      <c r="AX1673" t="s">
        <v>90</v>
      </c>
      <c r="AY1673" t="s">
        <v>90</v>
      </c>
      <c r="AZ1673" t="s">
        <v>90</v>
      </c>
      <c r="BA1673" t="s">
        <v>90</v>
      </c>
      <c r="BB1673" t="s">
        <v>90</v>
      </c>
      <c r="BC1673" t="s">
        <v>90</v>
      </c>
      <c r="BD1673" t="s">
        <v>90</v>
      </c>
      <c r="BE1673" t="s">
        <v>90</v>
      </c>
      <c r="BF1673" t="s">
        <v>92</v>
      </c>
      <c r="BG1673">
        <v>18</v>
      </c>
      <c r="BH1673" t="s">
        <v>93</v>
      </c>
    </row>
    <row r="1674" spans="1:60">
      <c r="A1674" t="s">
        <v>3590</v>
      </c>
      <c r="B1674" t="s">
        <v>82</v>
      </c>
      <c r="C1674" t="s">
        <v>304</v>
      </c>
      <c r="D1674" t="s">
        <v>84</v>
      </c>
      <c r="E1674" s="2">
        <f>HYPERLINK("capsilon://?command=openfolder&amp;siteaddress=FAM.docvelocity-na8.net&amp;folderid=FX766C1280-21A2-5F16-B5CE-9C5AAC95C371","FX22077731")</f>
        <v>0</v>
      </c>
      <c r="F1674" t="s">
        <v>19</v>
      </c>
      <c r="G1674" t="s">
        <v>19</v>
      </c>
      <c r="H1674" t="s">
        <v>85</v>
      </c>
      <c r="I1674" t="s">
        <v>3591</v>
      </c>
      <c r="J1674">
        <v>28</v>
      </c>
      <c r="K1674" t="s">
        <v>87</v>
      </c>
      <c r="L1674" t="s">
        <v>88</v>
      </c>
      <c r="M1674" t="s">
        <v>89</v>
      </c>
      <c r="N1674">
        <v>2</v>
      </c>
      <c r="O1674" s="1">
        <v>44777.452152777776</v>
      </c>
      <c r="P1674" s="1">
        <v>44777.466354166667</v>
      </c>
      <c r="Q1674">
        <v>1019</v>
      </c>
      <c r="R1674">
        <v>208</v>
      </c>
      <c r="S1674" t="b">
        <v>0</v>
      </c>
      <c r="T1674" t="s">
        <v>90</v>
      </c>
      <c r="U1674" t="b">
        <v>0</v>
      </c>
      <c r="V1674" t="s">
        <v>1000</v>
      </c>
      <c r="W1674" s="1">
        <v>44777.453796296293</v>
      </c>
      <c r="X1674">
        <v>58</v>
      </c>
      <c r="Y1674">
        <v>21</v>
      </c>
      <c r="Z1674">
        <v>0</v>
      </c>
      <c r="AA1674">
        <v>21</v>
      </c>
      <c r="AB1674">
        <v>0</v>
      </c>
      <c r="AC1674">
        <v>0</v>
      </c>
      <c r="AD1674">
        <v>7</v>
      </c>
      <c r="AE1674">
        <v>0</v>
      </c>
      <c r="AF1674">
        <v>0</v>
      </c>
      <c r="AG1674">
        <v>0</v>
      </c>
      <c r="AH1674" t="s">
        <v>704</v>
      </c>
      <c r="AI1674" s="1">
        <v>44777.466354166667</v>
      </c>
      <c r="AJ1674">
        <v>150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7</v>
      </c>
      <c r="AQ1674">
        <v>0</v>
      </c>
      <c r="AR1674">
        <v>0</v>
      </c>
      <c r="AS1674">
        <v>0</v>
      </c>
      <c r="AT1674" t="s">
        <v>90</v>
      </c>
      <c r="AU1674" t="s">
        <v>90</v>
      </c>
      <c r="AV1674" t="s">
        <v>90</v>
      </c>
      <c r="AW1674" t="s">
        <v>90</v>
      </c>
      <c r="AX1674" t="s">
        <v>90</v>
      </c>
      <c r="AY1674" t="s">
        <v>90</v>
      </c>
      <c r="AZ1674" t="s">
        <v>90</v>
      </c>
      <c r="BA1674" t="s">
        <v>90</v>
      </c>
      <c r="BB1674" t="s">
        <v>90</v>
      </c>
      <c r="BC1674" t="s">
        <v>90</v>
      </c>
      <c r="BD1674" t="s">
        <v>90</v>
      </c>
      <c r="BE1674" t="s">
        <v>90</v>
      </c>
      <c r="BF1674" t="s">
        <v>92</v>
      </c>
      <c r="BG1674">
        <v>20</v>
      </c>
      <c r="BH1674" t="s">
        <v>93</v>
      </c>
    </row>
    <row r="1675" spans="1:60">
      <c r="A1675" t="s">
        <v>3592</v>
      </c>
      <c r="B1675" t="s">
        <v>82</v>
      </c>
      <c r="C1675" t="s">
        <v>304</v>
      </c>
      <c r="D1675" t="s">
        <v>84</v>
      </c>
      <c r="E1675" s="2">
        <f>HYPERLINK("capsilon://?command=openfolder&amp;siteaddress=FAM.docvelocity-na8.net&amp;folderid=FX766C1280-21A2-5F16-B5CE-9C5AAC95C371","FX22077731")</f>
        <v>0</v>
      </c>
      <c r="F1675" t="s">
        <v>19</v>
      </c>
      <c r="G1675" t="s">
        <v>19</v>
      </c>
      <c r="H1675" t="s">
        <v>85</v>
      </c>
      <c r="I1675" t="s">
        <v>3593</v>
      </c>
      <c r="J1675">
        <v>153</v>
      </c>
      <c r="K1675" t="s">
        <v>87</v>
      </c>
      <c r="L1675" t="s">
        <v>88</v>
      </c>
      <c r="M1675" t="s">
        <v>89</v>
      </c>
      <c r="N1675">
        <v>1</v>
      </c>
      <c r="O1675" s="1">
        <v>44777.452268518522</v>
      </c>
      <c r="P1675" s="1">
        <v>44777.455833333333</v>
      </c>
      <c r="Q1675">
        <v>109</v>
      </c>
      <c r="R1675">
        <v>199</v>
      </c>
      <c r="S1675" t="b">
        <v>0</v>
      </c>
      <c r="T1675" t="s">
        <v>90</v>
      </c>
      <c r="U1675" t="b">
        <v>0</v>
      </c>
      <c r="V1675" t="s">
        <v>1000</v>
      </c>
      <c r="W1675" s="1">
        <v>44777.455833333333</v>
      </c>
      <c r="X1675">
        <v>176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153</v>
      </c>
      <c r="AE1675">
        <v>153</v>
      </c>
      <c r="AF1675">
        <v>0</v>
      </c>
      <c r="AG1675">
        <v>4</v>
      </c>
      <c r="AH1675" t="s">
        <v>90</v>
      </c>
      <c r="AI1675" t="s">
        <v>90</v>
      </c>
      <c r="AJ1675" t="s">
        <v>90</v>
      </c>
      <c r="AK1675" t="s">
        <v>90</v>
      </c>
      <c r="AL1675" t="s">
        <v>90</v>
      </c>
      <c r="AM1675" t="s">
        <v>90</v>
      </c>
      <c r="AN1675" t="s">
        <v>90</v>
      </c>
      <c r="AO1675" t="s">
        <v>90</v>
      </c>
      <c r="AP1675" t="s">
        <v>90</v>
      </c>
      <c r="AQ1675" t="s">
        <v>90</v>
      </c>
      <c r="AR1675" t="s">
        <v>90</v>
      </c>
      <c r="AS1675" t="s">
        <v>90</v>
      </c>
      <c r="AT1675" t="s">
        <v>90</v>
      </c>
      <c r="AU1675" t="s">
        <v>90</v>
      </c>
      <c r="AV1675" t="s">
        <v>90</v>
      </c>
      <c r="AW1675" t="s">
        <v>90</v>
      </c>
      <c r="AX1675" t="s">
        <v>90</v>
      </c>
      <c r="AY1675" t="s">
        <v>90</v>
      </c>
      <c r="AZ1675" t="s">
        <v>90</v>
      </c>
      <c r="BA1675" t="s">
        <v>90</v>
      </c>
      <c r="BB1675" t="s">
        <v>90</v>
      </c>
      <c r="BC1675" t="s">
        <v>90</v>
      </c>
      <c r="BD1675" t="s">
        <v>90</v>
      </c>
      <c r="BE1675" t="s">
        <v>90</v>
      </c>
      <c r="BF1675" t="s">
        <v>92</v>
      </c>
      <c r="BG1675">
        <v>5</v>
      </c>
      <c r="BH1675" t="s">
        <v>93</v>
      </c>
    </row>
    <row r="1676" spans="1:60">
      <c r="A1676" t="s">
        <v>3594</v>
      </c>
      <c r="B1676" t="s">
        <v>82</v>
      </c>
      <c r="C1676" t="s">
        <v>304</v>
      </c>
      <c r="D1676" t="s">
        <v>84</v>
      </c>
      <c r="E1676" s="2">
        <f>HYPERLINK("capsilon://?command=openfolder&amp;siteaddress=FAM.docvelocity-na8.net&amp;folderid=FX766C1280-21A2-5F16-B5CE-9C5AAC95C371","FX22077731")</f>
        <v>0</v>
      </c>
      <c r="F1676" t="s">
        <v>19</v>
      </c>
      <c r="G1676" t="s">
        <v>19</v>
      </c>
      <c r="H1676" t="s">
        <v>85</v>
      </c>
      <c r="I1676" t="s">
        <v>3595</v>
      </c>
      <c r="J1676">
        <v>44</v>
      </c>
      <c r="K1676" t="s">
        <v>87</v>
      </c>
      <c r="L1676" t="s">
        <v>88</v>
      </c>
      <c r="M1676" t="s">
        <v>89</v>
      </c>
      <c r="N1676">
        <v>2</v>
      </c>
      <c r="O1676" s="1">
        <v>44777.452789351853</v>
      </c>
      <c r="P1676" s="1">
        <v>44777.465729166666</v>
      </c>
      <c r="Q1676">
        <v>919</v>
      </c>
      <c r="R1676">
        <v>199</v>
      </c>
      <c r="S1676" t="b">
        <v>0</v>
      </c>
      <c r="T1676" t="s">
        <v>90</v>
      </c>
      <c r="U1676" t="b">
        <v>0</v>
      </c>
      <c r="V1676" t="s">
        <v>187</v>
      </c>
      <c r="W1676" s="1">
        <v>44777.455277777779</v>
      </c>
      <c r="X1676">
        <v>127</v>
      </c>
      <c r="Y1676">
        <v>44</v>
      </c>
      <c r="Z1676">
        <v>0</v>
      </c>
      <c r="AA1676">
        <v>44</v>
      </c>
      <c r="AB1676">
        <v>0</v>
      </c>
      <c r="AC1676">
        <v>5</v>
      </c>
      <c r="AD1676">
        <v>0</v>
      </c>
      <c r="AE1676">
        <v>0</v>
      </c>
      <c r="AF1676">
        <v>0</v>
      </c>
      <c r="AG1676">
        <v>0</v>
      </c>
      <c r="AH1676" t="s">
        <v>289</v>
      </c>
      <c r="AI1676" s="1">
        <v>44777.465729166666</v>
      </c>
      <c r="AJ1676">
        <v>72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 t="s">
        <v>90</v>
      </c>
      <c r="AU1676" t="s">
        <v>90</v>
      </c>
      <c r="AV1676" t="s">
        <v>90</v>
      </c>
      <c r="AW1676" t="s">
        <v>90</v>
      </c>
      <c r="AX1676" t="s">
        <v>90</v>
      </c>
      <c r="AY1676" t="s">
        <v>90</v>
      </c>
      <c r="AZ1676" t="s">
        <v>90</v>
      </c>
      <c r="BA1676" t="s">
        <v>90</v>
      </c>
      <c r="BB1676" t="s">
        <v>90</v>
      </c>
      <c r="BC1676" t="s">
        <v>90</v>
      </c>
      <c r="BD1676" t="s">
        <v>90</v>
      </c>
      <c r="BE1676" t="s">
        <v>90</v>
      </c>
      <c r="BF1676" t="s">
        <v>92</v>
      </c>
      <c r="BG1676">
        <v>18</v>
      </c>
      <c r="BH1676" t="s">
        <v>93</v>
      </c>
    </row>
    <row r="1677" spans="1:60">
      <c r="A1677" t="s">
        <v>3596</v>
      </c>
      <c r="B1677" t="s">
        <v>82</v>
      </c>
      <c r="C1677" t="s">
        <v>304</v>
      </c>
      <c r="D1677" t="s">
        <v>84</v>
      </c>
      <c r="E1677" s="2">
        <f>HYPERLINK("capsilon://?command=openfolder&amp;siteaddress=FAM.docvelocity-na8.net&amp;folderid=FX766C1280-21A2-5F16-B5CE-9C5AAC95C371","FX22077731")</f>
        <v>0</v>
      </c>
      <c r="F1677" t="s">
        <v>19</v>
      </c>
      <c r="G1677" t="s">
        <v>19</v>
      </c>
      <c r="H1677" t="s">
        <v>85</v>
      </c>
      <c r="I1677" t="s">
        <v>3597</v>
      </c>
      <c r="J1677">
        <v>44</v>
      </c>
      <c r="K1677" t="s">
        <v>87</v>
      </c>
      <c r="L1677" t="s">
        <v>88</v>
      </c>
      <c r="M1677" t="s">
        <v>89</v>
      </c>
      <c r="N1677">
        <v>2</v>
      </c>
      <c r="O1677" s="1">
        <v>44777.452905092592</v>
      </c>
      <c r="P1677" s="1">
        <v>44777.466400462959</v>
      </c>
      <c r="Q1677">
        <v>1009</v>
      </c>
      <c r="R1677">
        <v>157</v>
      </c>
      <c r="S1677" t="b">
        <v>0</v>
      </c>
      <c r="T1677" t="s">
        <v>90</v>
      </c>
      <c r="U1677" t="b">
        <v>0</v>
      </c>
      <c r="V1677" t="s">
        <v>288</v>
      </c>
      <c r="W1677" s="1">
        <v>44777.455416666664</v>
      </c>
      <c r="X1677">
        <v>71</v>
      </c>
      <c r="Y1677">
        <v>44</v>
      </c>
      <c r="Z1677">
        <v>0</v>
      </c>
      <c r="AA1677">
        <v>44</v>
      </c>
      <c r="AB1677">
        <v>0</v>
      </c>
      <c r="AC1677">
        <v>4</v>
      </c>
      <c r="AD1677">
        <v>0</v>
      </c>
      <c r="AE1677">
        <v>0</v>
      </c>
      <c r="AF1677">
        <v>0</v>
      </c>
      <c r="AG1677">
        <v>0</v>
      </c>
      <c r="AH1677" t="s">
        <v>294</v>
      </c>
      <c r="AI1677" s="1">
        <v>44777.466400462959</v>
      </c>
      <c r="AJ1677">
        <v>86</v>
      </c>
      <c r="AK1677">
        <v>1</v>
      </c>
      <c r="AL1677">
        <v>0</v>
      </c>
      <c r="AM1677">
        <v>1</v>
      </c>
      <c r="AN1677">
        <v>0</v>
      </c>
      <c r="AO1677">
        <v>1</v>
      </c>
      <c r="AP1677">
        <v>-1</v>
      </c>
      <c r="AQ1677">
        <v>0</v>
      </c>
      <c r="AR1677">
        <v>0</v>
      </c>
      <c r="AS1677">
        <v>0</v>
      </c>
      <c r="AT1677" t="s">
        <v>90</v>
      </c>
      <c r="AU1677" t="s">
        <v>90</v>
      </c>
      <c r="AV1677" t="s">
        <v>90</v>
      </c>
      <c r="AW1677" t="s">
        <v>90</v>
      </c>
      <c r="AX1677" t="s">
        <v>90</v>
      </c>
      <c r="AY1677" t="s">
        <v>90</v>
      </c>
      <c r="AZ1677" t="s">
        <v>90</v>
      </c>
      <c r="BA1677" t="s">
        <v>90</v>
      </c>
      <c r="BB1677" t="s">
        <v>90</v>
      </c>
      <c r="BC1677" t="s">
        <v>90</v>
      </c>
      <c r="BD1677" t="s">
        <v>90</v>
      </c>
      <c r="BE1677" t="s">
        <v>90</v>
      </c>
      <c r="BF1677" t="s">
        <v>92</v>
      </c>
      <c r="BG1677">
        <v>19</v>
      </c>
      <c r="BH1677" t="s">
        <v>93</v>
      </c>
    </row>
    <row r="1678" spans="1:60">
      <c r="A1678" t="s">
        <v>3598</v>
      </c>
      <c r="B1678" t="s">
        <v>82</v>
      </c>
      <c r="C1678" t="s">
        <v>304</v>
      </c>
      <c r="D1678" t="s">
        <v>84</v>
      </c>
      <c r="E1678" s="2">
        <f>HYPERLINK("capsilon://?command=openfolder&amp;siteaddress=FAM.docvelocity-na8.net&amp;folderid=FX766C1280-21A2-5F16-B5CE-9C5AAC95C371","FX22077731")</f>
        <v>0</v>
      </c>
      <c r="F1678" t="s">
        <v>19</v>
      </c>
      <c r="G1678" t="s">
        <v>19</v>
      </c>
      <c r="H1678" t="s">
        <v>85</v>
      </c>
      <c r="I1678" t="s">
        <v>3599</v>
      </c>
      <c r="J1678">
        <v>38</v>
      </c>
      <c r="K1678" t="s">
        <v>87</v>
      </c>
      <c r="L1678" t="s">
        <v>88</v>
      </c>
      <c r="M1678" t="s">
        <v>89</v>
      </c>
      <c r="N1678">
        <v>2</v>
      </c>
      <c r="O1678" s="1">
        <v>44777.453425925924</v>
      </c>
      <c r="P1678" s="1">
        <v>44777.466782407406</v>
      </c>
      <c r="Q1678">
        <v>925</v>
      </c>
      <c r="R1678">
        <v>229</v>
      </c>
      <c r="S1678" t="b">
        <v>0</v>
      </c>
      <c r="T1678" t="s">
        <v>90</v>
      </c>
      <c r="U1678" t="b">
        <v>0</v>
      </c>
      <c r="V1678" t="s">
        <v>187</v>
      </c>
      <c r="W1678" s="1">
        <v>44777.456886574073</v>
      </c>
      <c r="X1678">
        <v>138</v>
      </c>
      <c r="Y1678">
        <v>35</v>
      </c>
      <c r="Z1678">
        <v>0</v>
      </c>
      <c r="AA1678">
        <v>35</v>
      </c>
      <c r="AB1678">
        <v>0</v>
      </c>
      <c r="AC1678">
        <v>4</v>
      </c>
      <c r="AD1678">
        <v>3</v>
      </c>
      <c r="AE1678">
        <v>0</v>
      </c>
      <c r="AF1678">
        <v>0</v>
      </c>
      <c r="AG1678">
        <v>0</v>
      </c>
      <c r="AH1678" t="s">
        <v>289</v>
      </c>
      <c r="AI1678" s="1">
        <v>44777.466782407406</v>
      </c>
      <c r="AJ1678">
        <v>91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3</v>
      </c>
      <c r="AQ1678">
        <v>0</v>
      </c>
      <c r="AR1678">
        <v>0</v>
      </c>
      <c r="AS1678">
        <v>0</v>
      </c>
      <c r="AT1678" t="s">
        <v>90</v>
      </c>
      <c r="AU1678" t="s">
        <v>90</v>
      </c>
      <c r="AV1678" t="s">
        <v>90</v>
      </c>
      <c r="AW1678" t="s">
        <v>90</v>
      </c>
      <c r="AX1678" t="s">
        <v>90</v>
      </c>
      <c r="AY1678" t="s">
        <v>90</v>
      </c>
      <c r="AZ1678" t="s">
        <v>90</v>
      </c>
      <c r="BA1678" t="s">
        <v>90</v>
      </c>
      <c r="BB1678" t="s">
        <v>90</v>
      </c>
      <c r="BC1678" t="s">
        <v>90</v>
      </c>
      <c r="BD1678" t="s">
        <v>90</v>
      </c>
      <c r="BE1678" t="s">
        <v>90</v>
      </c>
      <c r="BF1678" t="s">
        <v>92</v>
      </c>
      <c r="BG1678">
        <v>19</v>
      </c>
      <c r="BH1678" t="s">
        <v>93</v>
      </c>
    </row>
    <row r="1679" spans="1:60">
      <c r="A1679" t="s">
        <v>3600</v>
      </c>
      <c r="B1679" t="s">
        <v>82</v>
      </c>
      <c r="C1679" t="s">
        <v>304</v>
      </c>
      <c r="D1679" t="s">
        <v>84</v>
      </c>
      <c r="E1679" s="2">
        <f>HYPERLINK("capsilon://?command=openfolder&amp;siteaddress=FAM.docvelocity-na8.net&amp;folderid=FX766C1280-21A2-5F16-B5CE-9C5AAC95C371","FX22077731")</f>
        <v>0</v>
      </c>
      <c r="F1679" t="s">
        <v>19</v>
      </c>
      <c r="G1679" t="s">
        <v>19</v>
      </c>
      <c r="H1679" t="s">
        <v>85</v>
      </c>
      <c r="I1679" t="s">
        <v>3601</v>
      </c>
      <c r="J1679">
        <v>44</v>
      </c>
      <c r="K1679" t="s">
        <v>87</v>
      </c>
      <c r="L1679" t="s">
        <v>88</v>
      </c>
      <c r="M1679" t="s">
        <v>89</v>
      </c>
      <c r="N1679">
        <v>2</v>
      </c>
      <c r="O1679" s="1">
        <v>44777.453460648147</v>
      </c>
      <c r="P1679" s="1">
        <v>44777.467546296299</v>
      </c>
      <c r="Q1679">
        <v>1043</v>
      </c>
      <c r="R1679">
        <v>174</v>
      </c>
      <c r="S1679" t="b">
        <v>0</v>
      </c>
      <c r="T1679" t="s">
        <v>90</v>
      </c>
      <c r="U1679" t="b">
        <v>0</v>
      </c>
      <c r="V1679" t="s">
        <v>288</v>
      </c>
      <c r="W1679" s="1">
        <v>44777.45616898148</v>
      </c>
      <c r="X1679">
        <v>65</v>
      </c>
      <c r="Y1679">
        <v>44</v>
      </c>
      <c r="Z1679">
        <v>0</v>
      </c>
      <c r="AA1679">
        <v>44</v>
      </c>
      <c r="AB1679">
        <v>0</v>
      </c>
      <c r="AC1679">
        <v>6</v>
      </c>
      <c r="AD1679">
        <v>0</v>
      </c>
      <c r="AE1679">
        <v>0</v>
      </c>
      <c r="AF1679">
        <v>0</v>
      </c>
      <c r="AG1679">
        <v>0</v>
      </c>
      <c r="AH1679" t="s">
        <v>868</v>
      </c>
      <c r="AI1679" s="1">
        <v>44777.467546296299</v>
      </c>
      <c r="AJ1679">
        <v>109</v>
      </c>
      <c r="AK1679">
        <v>1</v>
      </c>
      <c r="AL1679">
        <v>0</v>
      </c>
      <c r="AM1679">
        <v>1</v>
      </c>
      <c r="AN1679">
        <v>0</v>
      </c>
      <c r="AO1679">
        <v>0</v>
      </c>
      <c r="AP1679">
        <v>-1</v>
      </c>
      <c r="AQ1679">
        <v>0</v>
      </c>
      <c r="AR1679">
        <v>0</v>
      </c>
      <c r="AS1679">
        <v>0</v>
      </c>
      <c r="AT1679" t="s">
        <v>90</v>
      </c>
      <c r="AU1679" t="s">
        <v>90</v>
      </c>
      <c r="AV1679" t="s">
        <v>90</v>
      </c>
      <c r="AW1679" t="s">
        <v>90</v>
      </c>
      <c r="AX1679" t="s">
        <v>90</v>
      </c>
      <c r="AY1679" t="s">
        <v>90</v>
      </c>
      <c r="AZ1679" t="s">
        <v>90</v>
      </c>
      <c r="BA1679" t="s">
        <v>90</v>
      </c>
      <c r="BB1679" t="s">
        <v>90</v>
      </c>
      <c r="BC1679" t="s">
        <v>90</v>
      </c>
      <c r="BD1679" t="s">
        <v>90</v>
      </c>
      <c r="BE1679" t="s">
        <v>90</v>
      </c>
      <c r="BF1679" t="s">
        <v>92</v>
      </c>
      <c r="BG1679">
        <v>20</v>
      </c>
      <c r="BH1679" t="s">
        <v>93</v>
      </c>
    </row>
    <row r="1680" spans="1:60">
      <c r="A1680" t="s">
        <v>3602</v>
      </c>
      <c r="B1680" t="s">
        <v>82</v>
      </c>
      <c r="C1680" t="s">
        <v>304</v>
      </c>
      <c r="D1680" t="s">
        <v>84</v>
      </c>
      <c r="E1680" s="2">
        <f>HYPERLINK("capsilon://?command=openfolder&amp;siteaddress=FAM.docvelocity-na8.net&amp;folderid=FX766C1280-21A2-5F16-B5CE-9C5AAC95C371","FX22077731")</f>
        <v>0</v>
      </c>
      <c r="F1680" t="s">
        <v>19</v>
      </c>
      <c r="G1680" t="s">
        <v>19</v>
      </c>
      <c r="H1680" t="s">
        <v>85</v>
      </c>
      <c r="I1680" t="s">
        <v>3603</v>
      </c>
      <c r="J1680">
        <v>28</v>
      </c>
      <c r="K1680" t="s">
        <v>87</v>
      </c>
      <c r="L1680" t="s">
        <v>88</v>
      </c>
      <c r="M1680" t="s">
        <v>89</v>
      </c>
      <c r="N1680">
        <v>2</v>
      </c>
      <c r="O1680" s="1">
        <v>44777.453703703701</v>
      </c>
      <c r="P1680" s="1">
        <v>44777.467986111114</v>
      </c>
      <c r="Q1680">
        <v>1026</v>
      </c>
      <c r="R1680">
        <v>208</v>
      </c>
      <c r="S1680" t="b">
        <v>0</v>
      </c>
      <c r="T1680" t="s">
        <v>90</v>
      </c>
      <c r="U1680" t="b">
        <v>0</v>
      </c>
      <c r="V1680" t="s">
        <v>1000</v>
      </c>
      <c r="W1680" s="1">
        <v>44777.456631944442</v>
      </c>
      <c r="X1680">
        <v>68</v>
      </c>
      <c r="Y1680">
        <v>21</v>
      </c>
      <c r="Z1680">
        <v>0</v>
      </c>
      <c r="AA1680">
        <v>21</v>
      </c>
      <c r="AB1680">
        <v>0</v>
      </c>
      <c r="AC1680">
        <v>0</v>
      </c>
      <c r="AD1680">
        <v>7</v>
      </c>
      <c r="AE1680">
        <v>0</v>
      </c>
      <c r="AF1680">
        <v>0</v>
      </c>
      <c r="AG1680">
        <v>0</v>
      </c>
      <c r="AH1680" t="s">
        <v>704</v>
      </c>
      <c r="AI1680" s="1">
        <v>44777.467986111114</v>
      </c>
      <c r="AJ1680">
        <v>140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90</v>
      </c>
      <c r="AU1680" t="s">
        <v>90</v>
      </c>
      <c r="AV1680" t="s">
        <v>90</v>
      </c>
      <c r="AW1680" t="s">
        <v>90</v>
      </c>
      <c r="AX1680" t="s">
        <v>90</v>
      </c>
      <c r="AY1680" t="s">
        <v>90</v>
      </c>
      <c r="AZ1680" t="s">
        <v>90</v>
      </c>
      <c r="BA1680" t="s">
        <v>90</v>
      </c>
      <c r="BB1680" t="s">
        <v>90</v>
      </c>
      <c r="BC1680" t="s">
        <v>90</v>
      </c>
      <c r="BD1680" t="s">
        <v>90</v>
      </c>
      <c r="BE1680" t="s">
        <v>90</v>
      </c>
      <c r="BF1680" t="s">
        <v>92</v>
      </c>
      <c r="BG1680">
        <v>20</v>
      </c>
      <c r="BH1680" t="s">
        <v>93</v>
      </c>
    </row>
    <row r="1681" spans="1:60">
      <c r="A1681" t="s">
        <v>3604</v>
      </c>
      <c r="B1681" t="s">
        <v>82</v>
      </c>
      <c r="C1681" t="s">
        <v>304</v>
      </c>
      <c r="D1681" t="s">
        <v>84</v>
      </c>
      <c r="E1681" s="2">
        <f>HYPERLINK("capsilon://?command=openfolder&amp;siteaddress=FAM.docvelocity-na8.net&amp;folderid=FX766C1280-21A2-5F16-B5CE-9C5AAC95C371","FX22077731")</f>
        <v>0</v>
      </c>
      <c r="F1681" t="s">
        <v>19</v>
      </c>
      <c r="G1681" t="s">
        <v>19</v>
      </c>
      <c r="H1681" t="s">
        <v>85</v>
      </c>
      <c r="I1681" t="s">
        <v>3605</v>
      </c>
      <c r="J1681">
        <v>28</v>
      </c>
      <c r="K1681" t="s">
        <v>87</v>
      </c>
      <c r="L1681" t="s">
        <v>88</v>
      </c>
      <c r="M1681" t="s">
        <v>89</v>
      </c>
      <c r="N1681">
        <v>2</v>
      </c>
      <c r="O1681" s="1">
        <v>44777.453784722224</v>
      </c>
      <c r="P1681" s="1">
        <v>44777.466874999998</v>
      </c>
      <c r="Q1681">
        <v>1047</v>
      </c>
      <c r="R1681">
        <v>84</v>
      </c>
      <c r="S1681" t="b">
        <v>0</v>
      </c>
      <c r="T1681" t="s">
        <v>90</v>
      </c>
      <c r="U1681" t="b">
        <v>0</v>
      </c>
      <c r="V1681" t="s">
        <v>288</v>
      </c>
      <c r="W1681" s="1">
        <v>44777.456689814811</v>
      </c>
      <c r="X1681">
        <v>44</v>
      </c>
      <c r="Y1681">
        <v>21</v>
      </c>
      <c r="Z1681">
        <v>0</v>
      </c>
      <c r="AA1681">
        <v>21</v>
      </c>
      <c r="AB1681">
        <v>0</v>
      </c>
      <c r="AC1681">
        <v>0</v>
      </c>
      <c r="AD1681">
        <v>7</v>
      </c>
      <c r="AE1681">
        <v>0</v>
      </c>
      <c r="AF1681">
        <v>0</v>
      </c>
      <c r="AG1681">
        <v>0</v>
      </c>
      <c r="AH1681" t="s">
        <v>294</v>
      </c>
      <c r="AI1681" s="1">
        <v>44777.466874999998</v>
      </c>
      <c r="AJ1681">
        <v>40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7</v>
      </c>
      <c r="AQ1681">
        <v>0</v>
      </c>
      <c r="AR1681">
        <v>0</v>
      </c>
      <c r="AS1681">
        <v>0</v>
      </c>
      <c r="AT1681" t="s">
        <v>90</v>
      </c>
      <c r="AU1681" t="s">
        <v>90</v>
      </c>
      <c r="AV1681" t="s">
        <v>90</v>
      </c>
      <c r="AW1681" t="s">
        <v>90</v>
      </c>
      <c r="AX1681" t="s">
        <v>90</v>
      </c>
      <c r="AY1681" t="s">
        <v>90</v>
      </c>
      <c r="AZ1681" t="s">
        <v>90</v>
      </c>
      <c r="BA1681" t="s">
        <v>90</v>
      </c>
      <c r="BB1681" t="s">
        <v>90</v>
      </c>
      <c r="BC1681" t="s">
        <v>90</v>
      </c>
      <c r="BD1681" t="s">
        <v>90</v>
      </c>
      <c r="BE1681" t="s">
        <v>90</v>
      </c>
      <c r="BF1681" t="s">
        <v>92</v>
      </c>
      <c r="BG1681">
        <v>18</v>
      </c>
      <c r="BH1681" t="s">
        <v>93</v>
      </c>
    </row>
    <row r="1682" spans="1:60">
      <c r="A1682" t="s">
        <v>3606</v>
      </c>
      <c r="B1682" t="s">
        <v>82</v>
      </c>
      <c r="C1682" t="s">
        <v>304</v>
      </c>
      <c r="D1682" t="s">
        <v>84</v>
      </c>
      <c r="E1682" s="2">
        <f>HYPERLINK("capsilon://?command=openfolder&amp;siteaddress=FAM.docvelocity-na8.net&amp;folderid=FX766C1280-21A2-5F16-B5CE-9C5AAC95C371","FX22077731")</f>
        <v>0</v>
      </c>
      <c r="F1682" t="s">
        <v>19</v>
      </c>
      <c r="G1682" t="s">
        <v>19</v>
      </c>
      <c r="H1682" t="s">
        <v>85</v>
      </c>
      <c r="I1682" t="s">
        <v>3607</v>
      </c>
      <c r="J1682">
        <v>28</v>
      </c>
      <c r="K1682" t="s">
        <v>87</v>
      </c>
      <c r="L1682" t="s">
        <v>88</v>
      </c>
      <c r="M1682" t="s">
        <v>89</v>
      </c>
      <c r="N1682">
        <v>2</v>
      </c>
      <c r="O1682" s="1">
        <v>44777.453935185185</v>
      </c>
      <c r="P1682" s="1">
        <v>44777.46775462963</v>
      </c>
      <c r="Q1682">
        <v>1060</v>
      </c>
      <c r="R1682">
        <v>134</v>
      </c>
      <c r="S1682" t="b">
        <v>0</v>
      </c>
      <c r="T1682" t="s">
        <v>90</v>
      </c>
      <c r="U1682" t="b">
        <v>0</v>
      </c>
      <c r="V1682" t="s">
        <v>1000</v>
      </c>
      <c r="W1682" s="1">
        <v>44777.45722222222</v>
      </c>
      <c r="X1682">
        <v>51</v>
      </c>
      <c r="Y1682">
        <v>21</v>
      </c>
      <c r="Z1682">
        <v>0</v>
      </c>
      <c r="AA1682">
        <v>21</v>
      </c>
      <c r="AB1682">
        <v>0</v>
      </c>
      <c r="AC1682">
        <v>0</v>
      </c>
      <c r="AD1682">
        <v>7</v>
      </c>
      <c r="AE1682">
        <v>0</v>
      </c>
      <c r="AF1682">
        <v>0</v>
      </c>
      <c r="AG1682">
        <v>0</v>
      </c>
      <c r="AH1682" t="s">
        <v>289</v>
      </c>
      <c r="AI1682" s="1">
        <v>44777.46775462963</v>
      </c>
      <c r="AJ1682">
        <v>83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7</v>
      </c>
      <c r="AQ1682">
        <v>0</v>
      </c>
      <c r="AR1682">
        <v>0</v>
      </c>
      <c r="AS1682">
        <v>0</v>
      </c>
      <c r="AT1682" t="s">
        <v>90</v>
      </c>
      <c r="AU1682" t="s">
        <v>90</v>
      </c>
      <c r="AV1682" t="s">
        <v>90</v>
      </c>
      <c r="AW1682" t="s">
        <v>90</v>
      </c>
      <c r="AX1682" t="s">
        <v>90</v>
      </c>
      <c r="AY1682" t="s">
        <v>90</v>
      </c>
      <c r="AZ1682" t="s">
        <v>90</v>
      </c>
      <c r="BA1682" t="s">
        <v>90</v>
      </c>
      <c r="BB1682" t="s">
        <v>90</v>
      </c>
      <c r="BC1682" t="s">
        <v>90</v>
      </c>
      <c r="BD1682" t="s">
        <v>90</v>
      </c>
      <c r="BE1682" t="s">
        <v>90</v>
      </c>
      <c r="BF1682" t="s">
        <v>92</v>
      </c>
      <c r="BG1682">
        <v>19</v>
      </c>
      <c r="BH1682" t="s">
        <v>93</v>
      </c>
    </row>
    <row r="1683" spans="1:60">
      <c r="A1683" t="s">
        <v>3608</v>
      </c>
      <c r="B1683" t="s">
        <v>82</v>
      </c>
      <c r="C1683" t="s">
        <v>3512</v>
      </c>
      <c r="D1683" t="s">
        <v>84</v>
      </c>
      <c r="E1683" s="2">
        <f>HYPERLINK("capsilon://?command=openfolder&amp;siteaddress=FAM.docvelocity-na8.net&amp;folderid=FXA4CFD24C-3107-74A9-D984-F667C677EDBE","FX22066685")</f>
        <v>0</v>
      </c>
      <c r="F1683" t="s">
        <v>19</v>
      </c>
      <c r="G1683" t="s">
        <v>19</v>
      </c>
      <c r="H1683" t="s">
        <v>85</v>
      </c>
      <c r="I1683" t="s">
        <v>3609</v>
      </c>
      <c r="J1683">
        <v>67</v>
      </c>
      <c r="K1683" t="s">
        <v>87</v>
      </c>
      <c r="L1683" t="s">
        <v>88</v>
      </c>
      <c r="M1683" t="s">
        <v>89</v>
      </c>
      <c r="N1683">
        <v>2</v>
      </c>
      <c r="O1683" s="1">
        <v>44777.454293981478</v>
      </c>
      <c r="P1683" s="1">
        <v>44777.467858796299</v>
      </c>
      <c r="Q1683">
        <v>922</v>
      </c>
      <c r="R1683">
        <v>250</v>
      </c>
      <c r="S1683" t="b">
        <v>0</v>
      </c>
      <c r="T1683" t="s">
        <v>90</v>
      </c>
      <c r="U1683" t="b">
        <v>0</v>
      </c>
      <c r="V1683" t="s">
        <v>288</v>
      </c>
      <c r="W1683" s="1">
        <v>44777.458599537036</v>
      </c>
      <c r="X1683">
        <v>165</v>
      </c>
      <c r="Y1683">
        <v>52</v>
      </c>
      <c r="Z1683">
        <v>0</v>
      </c>
      <c r="AA1683">
        <v>52</v>
      </c>
      <c r="AB1683">
        <v>0</v>
      </c>
      <c r="AC1683">
        <v>5</v>
      </c>
      <c r="AD1683">
        <v>15</v>
      </c>
      <c r="AE1683">
        <v>0</v>
      </c>
      <c r="AF1683">
        <v>0</v>
      </c>
      <c r="AG1683">
        <v>0</v>
      </c>
      <c r="AH1683" t="s">
        <v>294</v>
      </c>
      <c r="AI1683" s="1">
        <v>44777.467858796299</v>
      </c>
      <c r="AJ1683">
        <v>85</v>
      </c>
      <c r="AK1683">
        <v>1</v>
      </c>
      <c r="AL1683">
        <v>0</v>
      </c>
      <c r="AM1683">
        <v>1</v>
      </c>
      <c r="AN1683">
        <v>0</v>
      </c>
      <c r="AO1683">
        <v>1</v>
      </c>
      <c r="AP1683">
        <v>14</v>
      </c>
      <c r="AQ1683">
        <v>0</v>
      </c>
      <c r="AR1683">
        <v>0</v>
      </c>
      <c r="AS1683">
        <v>0</v>
      </c>
      <c r="AT1683" t="s">
        <v>90</v>
      </c>
      <c r="AU1683" t="s">
        <v>90</v>
      </c>
      <c r="AV1683" t="s">
        <v>90</v>
      </c>
      <c r="AW1683" t="s">
        <v>90</v>
      </c>
      <c r="AX1683" t="s">
        <v>90</v>
      </c>
      <c r="AY1683" t="s">
        <v>90</v>
      </c>
      <c r="AZ1683" t="s">
        <v>90</v>
      </c>
      <c r="BA1683" t="s">
        <v>90</v>
      </c>
      <c r="BB1683" t="s">
        <v>90</v>
      </c>
      <c r="BC1683" t="s">
        <v>90</v>
      </c>
      <c r="BD1683" t="s">
        <v>90</v>
      </c>
      <c r="BE1683" t="s">
        <v>90</v>
      </c>
      <c r="BF1683" t="s">
        <v>92</v>
      </c>
      <c r="BG1683">
        <v>19</v>
      </c>
      <c r="BH1683" t="s">
        <v>93</v>
      </c>
    </row>
    <row r="1684" spans="1:60">
      <c r="A1684" t="s">
        <v>3610</v>
      </c>
      <c r="B1684" t="s">
        <v>82</v>
      </c>
      <c r="C1684" t="s">
        <v>304</v>
      </c>
      <c r="D1684" t="s">
        <v>84</v>
      </c>
      <c r="E1684" s="2">
        <f>HYPERLINK("capsilon://?command=openfolder&amp;siteaddress=FAM.docvelocity-na8.net&amp;folderid=FX766C1280-21A2-5F16-B5CE-9C5AAC95C371","FX22077731")</f>
        <v>0</v>
      </c>
      <c r="F1684" t="s">
        <v>19</v>
      </c>
      <c r="G1684" t="s">
        <v>19</v>
      </c>
      <c r="H1684" t="s">
        <v>85</v>
      </c>
      <c r="I1684" t="s">
        <v>3593</v>
      </c>
      <c r="J1684">
        <v>225</v>
      </c>
      <c r="K1684" t="s">
        <v>87</v>
      </c>
      <c r="L1684" t="s">
        <v>88</v>
      </c>
      <c r="M1684" t="s">
        <v>89</v>
      </c>
      <c r="N1684">
        <v>2</v>
      </c>
      <c r="O1684" s="1">
        <v>44777.456921296296</v>
      </c>
      <c r="P1684" s="1">
        <v>44777.46539351852</v>
      </c>
      <c r="Q1684">
        <v>125</v>
      </c>
      <c r="R1684">
        <v>607</v>
      </c>
      <c r="S1684" t="b">
        <v>0</v>
      </c>
      <c r="T1684" t="s">
        <v>90</v>
      </c>
      <c r="U1684" t="b">
        <v>1</v>
      </c>
      <c r="V1684" t="s">
        <v>187</v>
      </c>
      <c r="W1684" s="1">
        <v>44777.462592592594</v>
      </c>
      <c r="X1684">
        <v>475</v>
      </c>
      <c r="Y1684">
        <v>194</v>
      </c>
      <c r="Z1684">
        <v>0</v>
      </c>
      <c r="AA1684">
        <v>194</v>
      </c>
      <c r="AB1684">
        <v>0</v>
      </c>
      <c r="AC1684">
        <v>17</v>
      </c>
      <c r="AD1684">
        <v>31</v>
      </c>
      <c r="AE1684">
        <v>0</v>
      </c>
      <c r="AF1684">
        <v>0</v>
      </c>
      <c r="AG1684">
        <v>0</v>
      </c>
      <c r="AH1684" t="s">
        <v>294</v>
      </c>
      <c r="AI1684" s="1">
        <v>44777.46539351852</v>
      </c>
      <c r="AJ1684">
        <v>112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31</v>
      </c>
      <c r="AQ1684">
        <v>0</v>
      </c>
      <c r="AR1684">
        <v>0</v>
      </c>
      <c r="AS1684">
        <v>0</v>
      </c>
      <c r="AT1684" t="s">
        <v>90</v>
      </c>
      <c r="AU1684" t="s">
        <v>90</v>
      </c>
      <c r="AV1684" t="s">
        <v>90</v>
      </c>
      <c r="AW1684" t="s">
        <v>90</v>
      </c>
      <c r="AX1684" t="s">
        <v>90</v>
      </c>
      <c r="AY1684" t="s">
        <v>90</v>
      </c>
      <c r="AZ1684" t="s">
        <v>90</v>
      </c>
      <c r="BA1684" t="s">
        <v>90</v>
      </c>
      <c r="BB1684" t="s">
        <v>90</v>
      </c>
      <c r="BC1684" t="s">
        <v>90</v>
      </c>
      <c r="BD1684" t="s">
        <v>90</v>
      </c>
      <c r="BE1684" t="s">
        <v>90</v>
      </c>
      <c r="BF1684" t="s">
        <v>92</v>
      </c>
      <c r="BG1684">
        <v>12</v>
      </c>
      <c r="BH1684" t="s">
        <v>93</v>
      </c>
    </row>
    <row r="1685" spans="1:60">
      <c r="A1685" t="s">
        <v>3611</v>
      </c>
      <c r="B1685" t="s">
        <v>82</v>
      </c>
      <c r="C1685" t="s">
        <v>3448</v>
      </c>
      <c r="D1685" t="s">
        <v>84</v>
      </c>
      <c r="E1685" s="2">
        <f>HYPERLINK("capsilon://?command=openfolder&amp;siteaddress=FAM.docvelocity-na8.net&amp;folderid=FXA84ACF79-CC48-C31B-5F9D-F53472ED1E46","FX22077781")</f>
        <v>0</v>
      </c>
      <c r="F1685" t="s">
        <v>19</v>
      </c>
      <c r="G1685" t="s">
        <v>19</v>
      </c>
      <c r="H1685" t="s">
        <v>85</v>
      </c>
      <c r="I1685" t="s">
        <v>3612</v>
      </c>
      <c r="J1685">
        <v>28</v>
      </c>
      <c r="K1685" t="s">
        <v>87</v>
      </c>
      <c r="L1685" t="s">
        <v>88</v>
      </c>
      <c r="M1685" t="s">
        <v>89</v>
      </c>
      <c r="N1685">
        <v>2</v>
      </c>
      <c r="O1685" s="1">
        <v>44777.463055555556</v>
      </c>
      <c r="P1685" s="1">
        <v>44777.50037037037</v>
      </c>
      <c r="Q1685">
        <v>3014</v>
      </c>
      <c r="R1685">
        <v>210</v>
      </c>
      <c r="S1685" t="b">
        <v>0</v>
      </c>
      <c r="T1685" t="s">
        <v>90</v>
      </c>
      <c r="U1685" t="b">
        <v>0</v>
      </c>
      <c r="V1685" t="s">
        <v>288</v>
      </c>
      <c r="W1685" s="1">
        <v>44777.471354166664</v>
      </c>
      <c r="X1685">
        <v>62</v>
      </c>
      <c r="Y1685">
        <v>21</v>
      </c>
      <c r="Z1685">
        <v>0</v>
      </c>
      <c r="AA1685">
        <v>21</v>
      </c>
      <c r="AB1685">
        <v>0</v>
      </c>
      <c r="AC1685">
        <v>2</v>
      </c>
      <c r="AD1685">
        <v>7</v>
      </c>
      <c r="AE1685">
        <v>0</v>
      </c>
      <c r="AF1685">
        <v>0</v>
      </c>
      <c r="AG1685">
        <v>0</v>
      </c>
      <c r="AH1685" t="s">
        <v>108</v>
      </c>
      <c r="AI1685" s="1">
        <v>44777.50037037037</v>
      </c>
      <c r="AJ1685">
        <v>148</v>
      </c>
      <c r="AK1685">
        <v>1</v>
      </c>
      <c r="AL1685">
        <v>0</v>
      </c>
      <c r="AM1685">
        <v>1</v>
      </c>
      <c r="AN1685">
        <v>0</v>
      </c>
      <c r="AO1685">
        <v>1</v>
      </c>
      <c r="AP1685">
        <v>6</v>
      </c>
      <c r="AQ1685">
        <v>0</v>
      </c>
      <c r="AR1685">
        <v>0</v>
      </c>
      <c r="AS1685">
        <v>0</v>
      </c>
      <c r="AT1685" t="s">
        <v>90</v>
      </c>
      <c r="AU1685" t="s">
        <v>90</v>
      </c>
      <c r="AV1685" t="s">
        <v>90</v>
      </c>
      <c r="AW1685" t="s">
        <v>90</v>
      </c>
      <c r="AX1685" t="s">
        <v>90</v>
      </c>
      <c r="AY1685" t="s">
        <v>90</v>
      </c>
      <c r="AZ1685" t="s">
        <v>90</v>
      </c>
      <c r="BA1685" t="s">
        <v>90</v>
      </c>
      <c r="BB1685" t="s">
        <v>90</v>
      </c>
      <c r="BC1685" t="s">
        <v>90</v>
      </c>
      <c r="BD1685" t="s">
        <v>90</v>
      </c>
      <c r="BE1685" t="s">
        <v>90</v>
      </c>
      <c r="BF1685" t="s">
        <v>92</v>
      </c>
      <c r="BG1685">
        <v>53</v>
      </c>
      <c r="BH1685" t="s">
        <v>93</v>
      </c>
    </row>
    <row r="1686" spans="1:60">
      <c r="A1686" t="s">
        <v>3613</v>
      </c>
      <c r="B1686" t="s">
        <v>82</v>
      </c>
      <c r="C1686" t="s">
        <v>3448</v>
      </c>
      <c r="D1686" t="s">
        <v>84</v>
      </c>
      <c r="E1686" s="2">
        <f>HYPERLINK("capsilon://?command=openfolder&amp;siteaddress=FAM.docvelocity-na8.net&amp;folderid=FXA84ACF79-CC48-C31B-5F9D-F53472ED1E46","FX22077781")</f>
        <v>0</v>
      </c>
      <c r="F1686" t="s">
        <v>19</v>
      </c>
      <c r="G1686" t="s">
        <v>19</v>
      </c>
      <c r="H1686" t="s">
        <v>85</v>
      </c>
      <c r="I1686" t="s">
        <v>3614</v>
      </c>
      <c r="J1686">
        <v>28</v>
      </c>
      <c r="K1686" t="s">
        <v>87</v>
      </c>
      <c r="L1686" t="s">
        <v>88</v>
      </c>
      <c r="M1686" t="s">
        <v>89</v>
      </c>
      <c r="N1686">
        <v>2</v>
      </c>
      <c r="O1686" s="1">
        <v>44777.463217592594</v>
      </c>
      <c r="P1686" s="1">
        <v>44777.501666666663</v>
      </c>
      <c r="Q1686">
        <v>3000</v>
      </c>
      <c r="R1686">
        <v>322</v>
      </c>
      <c r="S1686" t="b">
        <v>0</v>
      </c>
      <c r="T1686" t="s">
        <v>90</v>
      </c>
      <c r="U1686" t="b">
        <v>0</v>
      </c>
      <c r="V1686" t="s">
        <v>91</v>
      </c>
      <c r="W1686" s="1">
        <v>44777.492881944447</v>
      </c>
      <c r="X1686">
        <v>197</v>
      </c>
      <c r="Y1686">
        <v>21</v>
      </c>
      <c r="Z1686">
        <v>0</v>
      </c>
      <c r="AA1686">
        <v>21</v>
      </c>
      <c r="AB1686">
        <v>0</v>
      </c>
      <c r="AC1686">
        <v>0</v>
      </c>
      <c r="AD1686">
        <v>7</v>
      </c>
      <c r="AE1686">
        <v>0</v>
      </c>
      <c r="AF1686">
        <v>0</v>
      </c>
      <c r="AG1686">
        <v>0</v>
      </c>
      <c r="AH1686" t="s">
        <v>108</v>
      </c>
      <c r="AI1686" s="1">
        <v>44777.501666666663</v>
      </c>
      <c r="AJ1686">
        <v>112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7</v>
      </c>
      <c r="AQ1686">
        <v>0</v>
      </c>
      <c r="AR1686">
        <v>0</v>
      </c>
      <c r="AS1686">
        <v>0</v>
      </c>
      <c r="AT1686" t="s">
        <v>90</v>
      </c>
      <c r="AU1686" t="s">
        <v>90</v>
      </c>
      <c r="AV1686" t="s">
        <v>90</v>
      </c>
      <c r="AW1686" t="s">
        <v>90</v>
      </c>
      <c r="AX1686" t="s">
        <v>90</v>
      </c>
      <c r="AY1686" t="s">
        <v>90</v>
      </c>
      <c r="AZ1686" t="s">
        <v>90</v>
      </c>
      <c r="BA1686" t="s">
        <v>90</v>
      </c>
      <c r="BB1686" t="s">
        <v>90</v>
      </c>
      <c r="BC1686" t="s">
        <v>90</v>
      </c>
      <c r="BD1686" t="s">
        <v>90</v>
      </c>
      <c r="BE1686" t="s">
        <v>90</v>
      </c>
      <c r="BF1686" t="s">
        <v>92</v>
      </c>
      <c r="BG1686">
        <v>55</v>
      </c>
      <c r="BH1686" t="s">
        <v>93</v>
      </c>
    </row>
    <row r="1687" spans="1:60">
      <c r="A1687" t="s">
        <v>3615</v>
      </c>
      <c r="B1687" t="s">
        <v>82</v>
      </c>
      <c r="C1687" t="s">
        <v>3448</v>
      </c>
      <c r="D1687" t="s">
        <v>84</v>
      </c>
      <c r="E1687" s="2">
        <f>HYPERLINK("capsilon://?command=openfolder&amp;siteaddress=FAM.docvelocity-na8.net&amp;folderid=FXA84ACF79-CC48-C31B-5F9D-F53472ED1E46","FX22077781")</f>
        <v>0</v>
      </c>
      <c r="F1687" t="s">
        <v>19</v>
      </c>
      <c r="G1687" t="s">
        <v>19</v>
      </c>
      <c r="H1687" t="s">
        <v>85</v>
      </c>
      <c r="I1687" t="s">
        <v>3616</v>
      </c>
      <c r="J1687">
        <v>28</v>
      </c>
      <c r="K1687" t="s">
        <v>87</v>
      </c>
      <c r="L1687" t="s">
        <v>88</v>
      </c>
      <c r="M1687" t="s">
        <v>89</v>
      </c>
      <c r="N1687">
        <v>2</v>
      </c>
      <c r="O1687" s="1">
        <v>44777.465474537035</v>
      </c>
      <c r="P1687" s="1">
        <v>44777.502581018518</v>
      </c>
      <c r="Q1687">
        <v>2709</v>
      </c>
      <c r="R1687">
        <v>497</v>
      </c>
      <c r="S1687" t="b">
        <v>0</v>
      </c>
      <c r="T1687" t="s">
        <v>90</v>
      </c>
      <c r="U1687" t="b">
        <v>0</v>
      </c>
      <c r="V1687" t="s">
        <v>91</v>
      </c>
      <c r="W1687" s="1">
        <v>44777.497743055559</v>
      </c>
      <c r="X1687">
        <v>419</v>
      </c>
      <c r="Y1687">
        <v>21</v>
      </c>
      <c r="Z1687">
        <v>0</v>
      </c>
      <c r="AA1687">
        <v>21</v>
      </c>
      <c r="AB1687">
        <v>0</v>
      </c>
      <c r="AC1687">
        <v>7</v>
      </c>
      <c r="AD1687">
        <v>7</v>
      </c>
      <c r="AE1687">
        <v>0</v>
      </c>
      <c r="AF1687">
        <v>0</v>
      </c>
      <c r="AG1687">
        <v>0</v>
      </c>
      <c r="AH1687" t="s">
        <v>108</v>
      </c>
      <c r="AI1687" s="1">
        <v>44777.502581018518</v>
      </c>
      <c r="AJ1687">
        <v>78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7</v>
      </c>
      <c r="AQ1687">
        <v>0</v>
      </c>
      <c r="AR1687">
        <v>0</v>
      </c>
      <c r="AS1687">
        <v>0</v>
      </c>
      <c r="AT1687" t="s">
        <v>90</v>
      </c>
      <c r="AU1687" t="s">
        <v>90</v>
      </c>
      <c r="AV1687" t="s">
        <v>90</v>
      </c>
      <c r="AW1687" t="s">
        <v>90</v>
      </c>
      <c r="AX1687" t="s">
        <v>90</v>
      </c>
      <c r="AY1687" t="s">
        <v>90</v>
      </c>
      <c r="AZ1687" t="s">
        <v>90</v>
      </c>
      <c r="BA1687" t="s">
        <v>90</v>
      </c>
      <c r="BB1687" t="s">
        <v>90</v>
      </c>
      <c r="BC1687" t="s">
        <v>90</v>
      </c>
      <c r="BD1687" t="s">
        <v>90</v>
      </c>
      <c r="BE1687" t="s">
        <v>90</v>
      </c>
      <c r="BF1687" t="s">
        <v>92</v>
      </c>
      <c r="BG1687">
        <v>53</v>
      </c>
      <c r="BH1687" t="s">
        <v>93</v>
      </c>
    </row>
    <row r="1688" spans="1:60">
      <c r="A1688" t="s">
        <v>3617</v>
      </c>
      <c r="B1688" t="s">
        <v>82</v>
      </c>
      <c r="C1688" t="s">
        <v>3448</v>
      </c>
      <c r="D1688" t="s">
        <v>84</v>
      </c>
      <c r="E1688" s="2">
        <f>HYPERLINK("capsilon://?command=openfolder&amp;siteaddress=FAM.docvelocity-na8.net&amp;folderid=FXA84ACF79-CC48-C31B-5F9D-F53472ED1E46","FX22077781")</f>
        <v>0</v>
      </c>
      <c r="F1688" t="s">
        <v>19</v>
      </c>
      <c r="G1688" t="s">
        <v>19</v>
      </c>
      <c r="H1688" t="s">
        <v>85</v>
      </c>
      <c r="I1688" t="s">
        <v>3618</v>
      </c>
      <c r="J1688">
        <v>118</v>
      </c>
      <c r="K1688" t="s">
        <v>87</v>
      </c>
      <c r="L1688" t="s">
        <v>88</v>
      </c>
      <c r="M1688" t="s">
        <v>89</v>
      </c>
      <c r="N1688">
        <v>2</v>
      </c>
      <c r="O1688" s="1">
        <v>44777.466354166667</v>
      </c>
      <c r="P1688" s="1">
        <v>44777.505856481483</v>
      </c>
      <c r="Q1688">
        <v>2730</v>
      </c>
      <c r="R1688">
        <v>683</v>
      </c>
      <c r="S1688" t="b">
        <v>0</v>
      </c>
      <c r="T1688" t="s">
        <v>90</v>
      </c>
      <c r="U1688" t="b">
        <v>0</v>
      </c>
      <c r="V1688" t="s">
        <v>91</v>
      </c>
      <c r="W1688" s="1">
        <v>44777.501921296294</v>
      </c>
      <c r="X1688">
        <v>360</v>
      </c>
      <c r="Y1688">
        <v>107</v>
      </c>
      <c r="Z1688">
        <v>0</v>
      </c>
      <c r="AA1688">
        <v>107</v>
      </c>
      <c r="AB1688">
        <v>0</v>
      </c>
      <c r="AC1688">
        <v>9</v>
      </c>
      <c r="AD1688">
        <v>11</v>
      </c>
      <c r="AE1688">
        <v>0</v>
      </c>
      <c r="AF1688">
        <v>0</v>
      </c>
      <c r="AG1688">
        <v>0</v>
      </c>
      <c r="AH1688" t="s">
        <v>108</v>
      </c>
      <c r="AI1688" s="1">
        <v>44777.505856481483</v>
      </c>
      <c r="AJ1688">
        <v>282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11</v>
      </c>
      <c r="AQ1688">
        <v>0</v>
      </c>
      <c r="AR1688">
        <v>0</v>
      </c>
      <c r="AS1688">
        <v>0</v>
      </c>
      <c r="AT1688" t="s">
        <v>90</v>
      </c>
      <c r="AU1688" t="s">
        <v>90</v>
      </c>
      <c r="AV1688" t="s">
        <v>90</v>
      </c>
      <c r="AW1688" t="s">
        <v>90</v>
      </c>
      <c r="AX1688" t="s">
        <v>90</v>
      </c>
      <c r="AY1688" t="s">
        <v>90</v>
      </c>
      <c r="AZ1688" t="s">
        <v>90</v>
      </c>
      <c r="BA1688" t="s">
        <v>90</v>
      </c>
      <c r="BB1688" t="s">
        <v>90</v>
      </c>
      <c r="BC1688" t="s">
        <v>90</v>
      </c>
      <c r="BD1688" t="s">
        <v>90</v>
      </c>
      <c r="BE1688" t="s">
        <v>90</v>
      </c>
      <c r="BF1688" t="s">
        <v>92</v>
      </c>
      <c r="BG1688">
        <v>56</v>
      </c>
      <c r="BH1688" t="s">
        <v>93</v>
      </c>
    </row>
    <row r="1689" spans="1:60">
      <c r="A1689" t="s">
        <v>3619</v>
      </c>
      <c r="B1689" t="s">
        <v>82</v>
      </c>
      <c r="C1689" t="s">
        <v>465</v>
      </c>
      <c r="D1689" t="s">
        <v>84</v>
      </c>
      <c r="E1689" s="2">
        <f>HYPERLINK("capsilon://?command=openfolder&amp;siteaddress=FAM.docvelocity-na8.net&amp;folderid=FXA2FD94FE-B92F-4477-B379-5EB441078D65","FX22078159")</f>
        <v>0</v>
      </c>
      <c r="F1689" t="s">
        <v>19</v>
      </c>
      <c r="G1689" t="s">
        <v>19</v>
      </c>
      <c r="H1689" t="s">
        <v>85</v>
      </c>
      <c r="I1689" t="s">
        <v>3620</v>
      </c>
      <c r="J1689">
        <v>30</v>
      </c>
      <c r="K1689" t="s">
        <v>87</v>
      </c>
      <c r="L1689" t="s">
        <v>88</v>
      </c>
      <c r="M1689" t="s">
        <v>89</v>
      </c>
      <c r="N1689">
        <v>2</v>
      </c>
      <c r="O1689" s="1">
        <v>44777.466469907406</v>
      </c>
      <c r="P1689" s="1">
        <v>44777.531643518516</v>
      </c>
      <c r="Q1689">
        <v>5506</v>
      </c>
      <c r="R1689">
        <v>125</v>
      </c>
      <c r="S1689" t="b">
        <v>0</v>
      </c>
      <c r="T1689" t="s">
        <v>90</v>
      </c>
      <c r="U1689" t="b">
        <v>0</v>
      </c>
      <c r="V1689" t="s">
        <v>91</v>
      </c>
      <c r="W1689" s="1">
        <v>44777.525289351855</v>
      </c>
      <c r="X1689">
        <v>35</v>
      </c>
      <c r="Y1689">
        <v>10</v>
      </c>
      <c r="Z1689">
        <v>0</v>
      </c>
      <c r="AA1689">
        <v>10</v>
      </c>
      <c r="AB1689">
        <v>0</v>
      </c>
      <c r="AC1689">
        <v>1</v>
      </c>
      <c r="AD1689">
        <v>20</v>
      </c>
      <c r="AE1689">
        <v>0</v>
      </c>
      <c r="AF1689">
        <v>0</v>
      </c>
      <c r="AG1689">
        <v>0</v>
      </c>
      <c r="AH1689" t="s">
        <v>108</v>
      </c>
      <c r="AI1689" s="1">
        <v>44777.531643518516</v>
      </c>
      <c r="AJ1689">
        <v>67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20</v>
      </c>
      <c r="AQ1689">
        <v>0</v>
      </c>
      <c r="AR1689">
        <v>0</v>
      </c>
      <c r="AS1689">
        <v>0</v>
      </c>
      <c r="AT1689" t="s">
        <v>90</v>
      </c>
      <c r="AU1689" t="s">
        <v>90</v>
      </c>
      <c r="AV1689" t="s">
        <v>90</v>
      </c>
      <c r="AW1689" t="s">
        <v>90</v>
      </c>
      <c r="AX1689" t="s">
        <v>90</v>
      </c>
      <c r="AY1689" t="s">
        <v>90</v>
      </c>
      <c r="AZ1689" t="s">
        <v>90</v>
      </c>
      <c r="BA1689" t="s">
        <v>90</v>
      </c>
      <c r="BB1689" t="s">
        <v>90</v>
      </c>
      <c r="BC1689" t="s">
        <v>90</v>
      </c>
      <c r="BD1689" t="s">
        <v>90</v>
      </c>
      <c r="BE1689" t="s">
        <v>90</v>
      </c>
      <c r="BF1689" t="s">
        <v>92</v>
      </c>
      <c r="BG1689">
        <v>93</v>
      </c>
      <c r="BH1689" t="s">
        <v>93</v>
      </c>
    </row>
    <row r="1690" spans="1:60">
      <c r="A1690" t="s">
        <v>3621</v>
      </c>
      <c r="B1690" t="s">
        <v>82</v>
      </c>
      <c r="C1690" t="s">
        <v>3448</v>
      </c>
      <c r="D1690" t="s">
        <v>84</v>
      </c>
      <c r="E1690" s="2">
        <f>HYPERLINK("capsilon://?command=openfolder&amp;siteaddress=FAM.docvelocity-na8.net&amp;folderid=FXA84ACF79-CC48-C31B-5F9D-F53472ED1E46","FX22077781")</f>
        <v>0</v>
      </c>
      <c r="F1690" t="s">
        <v>19</v>
      </c>
      <c r="G1690" t="s">
        <v>19</v>
      </c>
      <c r="H1690" t="s">
        <v>85</v>
      </c>
      <c r="I1690" t="s">
        <v>3622</v>
      </c>
      <c r="J1690">
        <v>28</v>
      </c>
      <c r="K1690" t="s">
        <v>87</v>
      </c>
      <c r="L1690" t="s">
        <v>88</v>
      </c>
      <c r="M1690" t="s">
        <v>89</v>
      </c>
      <c r="N1690">
        <v>2</v>
      </c>
      <c r="O1690" s="1">
        <v>44777.466643518521</v>
      </c>
      <c r="P1690" s="1">
        <v>44777.532870370371</v>
      </c>
      <c r="Q1690">
        <v>5546</v>
      </c>
      <c r="R1690">
        <v>176</v>
      </c>
      <c r="S1690" t="b">
        <v>0</v>
      </c>
      <c r="T1690" t="s">
        <v>90</v>
      </c>
      <c r="U1690" t="b">
        <v>0</v>
      </c>
      <c r="V1690" t="s">
        <v>91</v>
      </c>
      <c r="W1690" s="1">
        <v>44777.526006944441</v>
      </c>
      <c r="X1690">
        <v>62</v>
      </c>
      <c r="Y1690">
        <v>21</v>
      </c>
      <c r="Z1690">
        <v>0</v>
      </c>
      <c r="AA1690">
        <v>21</v>
      </c>
      <c r="AB1690">
        <v>0</v>
      </c>
      <c r="AC1690">
        <v>2</v>
      </c>
      <c r="AD1690">
        <v>7</v>
      </c>
      <c r="AE1690">
        <v>0</v>
      </c>
      <c r="AF1690">
        <v>0</v>
      </c>
      <c r="AG1690">
        <v>0</v>
      </c>
      <c r="AH1690" t="s">
        <v>108</v>
      </c>
      <c r="AI1690" s="1">
        <v>44777.532870370371</v>
      </c>
      <c r="AJ1690">
        <v>105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7</v>
      </c>
      <c r="AQ1690">
        <v>0</v>
      </c>
      <c r="AR1690">
        <v>0</v>
      </c>
      <c r="AS1690">
        <v>0</v>
      </c>
      <c r="AT1690" t="s">
        <v>90</v>
      </c>
      <c r="AU1690" t="s">
        <v>90</v>
      </c>
      <c r="AV1690" t="s">
        <v>90</v>
      </c>
      <c r="AW1690" t="s">
        <v>90</v>
      </c>
      <c r="AX1690" t="s">
        <v>90</v>
      </c>
      <c r="AY1690" t="s">
        <v>90</v>
      </c>
      <c r="AZ1690" t="s">
        <v>90</v>
      </c>
      <c r="BA1690" t="s">
        <v>90</v>
      </c>
      <c r="BB1690" t="s">
        <v>90</v>
      </c>
      <c r="BC1690" t="s">
        <v>90</v>
      </c>
      <c r="BD1690" t="s">
        <v>90</v>
      </c>
      <c r="BE1690" t="s">
        <v>90</v>
      </c>
      <c r="BF1690" t="s">
        <v>92</v>
      </c>
      <c r="BG1690">
        <v>95</v>
      </c>
      <c r="BH1690" t="s">
        <v>93</v>
      </c>
    </row>
    <row r="1691" spans="1:60">
      <c r="A1691" t="s">
        <v>3623</v>
      </c>
      <c r="B1691" t="s">
        <v>82</v>
      </c>
      <c r="C1691" t="s">
        <v>3448</v>
      </c>
      <c r="D1691" t="s">
        <v>84</v>
      </c>
      <c r="E1691" s="2">
        <f>HYPERLINK("capsilon://?command=openfolder&amp;siteaddress=FAM.docvelocity-na8.net&amp;folderid=FXA84ACF79-CC48-C31B-5F9D-F53472ED1E46","FX22077781")</f>
        <v>0</v>
      </c>
      <c r="F1691" t="s">
        <v>19</v>
      </c>
      <c r="G1691" t="s">
        <v>19</v>
      </c>
      <c r="H1691" t="s">
        <v>85</v>
      </c>
      <c r="I1691" t="s">
        <v>3624</v>
      </c>
      <c r="J1691">
        <v>67</v>
      </c>
      <c r="K1691" t="s">
        <v>87</v>
      </c>
      <c r="L1691" t="s">
        <v>88</v>
      </c>
      <c r="M1691" t="s">
        <v>89</v>
      </c>
      <c r="N1691">
        <v>2</v>
      </c>
      <c r="O1691" s="1">
        <v>44777.467152777775</v>
      </c>
      <c r="P1691" s="1">
        <v>44777.538043981483</v>
      </c>
      <c r="Q1691">
        <v>5286</v>
      </c>
      <c r="R1691">
        <v>839</v>
      </c>
      <c r="S1691" t="b">
        <v>0</v>
      </c>
      <c r="T1691" t="s">
        <v>90</v>
      </c>
      <c r="U1691" t="b">
        <v>0</v>
      </c>
      <c r="V1691" t="s">
        <v>91</v>
      </c>
      <c r="W1691" s="1">
        <v>44777.529791666668</v>
      </c>
      <c r="X1691">
        <v>326</v>
      </c>
      <c r="Y1691">
        <v>52</v>
      </c>
      <c r="Z1691">
        <v>0</v>
      </c>
      <c r="AA1691">
        <v>52</v>
      </c>
      <c r="AB1691">
        <v>0</v>
      </c>
      <c r="AC1691">
        <v>15</v>
      </c>
      <c r="AD1691">
        <v>15</v>
      </c>
      <c r="AE1691">
        <v>0</v>
      </c>
      <c r="AF1691">
        <v>0</v>
      </c>
      <c r="AG1691">
        <v>0</v>
      </c>
      <c r="AH1691" t="s">
        <v>96</v>
      </c>
      <c r="AI1691" s="1">
        <v>44777.538043981483</v>
      </c>
      <c r="AJ1691">
        <v>504</v>
      </c>
      <c r="AK1691">
        <v>1</v>
      </c>
      <c r="AL1691">
        <v>0</v>
      </c>
      <c r="AM1691">
        <v>1</v>
      </c>
      <c r="AN1691">
        <v>0</v>
      </c>
      <c r="AO1691">
        <v>1</v>
      </c>
      <c r="AP1691">
        <v>14</v>
      </c>
      <c r="AQ1691">
        <v>0</v>
      </c>
      <c r="AR1691">
        <v>0</v>
      </c>
      <c r="AS1691">
        <v>0</v>
      </c>
      <c r="AT1691" t="s">
        <v>90</v>
      </c>
      <c r="AU1691" t="s">
        <v>90</v>
      </c>
      <c r="AV1691" t="s">
        <v>90</v>
      </c>
      <c r="AW1691" t="s">
        <v>90</v>
      </c>
      <c r="AX1691" t="s">
        <v>90</v>
      </c>
      <c r="AY1691" t="s">
        <v>90</v>
      </c>
      <c r="AZ1691" t="s">
        <v>90</v>
      </c>
      <c r="BA1691" t="s">
        <v>90</v>
      </c>
      <c r="BB1691" t="s">
        <v>90</v>
      </c>
      <c r="BC1691" t="s">
        <v>90</v>
      </c>
      <c r="BD1691" t="s">
        <v>90</v>
      </c>
      <c r="BE1691" t="s">
        <v>90</v>
      </c>
      <c r="BF1691" t="s">
        <v>92</v>
      </c>
      <c r="BG1691">
        <v>102</v>
      </c>
      <c r="BH1691" t="s">
        <v>93</v>
      </c>
    </row>
    <row r="1692" spans="1:60">
      <c r="A1692" t="s">
        <v>3625</v>
      </c>
      <c r="B1692" t="s">
        <v>82</v>
      </c>
      <c r="C1692" t="s">
        <v>3448</v>
      </c>
      <c r="D1692" t="s">
        <v>84</v>
      </c>
      <c r="E1692" s="2">
        <f>HYPERLINK("capsilon://?command=openfolder&amp;siteaddress=FAM.docvelocity-na8.net&amp;folderid=FXA84ACF79-CC48-C31B-5F9D-F53472ED1E46","FX22077781")</f>
        <v>0</v>
      </c>
      <c r="F1692" t="s">
        <v>19</v>
      </c>
      <c r="G1692" t="s">
        <v>19</v>
      </c>
      <c r="H1692" t="s">
        <v>85</v>
      </c>
      <c r="I1692" t="s">
        <v>3626</v>
      </c>
      <c r="J1692">
        <v>28</v>
      </c>
      <c r="K1692" t="s">
        <v>87</v>
      </c>
      <c r="L1692" t="s">
        <v>88</v>
      </c>
      <c r="M1692" t="s">
        <v>89</v>
      </c>
      <c r="N1692">
        <v>2</v>
      </c>
      <c r="O1692" s="1">
        <v>44777.46733796296</v>
      </c>
      <c r="P1692" s="1">
        <v>44777.565983796296</v>
      </c>
      <c r="Q1692">
        <v>8148</v>
      </c>
      <c r="R1692">
        <v>375</v>
      </c>
      <c r="S1692" t="b">
        <v>0</v>
      </c>
      <c r="T1692" t="s">
        <v>90</v>
      </c>
      <c r="U1692" t="b">
        <v>0</v>
      </c>
      <c r="V1692" t="s">
        <v>131</v>
      </c>
      <c r="W1692" s="1">
        <v>44777.52952546296</v>
      </c>
      <c r="X1692">
        <v>240</v>
      </c>
      <c r="Y1692">
        <v>21</v>
      </c>
      <c r="Z1692">
        <v>0</v>
      </c>
      <c r="AA1692">
        <v>21</v>
      </c>
      <c r="AB1692">
        <v>0</v>
      </c>
      <c r="AC1692">
        <v>1</v>
      </c>
      <c r="AD1692">
        <v>7</v>
      </c>
      <c r="AE1692">
        <v>0</v>
      </c>
      <c r="AF1692">
        <v>0</v>
      </c>
      <c r="AG1692">
        <v>0</v>
      </c>
      <c r="AH1692" t="s">
        <v>96</v>
      </c>
      <c r="AI1692" s="1">
        <v>44777.565983796296</v>
      </c>
      <c r="AJ1692">
        <v>122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7</v>
      </c>
      <c r="AQ1692">
        <v>0</v>
      </c>
      <c r="AR1692">
        <v>0</v>
      </c>
      <c r="AS1692">
        <v>0</v>
      </c>
      <c r="AT1692" t="s">
        <v>90</v>
      </c>
      <c r="AU1692" t="s">
        <v>90</v>
      </c>
      <c r="AV1692" t="s">
        <v>90</v>
      </c>
      <c r="AW1692" t="s">
        <v>90</v>
      </c>
      <c r="AX1692" t="s">
        <v>90</v>
      </c>
      <c r="AY1692" t="s">
        <v>90</v>
      </c>
      <c r="AZ1692" t="s">
        <v>90</v>
      </c>
      <c r="BA1692" t="s">
        <v>90</v>
      </c>
      <c r="BB1692" t="s">
        <v>90</v>
      </c>
      <c r="BC1692" t="s">
        <v>90</v>
      </c>
      <c r="BD1692" t="s">
        <v>90</v>
      </c>
      <c r="BE1692" t="s">
        <v>90</v>
      </c>
      <c r="BF1692" t="s">
        <v>92</v>
      </c>
      <c r="BG1692">
        <v>142</v>
      </c>
      <c r="BH1692" t="s">
        <v>93</v>
      </c>
    </row>
    <row r="1693" spans="1:60">
      <c r="A1693" t="s">
        <v>3627</v>
      </c>
      <c r="B1693" t="s">
        <v>82</v>
      </c>
      <c r="C1693" t="s">
        <v>3448</v>
      </c>
      <c r="D1693" t="s">
        <v>84</v>
      </c>
      <c r="E1693" s="2">
        <f>HYPERLINK("capsilon://?command=openfolder&amp;siteaddress=FAM.docvelocity-na8.net&amp;folderid=FXA84ACF79-CC48-C31B-5F9D-F53472ED1E46","FX22077781")</f>
        <v>0</v>
      </c>
      <c r="F1693" t="s">
        <v>19</v>
      </c>
      <c r="G1693" t="s">
        <v>19</v>
      </c>
      <c r="H1693" t="s">
        <v>85</v>
      </c>
      <c r="I1693" t="s">
        <v>3628</v>
      </c>
      <c r="J1693">
        <v>94</v>
      </c>
      <c r="K1693" t="s">
        <v>87</v>
      </c>
      <c r="L1693" t="s">
        <v>88</v>
      </c>
      <c r="M1693" t="s">
        <v>89</v>
      </c>
      <c r="N1693">
        <v>2</v>
      </c>
      <c r="O1693" s="1">
        <v>44777.467546296299</v>
      </c>
      <c r="P1693" s="1">
        <v>44777.568101851852</v>
      </c>
      <c r="Q1693">
        <v>8068</v>
      </c>
      <c r="R1693">
        <v>620</v>
      </c>
      <c r="S1693" t="b">
        <v>0</v>
      </c>
      <c r="T1693" t="s">
        <v>90</v>
      </c>
      <c r="U1693" t="b">
        <v>0</v>
      </c>
      <c r="V1693" t="s">
        <v>131</v>
      </c>
      <c r="W1693" s="1">
        <v>44777.534432870372</v>
      </c>
      <c r="X1693">
        <v>424</v>
      </c>
      <c r="Y1693">
        <v>82</v>
      </c>
      <c r="Z1693">
        <v>0</v>
      </c>
      <c r="AA1693">
        <v>82</v>
      </c>
      <c r="AB1693">
        <v>0</v>
      </c>
      <c r="AC1693">
        <v>11</v>
      </c>
      <c r="AD1693">
        <v>12</v>
      </c>
      <c r="AE1693">
        <v>0</v>
      </c>
      <c r="AF1693">
        <v>0</v>
      </c>
      <c r="AG1693">
        <v>0</v>
      </c>
      <c r="AH1693" t="s">
        <v>96</v>
      </c>
      <c r="AI1693" s="1">
        <v>44777.568101851852</v>
      </c>
      <c r="AJ1693">
        <v>182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12</v>
      </c>
      <c r="AQ1693">
        <v>0</v>
      </c>
      <c r="AR1693">
        <v>0</v>
      </c>
      <c r="AS1693">
        <v>0</v>
      </c>
      <c r="AT1693" t="s">
        <v>90</v>
      </c>
      <c r="AU1693" t="s">
        <v>90</v>
      </c>
      <c r="AV1693" t="s">
        <v>90</v>
      </c>
      <c r="AW1693" t="s">
        <v>90</v>
      </c>
      <c r="AX1693" t="s">
        <v>90</v>
      </c>
      <c r="AY1693" t="s">
        <v>90</v>
      </c>
      <c r="AZ1693" t="s">
        <v>90</v>
      </c>
      <c r="BA1693" t="s">
        <v>90</v>
      </c>
      <c r="BB1693" t="s">
        <v>90</v>
      </c>
      <c r="BC1693" t="s">
        <v>90</v>
      </c>
      <c r="BD1693" t="s">
        <v>90</v>
      </c>
      <c r="BE1693" t="s">
        <v>90</v>
      </c>
      <c r="BF1693" t="s">
        <v>92</v>
      </c>
      <c r="BG1693">
        <v>144</v>
      </c>
      <c r="BH1693" t="s">
        <v>93</v>
      </c>
    </row>
    <row r="1694" spans="1:60">
      <c r="A1694" t="s">
        <v>3629</v>
      </c>
      <c r="B1694" t="s">
        <v>82</v>
      </c>
      <c r="C1694" t="s">
        <v>3448</v>
      </c>
      <c r="D1694" t="s">
        <v>84</v>
      </c>
      <c r="E1694" s="2">
        <f>HYPERLINK("capsilon://?command=openfolder&amp;siteaddress=FAM.docvelocity-na8.net&amp;folderid=FXA84ACF79-CC48-C31B-5F9D-F53472ED1E46","FX22077781")</f>
        <v>0</v>
      </c>
      <c r="F1694" t="s">
        <v>19</v>
      </c>
      <c r="G1694" t="s">
        <v>19</v>
      </c>
      <c r="H1694" t="s">
        <v>85</v>
      </c>
      <c r="I1694" t="s">
        <v>3630</v>
      </c>
      <c r="J1694">
        <v>101</v>
      </c>
      <c r="K1694" t="s">
        <v>87</v>
      </c>
      <c r="L1694" t="s">
        <v>88</v>
      </c>
      <c r="M1694" t="s">
        <v>89</v>
      </c>
      <c r="N1694">
        <v>2</v>
      </c>
      <c r="O1694" s="1">
        <v>44777.468217592592</v>
      </c>
      <c r="P1694" s="1">
        <v>44777.569722222222</v>
      </c>
      <c r="Q1694">
        <v>8536</v>
      </c>
      <c r="R1694">
        <v>234</v>
      </c>
      <c r="S1694" t="b">
        <v>0</v>
      </c>
      <c r="T1694" t="s">
        <v>90</v>
      </c>
      <c r="U1694" t="b">
        <v>0</v>
      </c>
      <c r="V1694" t="s">
        <v>91</v>
      </c>
      <c r="W1694" s="1">
        <v>44777.530810185184</v>
      </c>
      <c r="X1694">
        <v>88</v>
      </c>
      <c r="Y1694">
        <v>92</v>
      </c>
      <c r="Z1694">
        <v>0</v>
      </c>
      <c r="AA1694">
        <v>92</v>
      </c>
      <c r="AB1694">
        <v>0</v>
      </c>
      <c r="AC1694">
        <v>2</v>
      </c>
      <c r="AD1694">
        <v>9</v>
      </c>
      <c r="AE1694">
        <v>0</v>
      </c>
      <c r="AF1694">
        <v>0</v>
      </c>
      <c r="AG1694">
        <v>0</v>
      </c>
      <c r="AH1694" t="s">
        <v>96</v>
      </c>
      <c r="AI1694" s="1">
        <v>44777.569722222222</v>
      </c>
      <c r="AJ1694">
        <v>139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9</v>
      </c>
      <c r="AQ1694">
        <v>0</v>
      </c>
      <c r="AR1694">
        <v>0</v>
      </c>
      <c r="AS1694">
        <v>0</v>
      </c>
      <c r="AT1694" t="s">
        <v>90</v>
      </c>
      <c r="AU1694" t="s">
        <v>90</v>
      </c>
      <c r="AV1694" t="s">
        <v>90</v>
      </c>
      <c r="AW1694" t="s">
        <v>90</v>
      </c>
      <c r="AX1694" t="s">
        <v>90</v>
      </c>
      <c r="AY1694" t="s">
        <v>90</v>
      </c>
      <c r="AZ1694" t="s">
        <v>90</v>
      </c>
      <c r="BA1694" t="s">
        <v>90</v>
      </c>
      <c r="BB1694" t="s">
        <v>90</v>
      </c>
      <c r="BC1694" t="s">
        <v>90</v>
      </c>
      <c r="BD1694" t="s">
        <v>90</v>
      </c>
      <c r="BE1694" t="s">
        <v>90</v>
      </c>
      <c r="BF1694" t="s">
        <v>92</v>
      </c>
      <c r="BG1694">
        <v>146</v>
      </c>
      <c r="BH1694" t="s">
        <v>93</v>
      </c>
    </row>
    <row r="1695" spans="1:60">
      <c r="A1695" t="s">
        <v>3631</v>
      </c>
      <c r="B1695" t="s">
        <v>82</v>
      </c>
      <c r="C1695" t="s">
        <v>3448</v>
      </c>
      <c r="D1695" t="s">
        <v>84</v>
      </c>
      <c r="E1695" s="2">
        <f>HYPERLINK("capsilon://?command=openfolder&amp;siteaddress=FAM.docvelocity-na8.net&amp;folderid=FXA84ACF79-CC48-C31B-5F9D-F53472ED1E46","FX22077781")</f>
        <v>0</v>
      </c>
      <c r="F1695" t="s">
        <v>19</v>
      </c>
      <c r="G1695" t="s">
        <v>19</v>
      </c>
      <c r="H1695" t="s">
        <v>85</v>
      </c>
      <c r="I1695" t="s">
        <v>3632</v>
      </c>
      <c r="J1695">
        <v>111</v>
      </c>
      <c r="K1695" t="s">
        <v>87</v>
      </c>
      <c r="L1695" t="s">
        <v>88</v>
      </c>
      <c r="M1695" t="s">
        <v>89</v>
      </c>
      <c r="N1695">
        <v>2</v>
      </c>
      <c r="O1695" s="1">
        <v>44777.46837962963</v>
      </c>
      <c r="P1695" s="1">
        <v>44777.571539351855</v>
      </c>
      <c r="Q1695">
        <v>8644</v>
      </c>
      <c r="R1695">
        <v>269</v>
      </c>
      <c r="S1695" t="b">
        <v>0</v>
      </c>
      <c r="T1695" t="s">
        <v>90</v>
      </c>
      <c r="U1695" t="b">
        <v>0</v>
      </c>
      <c r="V1695" t="s">
        <v>91</v>
      </c>
      <c r="W1695" s="1">
        <v>44777.531990740739</v>
      </c>
      <c r="X1695">
        <v>101</v>
      </c>
      <c r="Y1695">
        <v>102</v>
      </c>
      <c r="Z1695">
        <v>0</v>
      </c>
      <c r="AA1695">
        <v>102</v>
      </c>
      <c r="AB1695">
        <v>0</v>
      </c>
      <c r="AC1695">
        <v>2</v>
      </c>
      <c r="AD1695">
        <v>9</v>
      </c>
      <c r="AE1695">
        <v>0</v>
      </c>
      <c r="AF1695">
        <v>0</v>
      </c>
      <c r="AG1695">
        <v>0</v>
      </c>
      <c r="AH1695" t="s">
        <v>96</v>
      </c>
      <c r="AI1695" s="1">
        <v>44777.571539351855</v>
      </c>
      <c r="AJ1695">
        <v>156</v>
      </c>
      <c r="AK1695">
        <v>1</v>
      </c>
      <c r="AL1695">
        <v>0</v>
      </c>
      <c r="AM1695">
        <v>1</v>
      </c>
      <c r="AN1695">
        <v>0</v>
      </c>
      <c r="AO1695">
        <v>1</v>
      </c>
      <c r="AP1695">
        <v>8</v>
      </c>
      <c r="AQ1695">
        <v>0</v>
      </c>
      <c r="AR1695">
        <v>0</v>
      </c>
      <c r="AS1695">
        <v>0</v>
      </c>
      <c r="AT1695" t="s">
        <v>90</v>
      </c>
      <c r="AU1695" t="s">
        <v>90</v>
      </c>
      <c r="AV1695" t="s">
        <v>90</v>
      </c>
      <c r="AW1695" t="s">
        <v>90</v>
      </c>
      <c r="AX1695" t="s">
        <v>90</v>
      </c>
      <c r="AY1695" t="s">
        <v>90</v>
      </c>
      <c r="AZ1695" t="s">
        <v>90</v>
      </c>
      <c r="BA1695" t="s">
        <v>90</v>
      </c>
      <c r="BB1695" t="s">
        <v>90</v>
      </c>
      <c r="BC1695" t="s">
        <v>90</v>
      </c>
      <c r="BD1695" t="s">
        <v>90</v>
      </c>
      <c r="BE1695" t="s">
        <v>90</v>
      </c>
      <c r="BF1695" t="s">
        <v>92</v>
      </c>
      <c r="BG1695">
        <v>148</v>
      </c>
      <c r="BH1695" t="s">
        <v>93</v>
      </c>
    </row>
    <row r="1696" spans="1:60">
      <c r="A1696" t="s">
        <v>3633</v>
      </c>
      <c r="B1696" t="s">
        <v>82</v>
      </c>
      <c r="C1696" t="s">
        <v>3448</v>
      </c>
      <c r="D1696" t="s">
        <v>84</v>
      </c>
      <c r="E1696" s="2">
        <f>HYPERLINK("capsilon://?command=openfolder&amp;siteaddress=FAM.docvelocity-na8.net&amp;folderid=FXA84ACF79-CC48-C31B-5F9D-F53472ED1E46","FX22077781")</f>
        <v>0</v>
      </c>
      <c r="F1696" t="s">
        <v>19</v>
      </c>
      <c r="G1696" t="s">
        <v>19</v>
      </c>
      <c r="H1696" t="s">
        <v>85</v>
      </c>
      <c r="I1696" t="s">
        <v>3634</v>
      </c>
      <c r="J1696">
        <v>91</v>
      </c>
      <c r="K1696" t="s">
        <v>87</v>
      </c>
      <c r="L1696" t="s">
        <v>88</v>
      </c>
      <c r="M1696" t="s">
        <v>89</v>
      </c>
      <c r="N1696">
        <v>2</v>
      </c>
      <c r="O1696" s="1">
        <v>44777.468900462962</v>
      </c>
      <c r="P1696" s="1">
        <v>44777.574259259258</v>
      </c>
      <c r="Q1696">
        <v>8567</v>
      </c>
      <c r="R1696">
        <v>536</v>
      </c>
      <c r="S1696" t="b">
        <v>0</v>
      </c>
      <c r="T1696" t="s">
        <v>90</v>
      </c>
      <c r="U1696" t="b">
        <v>0</v>
      </c>
      <c r="V1696" t="s">
        <v>91</v>
      </c>
      <c r="W1696" s="1">
        <v>44777.535393518519</v>
      </c>
      <c r="X1696">
        <v>293</v>
      </c>
      <c r="Y1696">
        <v>82</v>
      </c>
      <c r="Z1696">
        <v>0</v>
      </c>
      <c r="AA1696">
        <v>82</v>
      </c>
      <c r="AB1696">
        <v>0</v>
      </c>
      <c r="AC1696">
        <v>6</v>
      </c>
      <c r="AD1696">
        <v>9</v>
      </c>
      <c r="AE1696">
        <v>0</v>
      </c>
      <c r="AF1696">
        <v>0</v>
      </c>
      <c r="AG1696">
        <v>0</v>
      </c>
      <c r="AH1696" t="s">
        <v>96</v>
      </c>
      <c r="AI1696" s="1">
        <v>44777.574259259258</v>
      </c>
      <c r="AJ1696">
        <v>234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9</v>
      </c>
      <c r="AQ1696">
        <v>0</v>
      </c>
      <c r="AR1696">
        <v>0</v>
      </c>
      <c r="AS1696">
        <v>0</v>
      </c>
      <c r="AT1696" t="s">
        <v>90</v>
      </c>
      <c r="AU1696" t="s">
        <v>90</v>
      </c>
      <c r="AV1696" t="s">
        <v>90</v>
      </c>
      <c r="AW1696" t="s">
        <v>90</v>
      </c>
      <c r="AX1696" t="s">
        <v>90</v>
      </c>
      <c r="AY1696" t="s">
        <v>90</v>
      </c>
      <c r="AZ1696" t="s">
        <v>90</v>
      </c>
      <c r="BA1696" t="s">
        <v>90</v>
      </c>
      <c r="BB1696" t="s">
        <v>90</v>
      </c>
      <c r="BC1696" t="s">
        <v>90</v>
      </c>
      <c r="BD1696" t="s">
        <v>90</v>
      </c>
      <c r="BE1696" t="s">
        <v>90</v>
      </c>
      <c r="BF1696" t="s">
        <v>92</v>
      </c>
      <c r="BG1696">
        <v>151</v>
      </c>
      <c r="BH1696" t="s">
        <v>93</v>
      </c>
    </row>
    <row r="1697" spans="1:60">
      <c r="A1697" t="s">
        <v>3635</v>
      </c>
      <c r="B1697" t="s">
        <v>82</v>
      </c>
      <c r="C1697" t="s">
        <v>189</v>
      </c>
      <c r="D1697" t="s">
        <v>84</v>
      </c>
      <c r="E1697" s="2">
        <f>HYPERLINK("capsilon://?command=openfolder&amp;siteaddress=FAM.docvelocity-na8.net&amp;folderid=FX65AB2928-77D1-9C9E-3406-7D222C80C5F2","FX2208824")</f>
        <v>0</v>
      </c>
      <c r="F1697" t="s">
        <v>19</v>
      </c>
      <c r="G1697" t="s">
        <v>19</v>
      </c>
      <c r="H1697" t="s">
        <v>85</v>
      </c>
      <c r="I1697" t="s">
        <v>3636</v>
      </c>
      <c r="J1697">
        <v>28</v>
      </c>
      <c r="K1697" t="s">
        <v>87</v>
      </c>
      <c r="L1697" t="s">
        <v>88</v>
      </c>
      <c r="M1697" t="s">
        <v>89</v>
      </c>
      <c r="N1697">
        <v>1</v>
      </c>
      <c r="O1697" s="1">
        <v>44777.469212962962</v>
      </c>
      <c r="P1697" s="1">
        <v>44777.498298611114</v>
      </c>
      <c r="Q1697">
        <v>2271</v>
      </c>
      <c r="R1697">
        <v>242</v>
      </c>
      <c r="S1697" t="b">
        <v>0</v>
      </c>
      <c r="T1697" t="s">
        <v>90</v>
      </c>
      <c r="U1697" t="b">
        <v>0</v>
      </c>
      <c r="V1697" t="s">
        <v>567</v>
      </c>
      <c r="W1697" s="1">
        <v>44777.498298611114</v>
      </c>
      <c r="X1697">
        <v>242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28</v>
      </c>
      <c r="AE1697">
        <v>21</v>
      </c>
      <c r="AF1697">
        <v>0</v>
      </c>
      <c r="AG1697">
        <v>2</v>
      </c>
      <c r="AH1697" t="s">
        <v>90</v>
      </c>
      <c r="AI1697" t="s">
        <v>90</v>
      </c>
      <c r="AJ1697" t="s">
        <v>90</v>
      </c>
      <c r="AK1697" t="s">
        <v>90</v>
      </c>
      <c r="AL1697" t="s">
        <v>90</v>
      </c>
      <c r="AM1697" t="s">
        <v>90</v>
      </c>
      <c r="AN1697" t="s">
        <v>90</v>
      </c>
      <c r="AO1697" t="s">
        <v>90</v>
      </c>
      <c r="AP1697" t="s">
        <v>90</v>
      </c>
      <c r="AQ1697" t="s">
        <v>90</v>
      </c>
      <c r="AR1697" t="s">
        <v>90</v>
      </c>
      <c r="AS1697" t="s">
        <v>90</v>
      </c>
      <c r="AT1697" t="s">
        <v>90</v>
      </c>
      <c r="AU1697" t="s">
        <v>90</v>
      </c>
      <c r="AV1697" t="s">
        <v>90</v>
      </c>
      <c r="AW1697" t="s">
        <v>90</v>
      </c>
      <c r="AX1697" t="s">
        <v>90</v>
      </c>
      <c r="AY1697" t="s">
        <v>90</v>
      </c>
      <c r="AZ1697" t="s">
        <v>90</v>
      </c>
      <c r="BA1697" t="s">
        <v>90</v>
      </c>
      <c r="BB1697" t="s">
        <v>90</v>
      </c>
      <c r="BC1697" t="s">
        <v>90</v>
      </c>
      <c r="BD1697" t="s">
        <v>90</v>
      </c>
      <c r="BE1697" t="s">
        <v>90</v>
      </c>
      <c r="BF1697" t="s">
        <v>92</v>
      </c>
      <c r="BG1697">
        <v>41</v>
      </c>
      <c r="BH1697" t="s">
        <v>93</v>
      </c>
    </row>
    <row r="1698" spans="1:60">
      <c r="A1698" t="s">
        <v>3637</v>
      </c>
      <c r="B1698" t="s">
        <v>82</v>
      </c>
      <c r="C1698" t="s">
        <v>189</v>
      </c>
      <c r="D1698" t="s">
        <v>84</v>
      </c>
      <c r="E1698" s="2">
        <f>HYPERLINK("capsilon://?command=openfolder&amp;siteaddress=FAM.docvelocity-na8.net&amp;folderid=FX65AB2928-77D1-9C9E-3406-7D222C80C5F2","FX2208824")</f>
        <v>0</v>
      </c>
      <c r="F1698" t="s">
        <v>19</v>
      </c>
      <c r="G1698" t="s">
        <v>19</v>
      </c>
      <c r="H1698" t="s">
        <v>85</v>
      </c>
      <c r="I1698" t="s">
        <v>3638</v>
      </c>
      <c r="J1698">
        <v>28</v>
      </c>
      <c r="K1698" t="s">
        <v>87</v>
      </c>
      <c r="L1698" t="s">
        <v>88</v>
      </c>
      <c r="M1698" t="s">
        <v>89</v>
      </c>
      <c r="N1698">
        <v>2</v>
      </c>
      <c r="O1698" s="1">
        <v>44777.469293981485</v>
      </c>
      <c r="P1698" s="1">
        <v>44777.576261574075</v>
      </c>
      <c r="Q1698">
        <v>8568</v>
      </c>
      <c r="R1698">
        <v>674</v>
      </c>
      <c r="S1698" t="b">
        <v>0</v>
      </c>
      <c r="T1698" t="s">
        <v>90</v>
      </c>
      <c r="U1698" t="b">
        <v>0</v>
      </c>
      <c r="V1698" t="s">
        <v>131</v>
      </c>
      <c r="W1698" s="1">
        <v>44777.540127314816</v>
      </c>
      <c r="X1698">
        <v>491</v>
      </c>
      <c r="Y1698">
        <v>21</v>
      </c>
      <c r="Z1698">
        <v>0</v>
      </c>
      <c r="AA1698">
        <v>21</v>
      </c>
      <c r="AB1698">
        <v>0</v>
      </c>
      <c r="AC1698">
        <v>3</v>
      </c>
      <c r="AD1698">
        <v>7</v>
      </c>
      <c r="AE1698">
        <v>0</v>
      </c>
      <c r="AF1698">
        <v>0</v>
      </c>
      <c r="AG1698">
        <v>0</v>
      </c>
      <c r="AH1698" t="s">
        <v>96</v>
      </c>
      <c r="AI1698" s="1">
        <v>44777.576261574075</v>
      </c>
      <c r="AJ1698">
        <v>172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7</v>
      </c>
      <c r="AQ1698">
        <v>0</v>
      </c>
      <c r="AR1698">
        <v>0</v>
      </c>
      <c r="AS1698">
        <v>0</v>
      </c>
      <c r="AT1698" t="s">
        <v>90</v>
      </c>
      <c r="AU1698" t="s">
        <v>90</v>
      </c>
      <c r="AV1698" t="s">
        <v>90</v>
      </c>
      <c r="AW1698" t="s">
        <v>90</v>
      </c>
      <c r="AX1698" t="s">
        <v>90</v>
      </c>
      <c r="AY1698" t="s">
        <v>90</v>
      </c>
      <c r="AZ1698" t="s">
        <v>90</v>
      </c>
      <c r="BA1698" t="s">
        <v>90</v>
      </c>
      <c r="BB1698" t="s">
        <v>90</v>
      </c>
      <c r="BC1698" t="s">
        <v>90</v>
      </c>
      <c r="BD1698" t="s">
        <v>90</v>
      </c>
      <c r="BE1698" t="s">
        <v>90</v>
      </c>
      <c r="BF1698" t="s">
        <v>92</v>
      </c>
      <c r="BG1698">
        <v>154</v>
      </c>
      <c r="BH1698" t="s">
        <v>93</v>
      </c>
    </row>
    <row r="1699" spans="1:60">
      <c r="A1699" t="s">
        <v>3639</v>
      </c>
      <c r="B1699" t="s">
        <v>82</v>
      </c>
      <c r="C1699" t="s">
        <v>189</v>
      </c>
      <c r="D1699" t="s">
        <v>84</v>
      </c>
      <c r="E1699" s="2">
        <f>HYPERLINK("capsilon://?command=openfolder&amp;siteaddress=FAM.docvelocity-na8.net&amp;folderid=FX65AB2928-77D1-9C9E-3406-7D222C80C5F2","FX2208824")</f>
        <v>0</v>
      </c>
      <c r="F1699" t="s">
        <v>19</v>
      </c>
      <c r="G1699" t="s">
        <v>19</v>
      </c>
      <c r="H1699" t="s">
        <v>85</v>
      </c>
      <c r="I1699" t="s">
        <v>3640</v>
      </c>
      <c r="J1699">
        <v>28</v>
      </c>
      <c r="K1699" t="s">
        <v>87</v>
      </c>
      <c r="L1699" t="s">
        <v>88</v>
      </c>
      <c r="M1699" t="s">
        <v>89</v>
      </c>
      <c r="N1699">
        <v>1</v>
      </c>
      <c r="O1699" s="1">
        <v>44777.46979166667</v>
      </c>
      <c r="P1699" s="1">
        <v>44777.499722222223</v>
      </c>
      <c r="Q1699">
        <v>2476</v>
      </c>
      <c r="R1699">
        <v>110</v>
      </c>
      <c r="S1699" t="b">
        <v>0</v>
      </c>
      <c r="T1699" t="s">
        <v>90</v>
      </c>
      <c r="U1699" t="b">
        <v>0</v>
      </c>
      <c r="V1699" t="s">
        <v>567</v>
      </c>
      <c r="W1699" s="1">
        <v>44777.499722222223</v>
      </c>
      <c r="X1699">
        <v>110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28</v>
      </c>
      <c r="AE1699">
        <v>21</v>
      </c>
      <c r="AF1699">
        <v>0</v>
      </c>
      <c r="AG1699">
        <v>2</v>
      </c>
      <c r="AH1699" t="s">
        <v>90</v>
      </c>
      <c r="AI1699" t="s">
        <v>90</v>
      </c>
      <c r="AJ1699" t="s">
        <v>90</v>
      </c>
      <c r="AK1699" t="s">
        <v>90</v>
      </c>
      <c r="AL1699" t="s">
        <v>90</v>
      </c>
      <c r="AM1699" t="s">
        <v>90</v>
      </c>
      <c r="AN1699" t="s">
        <v>90</v>
      </c>
      <c r="AO1699" t="s">
        <v>90</v>
      </c>
      <c r="AP1699" t="s">
        <v>90</v>
      </c>
      <c r="AQ1699" t="s">
        <v>90</v>
      </c>
      <c r="AR1699" t="s">
        <v>90</v>
      </c>
      <c r="AS1699" t="s">
        <v>90</v>
      </c>
      <c r="AT1699" t="s">
        <v>90</v>
      </c>
      <c r="AU1699" t="s">
        <v>90</v>
      </c>
      <c r="AV1699" t="s">
        <v>90</v>
      </c>
      <c r="AW1699" t="s">
        <v>90</v>
      </c>
      <c r="AX1699" t="s">
        <v>90</v>
      </c>
      <c r="AY1699" t="s">
        <v>90</v>
      </c>
      <c r="AZ1699" t="s">
        <v>90</v>
      </c>
      <c r="BA1699" t="s">
        <v>90</v>
      </c>
      <c r="BB1699" t="s">
        <v>90</v>
      </c>
      <c r="BC1699" t="s">
        <v>90</v>
      </c>
      <c r="BD1699" t="s">
        <v>90</v>
      </c>
      <c r="BE1699" t="s">
        <v>90</v>
      </c>
      <c r="BF1699" t="s">
        <v>92</v>
      </c>
      <c r="BG1699">
        <v>43</v>
      </c>
      <c r="BH1699" t="s">
        <v>93</v>
      </c>
    </row>
    <row r="1700" spans="1:60">
      <c r="A1700" t="s">
        <v>3641</v>
      </c>
      <c r="B1700" t="s">
        <v>82</v>
      </c>
      <c r="C1700" t="s">
        <v>189</v>
      </c>
      <c r="D1700" t="s">
        <v>84</v>
      </c>
      <c r="E1700" s="2">
        <f>HYPERLINK("capsilon://?command=openfolder&amp;siteaddress=FAM.docvelocity-na8.net&amp;folderid=FX65AB2928-77D1-9C9E-3406-7D222C80C5F2","FX2208824")</f>
        <v>0</v>
      </c>
      <c r="F1700" t="s">
        <v>19</v>
      </c>
      <c r="G1700" t="s">
        <v>19</v>
      </c>
      <c r="H1700" t="s">
        <v>85</v>
      </c>
      <c r="I1700" t="s">
        <v>3642</v>
      </c>
      <c r="J1700">
        <v>168</v>
      </c>
      <c r="K1700" t="s">
        <v>87</v>
      </c>
      <c r="L1700" t="s">
        <v>88</v>
      </c>
      <c r="M1700" t="s">
        <v>89</v>
      </c>
      <c r="N1700">
        <v>1</v>
      </c>
      <c r="O1700" s="1">
        <v>44777.471203703702</v>
      </c>
      <c r="P1700" s="1">
        <v>44777.500578703701</v>
      </c>
      <c r="Q1700">
        <v>2465</v>
      </c>
      <c r="R1700">
        <v>73</v>
      </c>
      <c r="S1700" t="b">
        <v>0</v>
      </c>
      <c r="T1700" t="s">
        <v>90</v>
      </c>
      <c r="U1700" t="b">
        <v>0</v>
      </c>
      <c r="V1700" t="s">
        <v>567</v>
      </c>
      <c r="W1700" s="1">
        <v>44777.500578703701</v>
      </c>
      <c r="X1700">
        <v>73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168</v>
      </c>
      <c r="AE1700">
        <v>168</v>
      </c>
      <c r="AF1700">
        <v>0</v>
      </c>
      <c r="AG1700">
        <v>4</v>
      </c>
      <c r="AH1700" t="s">
        <v>90</v>
      </c>
      <c r="AI1700" t="s">
        <v>90</v>
      </c>
      <c r="AJ1700" t="s">
        <v>90</v>
      </c>
      <c r="AK1700" t="s">
        <v>90</v>
      </c>
      <c r="AL1700" t="s">
        <v>90</v>
      </c>
      <c r="AM1700" t="s">
        <v>90</v>
      </c>
      <c r="AN1700" t="s">
        <v>90</v>
      </c>
      <c r="AO1700" t="s">
        <v>90</v>
      </c>
      <c r="AP1700" t="s">
        <v>90</v>
      </c>
      <c r="AQ1700" t="s">
        <v>90</v>
      </c>
      <c r="AR1700" t="s">
        <v>90</v>
      </c>
      <c r="AS1700" t="s">
        <v>90</v>
      </c>
      <c r="AT1700" t="s">
        <v>90</v>
      </c>
      <c r="AU1700" t="s">
        <v>90</v>
      </c>
      <c r="AV1700" t="s">
        <v>90</v>
      </c>
      <c r="AW1700" t="s">
        <v>90</v>
      </c>
      <c r="AX1700" t="s">
        <v>90</v>
      </c>
      <c r="AY1700" t="s">
        <v>90</v>
      </c>
      <c r="AZ1700" t="s">
        <v>90</v>
      </c>
      <c r="BA1700" t="s">
        <v>90</v>
      </c>
      <c r="BB1700" t="s">
        <v>90</v>
      </c>
      <c r="BC1700" t="s">
        <v>90</v>
      </c>
      <c r="BD1700" t="s">
        <v>90</v>
      </c>
      <c r="BE1700" t="s">
        <v>90</v>
      </c>
      <c r="BF1700" t="s">
        <v>92</v>
      </c>
      <c r="BG1700">
        <v>42</v>
      </c>
      <c r="BH1700" t="s">
        <v>93</v>
      </c>
    </row>
    <row r="1701" spans="1:60">
      <c r="A1701" t="s">
        <v>3643</v>
      </c>
      <c r="B1701" t="s">
        <v>82</v>
      </c>
      <c r="C1701" t="s">
        <v>3644</v>
      </c>
      <c r="D1701" t="s">
        <v>84</v>
      </c>
      <c r="E1701" s="2">
        <f>HYPERLINK("capsilon://?command=openfolder&amp;siteaddress=FAM.docvelocity-na8.net&amp;folderid=FX9AF0A544-4C0C-DBBC-B5F1-DBE39BCAF781","FX22065094")</f>
        <v>0</v>
      </c>
      <c r="F1701" t="s">
        <v>19</v>
      </c>
      <c r="G1701" t="s">
        <v>19</v>
      </c>
      <c r="H1701" t="s">
        <v>85</v>
      </c>
      <c r="I1701" t="s">
        <v>3645</v>
      </c>
      <c r="J1701">
        <v>0</v>
      </c>
      <c r="K1701" t="s">
        <v>87</v>
      </c>
      <c r="L1701" t="s">
        <v>88</v>
      </c>
      <c r="M1701" t="s">
        <v>89</v>
      </c>
      <c r="N1701">
        <v>2</v>
      </c>
      <c r="O1701" s="1">
        <v>44774.498576388891</v>
      </c>
      <c r="P1701" s="1">
        <v>44774.568356481483</v>
      </c>
      <c r="Q1701">
        <v>5958</v>
      </c>
      <c r="R1701">
        <v>71</v>
      </c>
      <c r="S1701" t="b">
        <v>0</v>
      </c>
      <c r="T1701" t="s">
        <v>90</v>
      </c>
      <c r="U1701" t="b">
        <v>0</v>
      </c>
      <c r="V1701" t="s">
        <v>95</v>
      </c>
      <c r="W1701" s="1">
        <v>44774.499259259261</v>
      </c>
      <c r="X1701">
        <v>46</v>
      </c>
      <c r="Y1701">
        <v>0</v>
      </c>
      <c r="Z1701">
        <v>0</v>
      </c>
      <c r="AA1701">
        <v>0</v>
      </c>
      <c r="AB1701">
        <v>37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 t="s">
        <v>108</v>
      </c>
      <c r="AI1701" s="1">
        <v>44774.568356481483</v>
      </c>
      <c r="AJ1701">
        <v>12</v>
      </c>
      <c r="AK1701">
        <v>0</v>
      </c>
      <c r="AL1701">
        <v>0</v>
      </c>
      <c r="AM1701">
        <v>0</v>
      </c>
      <c r="AN1701">
        <v>37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 t="s">
        <v>90</v>
      </c>
      <c r="AU1701" t="s">
        <v>90</v>
      </c>
      <c r="AV1701" t="s">
        <v>90</v>
      </c>
      <c r="AW1701" t="s">
        <v>90</v>
      </c>
      <c r="AX1701" t="s">
        <v>90</v>
      </c>
      <c r="AY1701" t="s">
        <v>90</v>
      </c>
      <c r="AZ1701" t="s">
        <v>90</v>
      </c>
      <c r="BA1701" t="s">
        <v>90</v>
      </c>
      <c r="BB1701" t="s">
        <v>90</v>
      </c>
      <c r="BC1701" t="s">
        <v>90</v>
      </c>
      <c r="BD1701" t="s">
        <v>90</v>
      </c>
      <c r="BE1701" t="s">
        <v>90</v>
      </c>
      <c r="BF1701" t="s">
        <v>170</v>
      </c>
      <c r="BG1701">
        <v>100</v>
      </c>
      <c r="BH1701" t="s">
        <v>93</v>
      </c>
    </row>
    <row r="1702" spans="1:60">
      <c r="A1702" t="s">
        <v>3646</v>
      </c>
      <c r="B1702" t="s">
        <v>82</v>
      </c>
      <c r="C1702" t="s">
        <v>3647</v>
      </c>
      <c r="D1702" t="s">
        <v>84</v>
      </c>
      <c r="E1702" s="2">
        <f>HYPERLINK("capsilon://?command=openfolder&amp;siteaddress=FAM.docvelocity-na8.net&amp;folderid=FX8666C0B4-88D9-30D6-2FBA-4341DA4A7C0D","FX2208858")</f>
        <v>0</v>
      </c>
      <c r="F1702" t="s">
        <v>19</v>
      </c>
      <c r="G1702" t="s">
        <v>19</v>
      </c>
      <c r="H1702" t="s">
        <v>85</v>
      </c>
      <c r="I1702" t="s">
        <v>3648</v>
      </c>
      <c r="J1702">
        <v>60</v>
      </c>
      <c r="K1702" t="s">
        <v>87</v>
      </c>
      <c r="L1702" t="s">
        <v>88</v>
      </c>
      <c r="M1702" t="s">
        <v>89</v>
      </c>
      <c r="N1702">
        <v>1</v>
      </c>
      <c r="O1702" s="1">
        <v>44777.475648148145</v>
      </c>
      <c r="P1702" s="1">
        <v>44777.501793981479</v>
      </c>
      <c r="Q1702">
        <v>2171</v>
      </c>
      <c r="R1702">
        <v>88</v>
      </c>
      <c r="S1702" t="b">
        <v>0</v>
      </c>
      <c r="T1702" t="s">
        <v>90</v>
      </c>
      <c r="U1702" t="b">
        <v>0</v>
      </c>
      <c r="V1702" t="s">
        <v>567</v>
      </c>
      <c r="W1702" s="1">
        <v>44777.501793981479</v>
      </c>
      <c r="X1702">
        <v>88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60</v>
      </c>
      <c r="AE1702">
        <v>53</v>
      </c>
      <c r="AF1702">
        <v>0</v>
      </c>
      <c r="AG1702">
        <v>3</v>
      </c>
      <c r="AH1702" t="s">
        <v>90</v>
      </c>
      <c r="AI1702" t="s">
        <v>90</v>
      </c>
      <c r="AJ1702" t="s">
        <v>90</v>
      </c>
      <c r="AK1702" t="s">
        <v>90</v>
      </c>
      <c r="AL1702" t="s">
        <v>90</v>
      </c>
      <c r="AM1702" t="s">
        <v>90</v>
      </c>
      <c r="AN1702" t="s">
        <v>90</v>
      </c>
      <c r="AO1702" t="s">
        <v>90</v>
      </c>
      <c r="AP1702" t="s">
        <v>90</v>
      </c>
      <c r="AQ1702" t="s">
        <v>90</v>
      </c>
      <c r="AR1702" t="s">
        <v>90</v>
      </c>
      <c r="AS1702" t="s">
        <v>90</v>
      </c>
      <c r="AT1702" t="s">
        <v>90</v>
      </c>
      <c r="AU1702" t="s">
        <v>90</v>
      </c>
      <c r="AV1702" t="s">
        <v>90</v>
      </c>
      <c r="AW1702" t="s">
        <v>90</v>
      </c>
      <c r="AX1702" t="s">
        <v>90</v>
      </c>
      <c r="AY1702" t="s">
        <v>90</v>
      </c>
      <c r="AZ1702" t="s">
        <v>90</v>
      </c>
      <c r="BA1702" t="s">
        <v>90</v>
      </c>
      <c r="BB1702" t="s">
        <v>90</v>
      </c>
      <c r="BC1702" t="s">
        <v>90</v>
      </c>
      <c r="BD1702" t="s">
        <v>90</v>
      </c>
      <c r="BE1702" t="s">
        <v>90</v>
      </c>
      <c r="BF1702" t="s">
        <v>92</v>
      </c>
      <c r="BG1702">
        <v>37</v>
      </c>
      <c r="BH1702" t="s">
        <v>93</v>
      </c>
    </row>
    <row r="1703" spans="1:60">
      <c r="A1703" t="s">
        <v>3649</v>
      </c>
      <c r="B1703" t="s">
        <v>82</v>
      </c>
      <c r="C1703" t="s">
        <v>3547</v>
      </c>
      <c r="D1703" t="s">
        <v>84</v>
      </c>
      <c r="E1703" s="2">
        <f>HYPERLINK("capsilon://?command=openfolder&amp;siteaddress=FAM.docvelocity-na8.net&amp;folderid=FXD82186AE-0966-080E-80DF-9BC2DC5DB268","FX2208172")</f>
        <v>0</v>
      </c>
      <c r="F1703" t="s">
        <v>19</v>
      </c>
      <c r="G1703" t="s">
        <v>19</v>
      </c>
      <c r="H1703" t="s">
        <v>85</v>
      </c>
      <c r="I1703" t="s">
        <v>3650</v>
      </c>
      <c r="J1703">
        <v>30</v>
      </c>
      <c r="K1703" t="s">
        <v>87</v>
      </c>
      <c r="L1703" t="s">
        <v>88</v>
      </c>
      <c r="M1703" t="s">
        <v>89</v>
      </c>
      <c r="N1703">
        <v>2</v>
      </c>
      <c r="O1703" s="1">
        <v>44777.475740740738</v>
      </c>
      <c r="P1703" s="1">
        <v>44777.577025462961</v>
      </c>
      <c r="Q1703">
        <v>8636</v>
      </c>
      <c r="R1703">
        <v>115</v>
      </c>
      <c r="S1703" t="b">
        <v>0</v>
      </c>
      <c r="T1703" t="s">
        <v>90</v>
      </c>
      <c r="U1703" t="b">
        <v>0</v>
      </c>
      <c r="V1703" t="s">
        <v>102</v>
      </c>
      <c r="W1703" s="1">
        <v>44777.535138888888</v>
      </c>
      <c r="X1703">
        <v>44</v>
      </c>
      <c r="Y1703">
        <v>10</v>
      </c>
      <c r="Z1703">
        <v>0</v>
      </c>
      <c r="AA1703">
        <v>10</v>
      </c>
      <c r="AB1703">
        <v>0</v>
      </c>
      <c r="AC1703">
        <v>1</v>
      </c>
      <c r="AD1703">
        <v>20</v>
      </c>
      <c r="AE1703">
        <v>0</v>
      </c>
      <c r="AF1703">
        <v>0</v>
      </c>
      <c r="AG1703">
        <v>0</v>
      </c>
      <c r="AH1703" t="s">
        <v>96</v>
      </c>
      <c r="AI1703" s="1">
        <v>44777.577025462961</v>
      </c>
      <c r="AJ1703">
        <v>65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20</v>
      </c>
      <c r="AQ1703">
        <v>0</v>
      </c>
      <c r="AR1703">
        <v>0</v>
      </c>
      <c r="AS1703">
        <v>0</v>
      </c>
      <c r="AT1703" t="s">
        <v>90</v>
      </c>
      <c r="AU1703" t="s">
        <v>90</v>
      </c>
      <c r="AV1703" t="s">
        <v>90</v>
      </c>
      <c r="AW1703" t="s">
        <v>90</v>
      </c>
      <c r="AX1703" t="s">
        <v>90</v>
      </c>
      <c r="AY1703" t="s">
        <v>90</v>
      </c>
      <c r="AZ1703" t="s">
        <v>90</v>
      </c>
      <c r="BA1703" t="s">
        <v>90</v>
      </c>
      <c r="BB1703" t="s">
        <v>90</v>
      </c>
      <c r="BC1703" t="s">
        <v>90</v>
      </c>
      <c r="BD1703" t="s">
        <v>90</v>
      </c>
      <c r="BE1703" t="s">
        <v>90</v>
      </c>
      <c r="BF1703" t="s">
        <v>92</v>
      </c>
      <c r="BG1703">
        <v>145</v>
      </c>
      <c r="BH1703" t="s">
        <v>93</v>
      </c>
    </row>
    <row r="1704" spans="1:60">
      <c r="A1704" t="s">
        <v>3651</v>
      </c>
      <c r="B1704" t="s">
        <v>82</v>
      </c>
      <c r="C1704" t="s">
        <v>3547</v>
      </c>
      <c r="D1704" t="s">
        <v>84</v>
      </c>
      <c r="E1704" s="2">
        <f>HYPERLINK("capsilon://?command=openfolder&amp;siteaddress=FAM.docvelocity-na8.net&amp;folderid=FXD82186AE-0966-080E-80DF-9BC2DC5DB268","FX2208172")</f>
        <v>0</v>
      </c>
      <c r="F1704" t="s">
        <v>19</v>
      </c>
      <c r="G1704" t="s">
        <v>19</v>
      </c>
      <c r="H1704" t="s">
        <v>85</v>
      </c>
      <c r="I1704" t="s">
        <v>3652</v>
      </c>
      <c r="J1704">
        <v>30</v>
      </c>
      <c r="K1704" t="s">
        <v>87</v>
      </c>
      <c r="L1704" t="s">
        <v>88</v>
      </c>
      <c r="M1704" t="s">
        <v>89</v>
      </c>
      <c r="N1704">
        <v>2</v>
      </c>
      <c r="O1704" s="1">
        <v>44777.476215277777</v>
      </c>
      <c r="P1704" s="1">
        <v>44777.577719907407</v>
      </c>
      <c r="Q1704">
        <v>8639</v>
      </c>
      <c r="R1704">
        <v>131</v>
      </c>
      <c r="S1704" t="b">
        <v>0</v>
      </c>
      <c r="T1704" t="s">
        <v>90</v>
      </c>
      <c r="U1704" t="b">
        <v>0</v>
      </c>
      <c r="V1704" t="s">
        <v>102</v>
      </c>
      <c r="W1704" s="1">
        <v>44777.535636574074</v>
      </c>
      <c r="X1704">
        <v>42</v>
      </c>
      <c r="Y1704">
        <v>10</v>
      </c>
      <c r="Z1704">
        <v>0</v>
      </c>
      <c r="AA1704">
        <v>10</v>
      </c>
      <c r="AB1704">
        <v>0</v>
      </c>
      <c r="AC1704">
        <v>1</v>
      </c>
      <c r="AD1704">
        <v>20</v>
      </c>
      <c r="AE1704">
        <v>0</v>
      </c>
      <c r="AF1704">
        <v>0</v>
      </c>
      <c r="AG1704">
        <v>0</v>
      </c>
      <c r="AH1704" t="s">
        <v>96</v>
      </c>
      <c r="AI1704" s="1">
        <v>44777.577719907407</v>
      </c>
      <c r="AJ1704">
        <v>59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20</v>
      </c>
      <c r="AQ1704">
        <v>0</v>
      </c>
      <c r="AR1704">
        <v>0</v>
      </c>
      <c r="AS1704">
        <v>0</v>
      </c>
      <c r="AT1704" t="s">
        <v>90</v>
      </c>
      <c r="AU1704" t="s">
        <v>90</v>
      </c>
      <c r="AV1704" t="s">
        <v>90</v>
      </c>
      <c r="AW1704" t="s">
        <v>90</v>
      </c>
      <c r="AX1704" t="s">
        <v>90</v>
      </c>
      <c r="AY1704" t="s">
        <v>90</v>
      </c>
      <c r="AZ1704" t="s">
        <v>90</v>
      </c>
      <c r="BA1704" t="s">
        <v>90</v>
      </c>
      <c r="BB1704" t="s">
        <v>90</v>
      </c>
      <c r="BC1704" t="s">
        <v>90</v>
      </c>
      <c r="BD1704" t="s">
        <v>90</v>
      </c>
      <c r="BE1704" t="s">
        <v>90</v>
      </c>
      <c r="BF1704" t="s">
        <v>92</v>
      </c>
      <c r="BG1704">
        <v>146</v>
      </c>
      <c r="BH1704" t="s">
        <v>93</v>
      </c>
    </row>
    <row r="1705" spans="1:60">
      <c r="A1705" t="s">
        <v>3653</v>
      </c>
      <c r="B1705" t="s">
        <v>82</v>
      </c>
      <c r="C1705" t="s">
        <v>189</v>
      </c>
      <c r="D1705" t="s">
        <v>84</v>
      </c>
      <c r="E1705" s="2">
        <f>HYPERLINK("capsilon://?command=openfolder&amp;siteaddress=FAM.docvelocity-na8.net&amp;folderid=FX65AB2928-77D1-9C9E-3406-7D222C80C5F2","FX2208824")</f>
        <v>0</v>
      </c>
      <c r="F1705" t="s">
        <v>19</v>
      </c>
      <c r="G1705" t="s">
        <v>19</v>
      </c>
      <c r="H1705" t="s">
        <v>85</v>
      </c>
      <c r="I1705" t="s">
        <v>3636</v>
      </c>
      <c r="J1705">
        <v>56</v>
      </c>
      <c r="K1705" t="s">
        <v>87</v>
      </c>
      <c r="L1705" t="s">
        <v>88</v>
      </c>
      <c r="M1705" t="s">
        <v>89</v>
      </c>
      <c r="N1705">
        <v>2</v>
      </c>
      <c r="O1705" s="1">
        <v>44777.499826388892</v>
      </c>
      <c r="P1705" s="1">
        <v>44777.529016203705</v>
      </c>
      <c r="Q1705">
        <v>566</v>
      </c>
      <c r="R1705">
        <v>1956</v>
      </c>
      <c r="S1705" t="b">
        <v>0</v>
      </c>
      <c r="T1705" t="s">
        <v>90</v>
      </c>
      <c r="U1705" t="b">
        <v>1</v>
      </c>
      <c r="V1705" t="s">
        <v>91</v>
      </c>
      <c r="W1705" s="1">
        <v>44777.522129629629</v>
      </c>
      <c r="X1705">
        <v>1745</v>
      </c>
      <c r="Y1705">
        <v>42</v>
      </c>
      <c r="Z1705">
        <v>0</v>
      </c>
      <c r="AA1705">
        <v>42</v>
      </c>
      <c r="AB1705">
        <v>0</v>
      </c>
      <c r="AC1705">
        <v>39</v>
      </c>
      <c r="AD1705">
        <v>14</v>
      </c>
      <c r="AE1705">
        <v>0</v>
      </c>
      <c r="AF1705">
        <v>0</v>
      </c>
      <c r="AG1705">
        <v>0</v>
      </c>
      <c r="AH1705" t="s">
        <v>96</v>
      </c>
      <c r="AI1705" s="1">
        <v>44777.529016203705</v>
      </c>
      <c r="AJ1705">
        <v>196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14</v>
      </c>
      <c r="AQ1705">
        <v>0</v>
      </c>
      <c r="AR1705">
        <v>0</v>
      </c>
      <c r="AS1705">
        <v>0</v>
      </c>
      <c r="AT1705" t="s">
        <v>90</v>
      </c>
      <c r="AU1705" t="s">
        <v>90</v>
      </c>
      <c r="AV1705" t="s">
        <v>90</v>
      </c>
      <c r="AW1705" t="s">
        <v>90</v>
      </c>
      <c r="AX1705" t="s">
        <v>90</v>
      </c>
      <c r="AY1705" t="s">
        <v>90</v>
      </c>
      <c r="AZ1705" t="s">
        <v>90</v>
      </c>
      <c r="BA1705" t="s">
        <v>90</v>
      </c>
      <c r="BB1705" t="s">
        <v>90</v>
      </c>
      <c r="BC1705" t="s">
        <v>90</v>
      </c>
      <c r="BD1705" t="s">
        <v>90</v>
      </c>
      <c r="BE1705" t="s">
        <v>90</v>
      </c>
      <c r="BF1705" t="s">
        <v>92</v>
      </c>
      <c r="BG1705">
        <v>42</v>
      </c>
      <c r="BH1705" t="s">
        <v>93</v>
      </c>
    </row>
    <row r="1706" spans="1:60">
      <c r="A1706" t="s">
        <v>3654</v>
      </c>
      <c r="B1706" t="s">
        <v>82</v>
      </c>
      <c r="C1706" t="s">
        <v>189</v>
      </c>
      <c r="D1706" t="s">
        <v>84</v>
      </c>
      <c r="E1706" s="2">
        <f>HYPERLINK("capsilon://?command=openfolder&amp;siteaddress=FAM.docvelocity-na8.net&amp;folderid=FX65AB2928-77D1-9C9E-3406-7D222C80C5F2","FX2208824")</f>
        <v>0</v>
      </c>
      <c r="F1706" t="s">
        <v>19</v>
      </c>
      <c r="G1706" t="s">
        <v>19</v>
      </c>
      <c r="H1706" t="s">
        <v>85</v>
      </c>
      <c r="I1706" t="s">
        <v>3640</v>
      </c>
      <c r="J1706">
        <v>56</v>
      </c>
      <c r="K1706" t="s">
        <v>87</v>
      </c>
      <c r="L1706" t="s">
        <v>88</v>
      </c>
      <c r="M1706" t="s">
        <v>89</v>
      </c>
      <c r="N1706">
        <v>2</v>
      </c>
      <c r="O1706" s="1">
        <v>44777.501296296294</v>
      </c>
      <c r="P1706" s="1">
        <v>44777.530636574076</v>
      </c>
      <c r="Q1706">
        <v>2276</v>
      </c>
      <c r="R1706">
        <v>259</v>
      </c>
      <c r="S1706" t="b">
        <v>0</v>
      </c>
      <c r="T1706" t="s">
        <v>90</v>
      </c>
      <c r="U1706" t="b">
        <v>1</v>
      </c>
      <c r="V1706" t="s">
        <v>91</v>
      </c>
      <c r="W1706" s="1">
        <v>44777.523298611108</v>
      </c>
      <c r="X1706">
        <v>100</v>
      </c>
      <c r="Y1706">
        <v>42</v>
      </c>
      <c r="Z1706">
        <v>0</v>
      </c>
      <c r="AA1706">
        <v>42</v>
      </c>
      <c r="AB1706">
        <v>0</v>
      </c>
      <c r="AC1706">
        <v>0</v>
      </c>
      <c r="AD1706">
        <v>14</v>
      </c>
      <c r="AE1706">
        <v>0</v>
      </c>
      <c r="AF1706">
        <v>0</v>
      </c>
      <c r="AG1706">
        <v>0</v>
      </c>
      <c r="AH1706" t="s">
        <v>96</v>
      </c>
      <c r="AI1706" s="1">
        <v>44777.530636574076</v>
      </c>
      <c r="AJ1706">
        <v>139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14</v>
      </c>
      <c r="AQ1706">
        <v>0</v>
      </c>
      <c r="AR1706">
        <v>0</v>
      </c>
      <c r="AS1706">
        <v>0</v>
      </c>
      <c r="AT1706" t="s">
        <v>90</v>
      </c>
      <c r="AU1706" t="s">
        <v>90</v>
      </c>
      <c r="AV1706" t="s">
        <v>90</v>
      </c>
      <c r="AW1706" t="s">
        <v>90</v>
      </c>
      <c r="AX1706" t="s">
        <v>90</v>
      </c>
      <c r="AY1706" t="s">
        <v>90</v>
      </c>
      <c r="AZ1706" t="s">
        <v>90</v>
      </c>
      <c r="BA1706" t="s">
        <v>90</v>
      </c>
      <c r="BB1706" t="s">
        <v>90</v>
      </c>
      <c r="BC1706" t="s">
        <v>90</v>
      </c>
      <c r="BD1706" t="s">
        <v>90</v>
      </c>
      <c r="BE1706" t="s">
        <v>90</v>
      </c>
      <c r="BF1706" t="s">
        <v>92</v>
      </c>
      <c r="BG1706">
        <v>42</v>
      </c>
      <c r="BH1706" t="s">
        <v>93</v>
      </c>
    </row>
    <row r="1707" spans="1:60">
      <c r="A1707" t="s">
        <v>3655</v>
      </c>
      <c r="B1707" t="s">
        <v>82</v>
      </c>
      <c r="C1707" t="s">
        <v>189</v>
      </c>
      <c r="D1707" t="s">
        <v>84</v>
      </c>
      <c r="E1707" s="2">
        <f>HYPERLINK("capsilon://?command=openfolder&amp;siteaddress=FAM.docvelocity-na8.net&amp;folderid=FX65AB2928-77D1-9C9E-3406-7D222C80C5F2","FX2208824")</f>
        <v>0</v>
      </c>
      <c r="F1707" t="s">
        <v>19</v>
      </c>
      <c r="G1707" t="s">
        <v>19</v>
      </c>
      <c r="H1707" t="s">
        <v>85</v>
      </c>
      <c r="I1707" t="s">
        <v>3642</v>
      </c>
      <c r="J1707">
        <v>240</v>
      </c>
      <c r="K1707" t="s">
        <v>87</v>
      </c>
      <c r="L1707" t="s">
        <v>88</v>
      </c>
      <c r="M1707" t="s">
        <v>89</v>
      </c>
      <c r="N1707">
        <v>2</v>
      </c>
      <c r="O1707" s="1">
        <v>44777.502013888887</v>
      </c>
      <c r="P1707" s="1">
        <v>44777.557986111111</v>
      </c>
      <c r="Q1707">
        <v>2053</v>
      </c>
      <c r="R1707">
        <v>2783</v>
      </c>
      <c r="S1707" t="b">
        <v>0</v>
      </c>
      <c r="T1707" t="s">
        <v>90</v>
      </c>
      <c r="U1707" t="b">
        <v>1</v>
      </c>
      <c r="V1707" t="s">
        <v>102</v>
      </c>
      <c r="W1707" s="1">
        <v>44777.534618055557</v>
      </c>
      <c r="X1707">
        <v>1053</v>
      </c>
      <c r="Y1707">
        <v>240</v>
      </c>
      <c r="Z1707">
        <v>0</v>
      </c>
      <c r="AA1707">
        <v>240</v>
      </c>
      <c r="AB1707">
        <v>0</v>
      </c>
      <c r="AC1707">
        <v>46</v>
      </c>
      <c r="AD1707">
        <v>0</v>
      </c>
      <c r="AE1707">
        <v>0</v>
      </c>
      <c r="AF1707">
        <v>0</v>
      </c>
      <c r="AG1707">
        <v>0</v>
      </c>
      <c r="AH1707" t="s">
        <v>96</v>
      </c>
      <c r="AI1707" s="1">
        <v>44777.557986111111</v>
      </c>
      <c r="AJ1707">
        <v>1722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 t="s">
        <v>90</v>
      </c>
      <c r="AU1707" t="s">
        <v>90</v>
      </c>
      <c r="AV1707" t="s">
        <v>90</v>
      </c>
      <c r="AW1707" t="s">
        <v>90</v>
      </c>
      <c r="AX1707" t="s">
        <v>90</v>
      </c>
      <c r="AY1707" t="s">
        <v>90</v>
      </c>
      <c r="AZ1707" t="s">
        <v>90</v>
      </c>
      <c r="BA1707" t="s">
        <v>90</v>
      </c>
      <c r="BB1707" t="s">
        <v>90</v>
      </c>
      <c r="BC1707" t="s">
        <v>90</v>
      </c>
      <c r="BD1707" t="s">
        <v>90</v>
      </c>
      <c r="BE1707" t="s">
        <v>90</v>
      </c>
      <c r="BF1707" t="s">
        <v>92</v>
      </c>
      <c r="BG1707">
        <v>80</v>
      </c>
      <c r="BH1707" t="s">
        <v>93</v>
      </c>
    </row>
    <row r="1708" spans="1:60">
      <c r="A1708" t="s">
        <v>3656</v>
      </c>
      <c r="B1708" t="s">
        <v>82</v>
      </c>
      <c r="C1708" t="s">
        <v>3647</v>
      </c>
      <c r="D1708" t="s">
        <v>84</v>
      </c>
      <c r="E1708" s="2">
        <f>HYPERLINK("capsilon://?command=openfolder&amp;siteaddress=FAM.docvelocity-na8.net&amp;folderid=FX8666C0B4-88D9-30D6-2FBA-4341DA4A7C0D","FX2208858")</f>
        <v>0</v>
      </c>
      <c r="F1708" t="s">
        <v>19</v>
      </c>
      <c r="G1708" t="s">
        <v>19</v>
      </c>
      <c r="H1708" t="s">
        <v>85</v>
      </c>
      <c r="I1708" t="s">
        <v>3648</v>
      </c>
      <c r="J1708">
        <v>92</v>
      </c>
      <c r="K1708" t="s">
        <v>87</v>
      </c>
      <c r="L1708" t="s">
        <v>88</v>
      </c>
      <c r="M1708" t="s">
        <v>89</v>
      </c>
      <c r="N1708">
        <v>2</v>
      </c>
      <c r="O1708" s="1">
        <v>44777.503229166665</v>
      </c>
      <c r="P1708" s="1">
        <v>44777.532199074078</v>
      </c>
      <c r="Q1708">
        <v>2234</v>
      </c>
      <c r="R1708">
        <v>269</v>
      </c>
      <c r="S1708" t="b">
        <v>0</v>
      </c>
      <c r="T1708" t="s">
        <v>90</v>
      </c>
      <c r="U1708" t="b">
        <v>1</v>
      </c>
      <c r="V1708" t="s">
        <v>91</v>
      </c>
      <c r="W1708" s="1">
        <v>44777.524872685186</v>
      </c>
      <c r="X1708">
        <v>135</v>
      </c>
      <c r="Y1708">
        <v>21</v>
      </c>
      <c r="Z1708">
        <v>0</v>
      </c>
      <c r="AA1708">
        <v>21</v>
      </c>
      <c r="AB1708">
        <v>64</v>
      </c>
      <c r="AC1708">
        <v>2</v>
      </c>
      <c r="AD1708">
        <v>71</v>
      </c>
      <c r="AE1708">
        <v>0</v>
      </c>
      <c r="AF1708">
        <v>0</v>
      </c>
      <c r="AG1708">
        <v>0</v>
      </c>
      <c r="AH1708" t="s">
        <v>96</v>
      </c>
      <c r="AI1708" s="1">
        <v>44777.532199074078</v>
      </c>
      <c r="AJ1708">
        <v>134</v>
      </c>
      <c r="AK1708">
        <v>0</v>
      </c>
      <c r="AL1708">
        <v>0</v>
      </c>
      <c r="AM1708">
        <v>0</v>
      </c>
      <c r="AN1708">
        <v>64</v>
      </c>
      <c r="AO1708">
        <v>0</v>
      </c>
      <c r="AP1708">
        <v>71</v>
      </c>
      <c r="AQ1708">
        <v>0</v>
      </c>
      <c r="AR1708">
        <v>0</v>
      </c>
      <c r="AS1708">
        <v>0</v>
      </c>
      <c r="AT1708" t="s">
        <v>90</v>
      </c>
      <c r="AU1708" t="s">
        <v>90</v>
      </c>
      <c r="AV1708" t="s">
        <v>90</v>
      </c>
      <c r="AW1708" t="s">
        <v>90</v>
      </c>
      <c r="AX1708" t="s">
        <v>90</v>
      </c>
      <c r="AY1708" t="s">
        <v>90</v>
      </c>
      <c r="AZ1708" t="s">
        <v>90</v>
      </c>
      <c r="BA1708" t="s">
        <v>90</v>
      </c>
      <c r="BB1708" t="s">
        <v>90</v>
      </c>
      <c r="BC1708" t="s">
        <v>90</v>
      </c>
      <c r="BD1708" t="s">
        <v>90</v>
      </c>
      <c r="BE1708" t="s">
        <v>90</v>
      </c>
      <c r="BF1708" t="s">
        <v>92</v>
      </c>
      <c r="BG1708">
        <v>41</v>
      </c>
      <c r="BH1708" t="s">
        <v>93</v>
      </c>
    </row>
    <row r="1709" spans="1:60">
      <c r="A1709" t="s">
        <v>3657</v>
      </c>
      <c r="B1709" t="s">
        <v>82</v>
      </c>
      <c r="C1709" t="s">
        <v>229</v>
      </c>
      <c r="D1709" t="s">
        <v>84</v>
      </c>
      <c r="E1709" s="2">
        <f>HYPERLINK("capsilon://?command=openfolder&amp;siteaddress=FAM.docvelocity-na8.net&amp;folderid=FX2520834E-1916-84BD-905C-83E599050F74","FX2208622")</f>
        <v>0</v>
      </c>
      <c r="F1709" t="s">
        <v>19</v>
      </c>
      <c r="G1709" t="s">
        <v>19</v>
      </c>
      <c r="H1709" t="s">
        <v>85</v>
      </c>
      <c r="I1709" t="s">
        <v>3658</v>
      </c>
      <c r="J1709">
        <v>28</v>
      </c>
      <c r="K1709" t="s">
        <v>87</v>
      </c>
      <c r="L1709" t="s">
        <v>88</v>
      </c>
      <c r="M1709" t="s">
        <v>89</v>
      </c>
      <c r="N1709">
        <v>2</v>
      </c>
      <c r="O1709" s="1">
        <v>44777.515185185184</v>
      </c>
      <c r="P1709" s="1">
        <v>44777.57917824074</v>
      </c>
      <c r="Q1709">
        <v>5315</v>
      </c>
      <c r="R1709">
        <v>214</v>
      </c>
      <c r="S1709" t="b">
        <v>0</v>
      </c>
      <c r="T1709" t="s">
        <v>90</v>
      </c>
      <c r="U1709" t="b">
        <v>0</v>
      </c>
      <c r="V1709" t="s">
        <v>91</v>
      </c>
      <c r="W1709" s="1">
        <v>44777.536435185182</v>
      </c>
      <c r="X1709">
        <v>89</v>
      </c>
      <c r="Y1709">
        <v>21</v>
      </c>
      <c r="Z1709">
        <v>0</v>
      </c>
      <c r="AA1709">
        <v>21</v>
      </c>
      <c r="AB1709">
        <v>0</v>
      </c>
      <c r="AC1709">
        <v>1</v>
      </c>
      <c r="AD1709">
        <v>7</v>
      </c>
      <c r="AE1709">
        <v>0</v>
      </c>
      <c r="AF1709">
        <v>0</v>
      </c>
      <c r="AG1709">
        <v>0</v>
      </c>
      <c r="AH1709" t="s">
        <v>96</v>
      </c>
      <c r="AI1709" s="1">
        <v>44777.57917824074</v>
      </c>
      <c r="AJ1709">
        <v>125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7</v>
      </c>
      <c r="AQ1709">
        <v>0</v>
      </c>
      <c r="AR1709">
        <v>0</v>
      </c>
      <c r="AS1709">
        <v>0</v>
      </c>
      <c r="AT1709" t="s">
        <v>90</v>
      </c>
      <c r="AU1709" t="s">
        <v>90</v>
      </c>
      <c r="AV1709" t="s">
        <v>90</v>
      </c>
      <c r="AW1709" t="s">
        <v>90</v>
      </c>
      <c r="AX1709" t="s">
        <v>90</v>
      </c>
      <c r="AY1709" t="s">
        <v>90</v>
      </c>
      <c r="AZ1709" t="s">
        <v>90</v>
      </c>
      <c r="BA1709" t="s">
        <v>90</v>
      </c>
      <c r="BB1709" t="s">
        <v>90</v>
      </c>
      <c r="BC1709" t="s">
        <v>90</v>
      </c>
      <c r="BD1709" t="s">
        <v>90</v>
      </c>
      <c r="BE1709" t="s">
        <v>90</v>
      </c>
      <c r="BF1709" t="s">
        <v>92</v>
      </c>
      <c r="BG1709">
        <v>92</v>
      </c>
      <c r="BH1709" t="s">
        <v>93</v>
      </c>
    </row>
    <row r="1710" spans="1:60">
      <c r="A1710" t="s">
        <v>3659</v>
      </c>
      <c r="B1710" t="s">
        <v>82</v>
      </c>
      <c r="C1710" t="s">
        <v>3660</v>
      </c>
      <c r="D1710" t="s">
        <v>84</v>
      </c>
      <c r="E1710" s="2">
        <f>HYPERLINK("capsilon://?command=openfolder&amp;siteaddress=FAM.docvelocity-na8.net&amp;folderid=FX62BF0262-DC7E-CBDE-3817-A51D2F9CF219","FX2208330")</f>
        <v>0</v>
      </c>
      <c r="F1710" t="s">
        <v>19</v>
      </c>
      <c r="G1710" t="s">
        <v>19</v>
      </c>
      <c r="H1710" t="s">
        <v>85</v>
      </c>
      <c r="I1710" t="s">
        <v>3661</v>
      </c>
      <c r="J1710">
        <v>213</v>
      </c>
      <c r="K1710" t="s">
        <v>87</v>
      </c>
      <c r="L1710" t="s">
        <v>88</v>
      </c>
      <c r="M1710" t="s">
        <v>89</v>
      </c>
      <c r="N1710">
        <v>1</v>
      </c>
      <c r="O1710" s="1">
        <v>44777.515960648147</v>
      </c>
      <c r="P1710" s="1">
        <v>44777.540659722225</v>
      </c>
      <c r="Q1710">
        <v>2111</v>
      </c>
      <c r="R1710">
        <v>23</v>
      </c>
      <c r="S1710" t="b">
        <v>0</v>
      </c>
      <c r="T1710" t="s">
        <v>90</v>
      </c>
      <c r="U1710" t="b">
        <v>0</v>
      </c>
      <c r="V1710" t="s">
        <v>95</v>
      </c>
      <c r="W1710" s="1">
        <v>44777.540659722225</v>
      </c>
      <c r="X1710">
        <v>23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213</v>
      </c>
      <c r="AE1710">
        <v>0</v>
      </c>
      <c r="AF1710">
        <v>0</v>
      </c>
      <c r="AG1710">
        <v>9</v>
      </c>
      <c r="AH1710" t="s">
        <v>90</v>
      </c>
      <c r="AI1710" t="s">
        <v>90</v>
      </c>
      <c r="AJ1710" t="s">
        <v>90</v>
      </c>
      <c r="AK1710" t="s">
        <v>90</v>
      </c>
      <c r="AL1710" t="s">
        <v>90</v>
      </c>
      <c r="AM1710" t="s">
        <v>90</v>
      </c>
      <c r="AN1710" t="s">
        <v>90</v>
      </c>
      <c r="AO1710" t="s">
        <v>90</v>
      </c>
      <c r="AP1710" t="s">
        <v>90</v>
      </c>
      <c r="AQ1710" t="s">
        <v>90</v>
      </c>
      <c r="AR1710" t="s">
        <v>90</v>
      </c>
      <c r="AS1710" t="s">
        <v>90</v>
      </c>
      <c r="AT1710" t="s">
        <v>90</v>
      </c>
      <c r="AU1710" t="s">
        <v>90</v>
      </c>
      <c r="AV1710" t="s">
        <v>90</v>
      </c>
      <c r="AW1710" t="s">
        <v>90</v>
      </c>
      <c r="AX1710" t="s">
        <v>90</v>
      </c>
      <c r="AY1710" t="s">
        <v>90</v>
      </c>
      <c r="AZ1710" t="s">
        <v>90</v>
      </c>
      <c r="BA1710" t="s">
        <v>90</v>
      </c>
      <c r="BB1710" t="s">
        <v>90</v>
      </c>
      <c r="BC1710" t="s">
        <v>90</v>
      </c>
      <c r="BD1710" t="s">
        <v>90</v>
      </c>
      <c r="BE1710" t="s">
        <v>90</v>
      </c>
      <c r="BF1710" t="s">
        <v>92</v>
      </c>
      <c r="BG1710">
        <v>35</v>
      </c>
      <c r="BH1710" t="s">
        <v>93</v>
      </c>
    </row>
    <row r="1711" spans="1:60">
      <c r="A1711" t="s">
        <v>3662</v>
      </c>
      <c r="B1711" t="s">
        <v>82</v>
      </c>
      <c r="C1711" t="s">
        <v>3663</v>
      </c>
      <c r="D1711" t="s">
        <v>84</v>
      </c>
      <c r="E1711" s="2">
        <f>HYPERLINK("capsilon://?command=openfolder&amp;siteaddress=FAM.docvelocity-na8.net&amp;folderid=FXD2CF8404-9E7C-5921-DE9A-A059BE31518E","FX22077841")</f>
        <v>0</v>
      </c>
      <c r="F1711" t="s">
        <v>19</v>
      </c>
      <c r="G1711" t="s">
        <v>19</v>
      </c>
      <c r="H1711" t="s">
        <v>85</v>
      </c>
      <c r="I1711" t="s">
        <v>3664</v>
      </c>
      <c r="J1711">
        <v>208</v>
      </c>
      <c r="K1711" t="s">
        <v>87</v>
      </c>
      <c r="L1711" t="s">
        <v>88</v>
      </c>
      <c r="M1711" t="s">
        <v>89</v>
      </c>
      <c r="N1711">
        <v>1</v>
      </c>
      <c r="O1711" s="1">
        <v>44777.533229166664</v>
      </c>
      <c r="P1711" s="1">
        <v>44777.54519675926</v>
      </c>
      <c r="Q1711">
        <v>278</v>
      </c>
      <c r="R1711">
        <v>756</v>
      </c>
      <c r="S1711" t="b">
        <v>0</v>
      </c>
      <c r="T1711" t="s">
        <v>90</v>
      </c>
      <c r="U1711" t="b">
        <v>0</v>
      </c>
      <c r="V1711" t="s">
        <v>91</v>
      </c>
      <c r="W1711" s="1">
        <v>44777.54519675926</v>
      </c>
      <c r="X1711">
        <v>756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208</v>
      </c>
      <c r="AE1711">
        <v>195</v>
      </c>
      <c r="AF1711">
        <v>0</v>
      </c>
      <c r="AG1711">
        <v>11</v>
      </c>
      <c r="AH1711" t="s">
        <v>90</v>
      </c>
      <c r="AI1711" t="s">
        <v>90</v>
      </c>
      <c r="AJ1711" t="s">
        <v>90</v>
      </c>
      <c r="AK1711" t="s">
        <v>90</v>
      </c>
      <c r="AL1711" t="s">
        <v>90</v>
      </c>
      <c r="AM1711" t="s">
        <v>90</v>
      </c>
      <c r="AN1711" t="s">
        <v>90</v>
      </c>
      <c r="AO1711" t="s">
        <v>90</v>
      </c>
      <c r="AP1711" t="s">
        <v>90</v>
      </c>
      <c r="AQ1711" t="s">
        <v>90</v>
      </c>
      <c r="AR1711" t="s">
        <v>90</v>
      </c>
      <c r="AS1711" t="s">
        <v>90</v>
      </c>
      <c r="AT1711" t="s">
        <v>90</v>
      </c>
      <c r="AU1711" t="s">
        <v>90</v>
      </c>
      <c r="AV1711" t="s">
        <v>90</v>
      </c>
      <c r="AW1711" t="s">
        <v>90</v>
      </c>
      <c r="AX1711" t="s">
        <v>90</v>
      </c>
      <c r="AY1711" t="s">
        <v>90</v>
      </c>
      <c r="AZ1711" t="s">
        <v>90</v>
      </c>
      <c r="BA1711" t="s">
        <v>90</v>
      </c>
      <c r="BB1711" t="s">
        <v>90</v>
      </c>
      <c r="BC1711" t="s">
        <v>90</v>
      </c>
      <c r="BD1711" t="s">
        <v>90</v>
      </c>
      <c r="BE1711" t="s">
        <v>90</v>
      </c>
      <c r="BF1711" t="s">
        <v>92</v>
      </c>
      <c r="BG1711">
        <v>17</v>
      </c>
      <c r="BH1711" t="s">
        <v>93</v>
      </c>
    </row>
    <row r="1712" spans="1:60">
      <c r="A1712" t="s">
        <v>3665</v>
      </c>
      <c r="B1712" t="s">
        <v>82</v>
      </c>
      <c r="C1712" t="s">
        <v>3660</v>
      </c>
      <c r="D1712" t="s">
        <v>84</v>
      </c>
      <c r="E1712" s="2">
        <f>HYPERLINK("capsilon://?command=openfolder&amp;siteaddress=FAM.docvelocity-na8.net&amp;folderid=FX62BF0262-DC7E-CBDE-3817-A51D2F9CF219","FX2208330")</f>
        <v>0</v>
      </c>
      <c r="F1712" t="s">
        <v>19</v>
      </c>
      <c r="G1712" t="s">
        <v>19</v>
      </c>
      <c r="H1712" t="s">
        <v>85</v>
      </c>
      <c r="I1712" t="s">
        <v>3661</v>
      </c>
      <c r="J1712">
        <v>367</v>
      </c>
      <c r="K1712" t="s">
        <v>87</v>
      </c>
      <c r="L1712" t="s">
        <v>88</v>
      </c>
      <c r="M1712" t="s">
        <v>89</v>
      </c>
      <c r="N1712">
        <v>2</v>
      </c>
      <c r="O1712" s="1">
        <v>44777.54283564815</v>
      </c>
      <c r="P1712" s="1">
        <v>44777.564560185187</v>
      </c>
      <c r="Q1712">
        <v>356</v>
      </c>
      <c r="R1712">
        <v>1521</v>
      </c>
      <c r="S1712" t="b">
        <v>0</v>
      </c>
      <c r="T1712" t="s">
        <v>90</v>
      </c>
      <c r="U1712" t="b">
        <v>1</v>
      </c>
      <c r="V1712" t="s">
        <v>95</v>
      </c>
      <c r="W1712" s="1">
        <v>44777.553888888891</v>
      </c>
      <c r="X1712">
        <v>954</v>
      </c>
      <c r="Y1712">
        <v>318</v>
      </c>
      <c r="Z1712">
        <v>0</v>
      </c>
      <c r="AA1712">
        <v>318</v>
      </c>
      <c r="AB1712">
        <v>0</v>
      </c>
      <c r="AC1712">
        <v>55</v>
      </c>
      <c r="AD1712">
        <v>49</v>
      </c>
      <c r="AE1712">
        <v>0</v>
      </c>
      <c r="AF1712">
        <v>0</v>
      </c>
      <c r="AG1712">
        <v>0</v>
      </c>
      <c r="AH1712" t="s">
        <v>96</v>
      </c>
      <c r="AI1712" s="1">
        <v>44777.564560185187</v>
      </c>
      <c r="AJ1712">
        <v>567</v>
      </c>
      <c r="AK1712">
        <v>2</v>
      </c>
      <c r="AL1712">
        <v>0</v>
      </c>
      <c r="AM1712">
        <v>2</v>
      </c>
      <c r="AN1712">
        <v>0</v>
      </c>
      <c r="AO1712">
        <v>2</v>
      </c>
      <c r="AP1712">
        <v>47</v>
      </c>
      <c r="AQ1712">
        <v>0</v>
      </c>
      <c r="AR1712">
        <v>0</v>
      </c>
      <c r="AS1712">
        <v>0</v>
      </c>
      <c r="AT1712" t="s">
        <v>90</v>
      </c>
      <c r="AU1712" t="s">
        <v>90</v>
      </c>
      <c r="AV1712" t="s">
        <v>90</v>
      </c>
      <c r="AW1712" t="s">
        <v>90</v>
      </c>
      <c r="AX1712" t="s">
        <v>90</v>
      </c>
      <c r="AY1712" t="s">
        <v>90</v>
      </c>
      <c r="AZ1712" t="s">
        <v>90</v>
      </c>
      <c r="BA1712" t="s">
        <v>90</v>
      </c>
      <c r="BB1712" t="s">
        <v>90</v>
      </c>
      <c r="BC1712" t="s">
        <v>90</v>
      </c>
      <c r="BD1712" t="s">
        <v>90</v>
      </c>
      <c r="BE1712" t="s">
        <v>90</v>
      </c>
      <c r="BF1712" t="s">
        <v>92</v>
      </c>
      <c r="BG1712">
        <v>31</v>
      </c>
      <c r="BH1712" t="s">
        <v>93</v>
      </c>
    </row>
    <row r="1713" spans="1:60">
      <c r="A1713" t="s">
        <v>3666</v>
      </c>
      <c r="B1713" t="s">
        <v>82</v>
      </c>
      <c r="C1713" t="s">
        <v>3663</v>
      </c>
      <c r="D1713" t="s">
        <v>84</v>
      </c>
      <c r="E1713" s="2">
        <f>HYPERLINK("capsilon://?command=openfolder&amp;siteaddress=FAM.docvelocity-na8.net&amp;folderid=FXD2CF8404-9E7C-5921-DE9A-A059BE31518E","FX22077841")</f>
        <v>0</v>
      </c>
      <c r="F1713" t="s">
        <v>19</v>
      </c>
      <c r="G1713" t="s">
        <v>19</v>
      </c>
      <c r="H1713" t="s">
        <v>85</v>
      </c>
      <c r="I1713" t="s">
        <v>3664</v>
      </c>
      <c r="J1713">
        <v>443</v>
      </c>
      <c r="K1713" t="s">
        <v>87</v>
      </c>
      <c r="L1713" t="s">
        <v>88</v>
      </c>
      <c r="M1713" t="s">
        <v>89</v>
      </c>
      <c r="N1713">
        <v>2</v>
      </c>
      <c r="O1713" s="1">
        <v>44777.546909722223</v>
      </c>
      <c r="P1713" s="1">
        <v>44777.603356481479</v>
      </c>
      <c r="Q1713">
        <v>619</v>
      </c>
      <c r="R1713">
        <v>4258</v>
      </c>
      <c r="S1713" t="b">
        <v>0</v>
      </c>
      <c r="T1713" t="s">
        <v>90</v>
      </c>
      <c r="U1713" t="b">
        <v>1</v>
      </c>
      <c r="V1713" t="s">
        <v>131</v>
      </c>
      <c r="W1713" s="1">
        <v>44777.579189814816</v>
      </c>
      <c r="X1713">
        <v>2194</v>
      </c>
      <c r="Y1713">
        <v>365</v>
      </c>
      <c r="Z1713">
        <v>0</v>
      </c>
      <c r="AA1713">
        <v>365</v>
      </c>
      <c r="AB1713">
        <v>0</v>
      </c>
      <c r="AC1713">
        <v>37</v>
      </c>
      <c r="AD1713">
        <v>78</v>
      </c>
      <c r="AE1713">
        <v>0</v>
      </c>
      <c r="AF1713">
        <v>0</v>
      </c>
      <c r="AG1713">
        <v>0</v>
      </c>
      <c r="AH1713" t="s">
        <v>96</v>
      </c>
      <c r="AI1713" s="1">
        <v>44777.603356481479</v>
      </c>
      <c r="AJ1713">
        <v>2054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78</v>
      </c>
      <c r="AQ1713">
        <v>0</v>
      </c>
      <c r="AR1713">
        <v>0</v>
      </c>
      <c r="AS1713">
        <v>0</v>
      </c>
      <c r="AT1713" t="s">
        <v>90</v>
      </c>
      <c r="AU1713" t="s">
        <v>90</v>
      </c>
      <c r="AV1713" t="s">
        <v>90</v>
      </c>
      <c r="AW1713" t="s">
        <v>90</v>
      </c>
      <c r="AX1713" t="s">
        <v>90</v>
      </c>
      <c r="AY1713" t="s">
        <v>90</v>
      </c>
      <c r="AZ1713" t="s">
        <v>90</v>
      </c>
      <c r="BA1713" t="s">
        <v>90</v>
      </c>
      <c r="BB1713" t="s">
        <v>90</v>
      </c>
      <c r="BC1713" t="s">
        <v>90</v>
      </c>
      <c r="BD1713" t="s">
        <v>90</v>
      </c>
      <c r="BE1713" t="s">
        <v>90</v>
      </c>
      <c r="BF1713" t="s">
        <v>92</v>
      </c>
      <c r="BG1713">
        <v>81</v>
      </c>
      <c r="BH1713" t="s">
        <v>93</v>
      </c>
    </row>
    <row r="1714" spans="1:60">
      <c r="A1714" t="s">
        <v>3667</v>
      </c>
      <c r="B1714" t="s">
        <v>82</v>
      </c>
      <c r="C1714" t="s">
        <v>3547</v>
      </c>
      <c r="D1714" t="s">
        <v>84</v>
      </c>
      <c r="E1714" s="2">
        <f>HYPERLINK("capsilon://?command=openfolder&amp;siteaddress=FAM.docvelocity-na8.net&amp;folderid=FXD82186AE-0966-080E-80DF-9BC2DC5DB268","FX2208172")</f>
        <v>0</v>
      </c>
      <c r="F1714" t="s">
        <v>19</v>
      </c>
      <c r="G1714" t="s">
        <v>19</v>
      </c>
      <c r="H1714" t="s">
        <v>85</v>
      </c>
      <c r="I1714" t="s">
        <v>3668</v>
      </c>
      <c r="J1714">
        <v>97</v>
      </c>
      <c r="K1714" t="s">
        <v>87</v>
      </c>
      <c r="L1714" t="s">
        <v>88</v>
      </c>
      <c r="M1714" t="s">
        <v>89</v>
      </c>
      <c r="N1714">
        <v>1</v>
      </c>
      <c r="O1714" s="1">
        <v>44777.552106481482</v>
      </c>
      <c r="P1714" s="1">
        <v>44777.568067129629</v>
      </c>
      <c r="Q1714">
        <v>1245</v>
      </c>
      <c r="R1714">
        <v>134</v>
      </c>
      <c r="S1714" t="b">
        <v>0</v>
      </c>
      <c r="T1714" t="s">
        <v>90</v>
      </c>
      <c r="U1714" t="b">
        <v>0</v>
      </c>
      <c r="V1714" t="s">
        <v>102</v>
      </c>
      <c r="W1714" s="1">
        <v>44777.568067129629</v>
      </c>
      <c r="X1714">
        <v>117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97</v>
      </c>
      <c r="AE1714">
        <v>89</v>
      </c>
      <c r="AF1714">
        <v>0</v>
      </c>
      <c r="AG1714">
        <v>3</v>
      </c>
      <c r="AH1714" t="s">
        <v>90</v>
      </c>
      <c r="AI1714" t="s">
        <v>90</v>
      </c>
      <c r="AJ1714" t="s">
        <v>90</v>
      </c>
      <c r="AK1714" t="s">
        <v>90</v>
      </c>
      <c r="AL1714" t="s">
        <v>90</v>
      </c>
      <c r="AM1714" t="s">
        <v>90</v>
      </c>
      <c r="AN1714" t="s">
        <v>90</v>
      </c>
      <c r="AO1714" t="s">
        <v>90</v>
      </c>
      <c r="AP1714" t="s">
        <v>90</v>
      </c>
      <c r="AQ1714" t="s">
        <v>90</v>
      </c>
      <c r="AR1714" t="s">
        <v>90</v>
      </c>
      <c r="AS1714" t="s">
        <v>90</v>
      </c>
      <c r="AT1714" t="s">
        <v>90</v>
      </c>
      <c r="AU1714" t="s">
        <v>90</v>
      </c>
      <c r="AV1714" t="s">
        <v>90</v>
      </c>
      <c r="AW1714" t="s">
        <v>90</v>
      </c>
      <c r="AX1714" t="s">
        <v>90</v>
      </c>
      <c r="AY1714" t="s">
        <v>90</v>
      </c>
      <c r="AZ1714" t="s">
        <v>90</v>
      </c>
      <c r="BA1714" t="s">
        <v>90</v>
      </c>
      <c r="BB1714" t="s">
        <v>90</v>
      </c>
      <c r="BC1714" t="s">
        <v>90</v>
      </c>
      <c r="BD1714" t="s">
        <v>90</v>
      </c>
      <c r="BE1714" t="s">
        <v>90</v>
      </c>
      <c r="BF1714" t="s">
        <v>92</v>
      </c>
      <c r="BG1714">
        <v>22</v>
      </c>
      <c r="BH1714" t="s">
        <v>93</v>
      </c>
    </row>
    <row r="1715" spans="1:60">
      <c r="A1715" t="s">
        <v>3669</v>
      </c>
      <c r="B1715" t="s">
        <v>82</v>
      </c>
      <c r="C1715" t="s">
        <v>2856</v>
      </c>
      <c r="D1715" t="s">
        <v>84</v>
      </c>
      <c r="E1715" s="2">
        <f>HYPERLINK("capsilon://?command=openfolder&amp;siteaddress=FAM.docvelocity-na8.net&amp;folderid=FXD576B27A-EE33-B448-EEEA-0C1CA8BCCD9A","FX22081060")</f>
        <v>0</v>
      </c>
      <c r="F1715" t="s">
        <v>19</v>
      </c>
      <c r="G1715" t="s">
        <v>19</v>
      </c>
      <c r="H1715" t="s">
        <v>85</v>
      </c>
      <c r="I1715" t="s">
        <v>3670</v>
      </c>
      <c r="J1715">
        <v>562</v>
      </c>
      <c r="K1715" t="s">
        <v>87</v>
      </c>
      <c r="L1715" t="s">
        <v>88</v>
      </c>
      <c r="M1715" t="s">
        <v>89</v>
      </c>
      <c r="N1715">
        <v>1</v>
      </c>
      <c r="O1715" s="1">
        <v>44777.555474537039</v>
      </c>
      <c r="P1715" s="1">
        <v>44777.571145833332</v>
      </c>
      <c r="Q1715">
        <v>1073</v>
      </c>
      <c r="R1715">
        <v>281</v>
      </c>
      <c r="S1715" t="b">
        <v>0</v>
      </c>
      <c r="T1715" t="s">
        <v>90</v>
      </c>
      <c r="U1715" t="b">
        <v>0</v>
      </c>
      <c r="V1715" t="s">
        <v>102</v>
      </c>
      <c r="W1715" s="1">
        <v>44777.571145833332</v>
      </c>
      <c r="X1715">
        <v>266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562</v>
      </c>
      <c r="AE1715">
        <v>546</v>
      </c>
      <c r="AF1715">
        <v>0</v>
      </c>
      <c r="AG1715">
        <v>10</v>
      </c>
      <c r="AH1715" t="s">
        <v>90</v>
      </c>
      <c r="AI1715" t="s">
        <v>90</v>
      </c>
      <c r="AJ1715" t="s">
        <v>90</v>
      </c>
      <c r="AK1715" t="s">
        <v>90</v>
      </c>
      <c r="AL1715" t="s">
        <v>90</v>
      </c>
      <c r="AM1715" t="s">
        <v>90</v>
      </c>
      <c r="AN1715" t="s">
        <v>90</v>
      </c>
      <c r="AO1715" t="s">
        <v>90</v>
      </c>
      <c r="AP1715" t="s">
        <v>90</v>
      </c>
      <c r="AQ1715" t="s">
        <v>90</v>
      </c>
      <c r="AR1715" t="s">
        <v>90</v>
      </c>
      <c r="AS1715" t="s">
        <v>90</v>
      </c>
      <c r="AT1715" t="s">
        <v>90</v>
      </c>
      <c r="AU1715" t="s">
        <v>90</v>
      </c>
      <c r="AV1715" t="s">
        <v>90</v>
      </c>
      <c r="AW1715" t="s">
        <v>90</v>
      </c>
      <c r="AX1715" t="s">
        <v>90</v>
      </c>
      <c r="AY1715" t="s">
        <v>90</v>
      </c>
      <c r="AZ1715" t="s">
        <v>90</v>
      </c>
      <c r="BA1715" t="s">
        <v>90</v>
      </c>
      <c r="BB1715" t="s">
        <v>90</v>
      </c>
      <c r="BC1715" t="s">
        <v>90</v>
      </c>
      <c r="BD1715" t="s">
        <v>90</v>
      </c>
      <c r="BE1715" t="s">
        <v>90</v>
      </c>
      <c r="BF1715" t="s">
        <v>92</v>
      </c>
      <c r="BG1715">
        <v>22</v>
      </c>
      <c r="BH1715" t="s">
        <v>93</v>
      </c>
    </row>
    <row r="1716" spans="1:60">
      <c r="A1716" t="s">
        <v>3671</v>
      </c>
      <c r="B1716" t="s">
        <v>82</v>
      </c>
      <c r="C1716" t="s">
        <v>2057</v>
      </c>
      <c r="D1716" t="s">
        <v>84</v>
      </c>
      <c r="E1716" s="2">
        <f>HYPERLINK("capsilon://?command=openfolder&amp;siteaddress=FAM.docvelocity-na8.net&amp;folderid=FX38655972-EB9D-2096-1AC8-57B13EF3A7E9","FX22077503")</f>
        <v>0</v>
      </c>
      <c r="F1716" t="s">
        <v>19</v>
      </c>
      <c r="G1716" t="s">
        <v>19</v>
      </c>
      <c r="H1716" t="s">
        <v>85</v>
      </c>
      <c r="I1716" t="s">
        <v>3672</v>
      </c>
      <c r="J1716">
        <v>67</v>
      </c>
      <c r="K1716" t="s">
        <v>87</v>
      </c>
      <c r="L1716" t="s">
        <v>88</v>
      </c>
      <c r="M1716" t="s">
        <v>89</v>
      </c>
      <c r="N1716">
        <v>2</v>
      </c>
      <c r="O1716" s="1">
        <v>44777.559652777774</v>
      </c>
      <c r="P1716" s="1">
        <v>44777.579571759263</v>
      </c>
      <c r="Q1716">
        <v>1673</v>
      </c>
      <c r="R1716">
        <v>48</v>
      </c>
      <c r="S1716" t="b">
        <v>0</v>
      </c>
      <c r="T1716" t="s">
        <v>90</v>
      </c>
      <c r="U1716" t="b">
        <v>0</v>
      </c>
      <c r="V1716" t="s">
        <v>95</v>
      </c>
      <c r="W1716" s="1">
        <v>44777.565266203703</v>
      </c>
      <c r="X1716">
        <v>15</v>
      </c>
      <c r="Y1716">
        <v>0</v>
      </c>
      <c r="Z1716">
        <v>0</v>
      </c>
      <c r="AA1716">
        <v>0</v>
      </c>
      <c r="AB1716">
        <v>52</v>
      </c>
      <c r="AC1716">
        <v>0</v>
      </c>
      <c r="AD1716">
        <v>67</v>
      </c>
      <c r="AE1716">
        <v>0</v>
      </c>
      <c r="AF1716">
        <v>0</v>
      </c>
      <c r="AG1716">
        <v>0</v>
      </c>
      <c r="AH1716" t="s">
        <v>96</v>
      </c>
      <c r="AI1716" s="1">
        <v>44777.579571759263</v>
      </c>
      <c r="AJ1716">
        <v>33</v>
      </c>
      <c r="AK1716">
        <v>0</v>
      </c>
      <c r="AL1716">
        <v>0</v>
      </c>
      <c r="AM1716">
        <v>0</v>
      </c>
      <c r="AN1716">
        <v>52</v>
      </c>
      <c r="AO1716">
        <v>0</v>
      </c>
      <c r="AP1716">
        <v>67</v>
      </c>
      <c r="AQ1716">
        <v>0</v>
      </c>
      <c r="AR1716">
        <v>0</v>
      </c>
      <c r="AS1716">
        <v>0</v>
      </c>
      <c r="AT1716" t="s">
        <v>90</v>
      </c>
      <c r="AU1716" t="s">
        <v>90</v>
      </c>
      <c r="AV1716" t="s">
        <v>90</v>
      </c>
      <c r="AW1716" t="s">
        <v>90</v>
      </c>
      <c r="AX1716" t="s">
        <v>90</v>
      </c>
      <c r="AY1716" t="s">
        <v>90</v>
      </c>
      <c r="AZ1716" t="s">
        <v>90</v>
      </c>
      <c r="BA1716" t="s">
        <v>90</v>
      </c>
      <c r="BB1716" t="s">
        <v>90</v>
      </c>
      <c r="BC1716" t="s">
        <v>90</v>
      </c>
      <c r="BD1716" t="s">
        <v>90</v>
      </c>
      <c r="BE1716" t="s">
        <v>90</v>
      </c>
      <c r="BF1716" t="s">
        <v>92</v>
      </c>
      <c r="BG1716">
        <v>28</v>
      </c>
      <c r="BH1716" t="s">
        <v>93</v>
      </c>
    </row>
    <row r="1717" spans="1:60">
      <c r="A1717" t="s">
        <v>3673</v>
      </c>
      <c r="B1717" t="s">
        <v>82</v>
      </c>
      <c r="C1717" t="s">
        <v>3674</v>
      </c>
      <c r="D1717" t="s">
        <v>84</v>
      </c>
      <c r="E1717" s="2">
        <f>HYPERLINK("capsilon://?command=openfolder&amp;siteaddress=FAM.docvelocity-na8.net&amp;folderid=FXF03C6835-69F9-86F4-6D09-568A8D9916D7","FX2208929")</f>
        <v>0</v>
      </c>
      <c r="F1717" t="s">
        <v>19</v>
      </c>
      <c r="G1717" t="s">
        <v>19</v>
      </c>
      <c r="H1717" t="s">
        <v>85</v>
      </c>
      <c r="I1717" t="s">
        <v>3675</v>
      </c>
      <c r="J1717">
        <v>163</v>
      </c>
      <c r="K1717" t="s">
        <v>87</v>
      </c>
      <c r="L1717" t="s">
        <v>88</v>
      </c>
      <c r="M1717" t="s">
        <v>89</v>
      </c>
      <c r="N1717">
        <v>1</v>
      </c>
      <c r="O1717" s="1">
        <v>44777.562222222223</v>
      </c>
      <c r="P1717" s="1">
        <v>44777.573159722226</v>
      </c>
      <c r="Q1717">
        <v>762</v>
      </c>
      <c r="R1717">
        <v>183</v>
      </c>
      <c r="S1717" t="b">
        <v>0</v>
      </c>
      <c r="T1717" t="s">
        <v>90</v>
      </c>
      <c r="U1717" t="b">
        <v>0</v>
      </c>
      <c r="V1717" t="s">
        <v>102</v>
      </c>
      <c r="W1717" s="1">
        <v>44777.573159722226</v>
      </c>
      <c r="X1717">
        <v>173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163</v>
      </c>
      <c r="AE1717">
        <v>156</v>
      </c>
      <c r="AF1717">
        <v>0</v>
      </c>
      <c r="AG1717">
        <v>5</v>
      </c>
      <c r="AH1717" t="s">
        <v>90</v>
      </c>
      <c r="AI1717" t="s">
        <v>90</v>
      </c>
      <c r="AJ1717" t="s">
        <v>90</v>
      </c>
      <c r="AK1717" t="s">
        <v>90</v>
      </c>
      <c r="AL1717" t="s">
        <v>90</v>
      </c>
      <c r="AM1717" t="s">
        <v>90</v>
      </c>
      <c r="AN1717" t="s">
        <v>90</v>
      </c>
      <c r="AO1717" t="s">
        <v>90</v>
      </c>
      <c r="AP1717" t="s">
        <v>90</v>
      </c>
      <c r="AQ1717" t="s">
        <v>90</v>
      </c>
      <c r="AR1717" t="s">
        <v>90</v>
      </c>
      <c r="AS1717" t="s">
        <v>90</v>
      </c>
      <c r="AT1717" t="s">
        <v>90</v>
      </c>
      <c r="AU1717" t="s">
        <v>90</v>
      </c>
      <c r="AV1717" t="s">
        <v>90</v>
      </c>
      <c r="AW1717" t="s">
        <v>90</v>
      </c>
      <c r="AX1717" t="s">
        <v>90</v>
      </c>
      <c r="AY1717" t="s">
        <v>90</v>
      </c>
      <c r="AZ1717" t="s">
        <v>90</v>
      </c>
      <c r="BA1717" t="s">
        <v>90</v>
      </c>
      <c r="BB1717" t="s">
        <v>90</v>
      </c>
      <c r="BC1717" t="s">
        <v>90</v>
      </c>
      <c r="BD1717" t="s">
        <v>90</v>
      </c>
      <c r="BE1717" t="s">
        <v>90</v>
      </c>
      <c r="BF1717" t="s">
        <v>92</v>
      </c>
      <c r="BG1717">
        <v>15</v>
      </c>
      <c r="BH1717" t="s">
        <v>93</v>
      </c>
    </row>
    <row r="1718" spans="1:60">
      <c r="A1718" t="s">
        <v>3676</v>
      </c>
      <c r="B1718" t="s">
        <v>82</v>
      </c>
      <c r="C1718" t="s">
        <v>3547</v>
      </c>
      <c r="D1718" t="s">
        <v>84</v>
      </c>
      <c r="E1718" s="2">
        <f>HYPERLINK("capsilon://?command=openfolder&amp;siteaddress=FAM.docvelocity-na8.net&amp;folderid=FXD82186AE-0966-080E-80DF-9BC2DC5DB268","FX2208172")</f>
        <v>0</v>
      </c>
      <c r="F1718" t="s">
        <v>19</v>
      </c>
      <c r="G1718" t="s">
        <v>19</v>
      </c>
      <c r="H1718" t="s">
        <v>85</v>
      </c>
      <c r="I1718" t="s">
        <v>3668</v>
      </c>
      <c r="J1718">
        <v>124</v>
      </c>
      <c r="K1718" t="s">
        <v>87</v>
      </c>
      <c r="L1718" t="s">
        <v>88</v>
      </c>
      <c r="M1718" t="s">
        <v>89</v>
      </c>
      <c r="N1718">
        <v>2</v>
      </c>
      <c r="O1718" s="1">
        <v>44777.569722222222</v>
      </c>
      <c r="P1718" s="1">
        <v>44777.609907407408</v>
      </c>
      <c r="Q1718">
        <v>1626</v>
      </c>
      <c r="R1718">
        <v>1846</v>
      </c>
      <c r="S1718" t="b">
        <v>0</v>
      </c>
      <c r="T1718" t="s">
        <v>90</v>
      </c>
      <c r="U1718" t="b">
        <v>1</v>
      </c>
      <c r="V1718" t="s">
        <v>91</v>
      </c>
      <c r="W1718" s="1">
        <v>44777.585752314815</v>
      </c>
      <c r="X1718">
        <v>1281</v>
      </c>
      <c r="Y1718">
        <v>104</v>
      </c>
      <c r="Z1718">
        <v>0</v>
      </c>
      <c r="AA1718">
        <v>104</v>
      </c>
      <c r="AB1718">
        <v>0</v>
      </c>
      <c r="AC1718">
        <v>12</v>
      </c>
      <c r="AD1718">
        <v>20</v>
      </c>
      <c r="AE1718">
        <v>0</v>
      </c>
      <c r="AF1718">
        <v>0</v>
      </c>
      <c r="AG1718">
        <v>0</v>
      </c>
      <c r="AH1718" t="s">
        <v>96</v>
      </c>
      <c r="AI1718" s="1">
        <v>44777.609907407408</v>
      </c>
      <c r="AJ1718">
        <v>565</v>
      </c>
      <c r="AK1718">
        <v>2</v>
      </c>
      <c r="AL1718">
        <v>0</v>
      </c>
      <c r="AM1718">
        <v>2</v>
      </c>
      <c r="AN1718">
        <v>0</v>
      </c>
      <c r="AO1718">
        <v>2</v>
      </c>
      <c r="AP1718">
        <v>18</v>
      </c>
      <c r="AQ1718">
        <v>0</v>
      </c>
      <c r="AR1718">
        <v>0</v>
      </c>
      <c r="AS1718">
        <v>0</v>
      </c>
      <c r="AT1718" t="s">
        <v>90</v>
      </c>
      <c r="AU1718" t="s">
        <v>90</v>
      </c>
      <c r="AV1718" t="s">
        <v>90</v>
      </c>
      <c r="AW1718" t="s">
        <v>90</v>
      </c>
      <c r="AX1718" t="s">
        <v>90</v>
      </c>
      <c r="AY1718" t="s">
        <v>90</v>
      </c>
      <c r="AZ1718" t="s">
        <v>90</v>
      </c>
      <c r="BA1718" t="s">
        <v>90</v>
      </c>
      <c r="BB1718" t="s">
        <v>90</v>
      </c>
      <c r="BC1718" t="s">
        <v>90</v>
      </c>
      <c r="BD1718" t="s">
        <v>90</v>
      </c>
      <c r="BE1718" t="s">
        <v>90</v>
      </c>
      <c r="BF1718" t="s">
        <v>92</v>
      </c>
      <c r="BG1718">
        <v>57</v>
      </c>
      <c r="BH1718" t="s">
        <v>93</v>
      </c>
    </row>
    <row r="1719" spans="1:60">
      <c r="A1719" t="s">
        <v>3677</v>
      </c>
      <c r="B1719" t="s">
        <v>82</v>
      </c>
      <c r="C1719" t="s">
        <v>2856</v>
      </c>
      <c r="D1719" t="s">
        <v>84</v>
      </c>
      <c r="E1719" s="2">
        <f>HYPERLINK("capsilon://?command=openfolder&amp;siteaddress=FAM.docvelocity-na8.net&amp;folderid=FXD576B27A-EE33-B448-EEEA-0C1CA8BCCD9A","FX22081060")</f>
        <v>0</v>
      </c>
      <c r="F1719" t="s">
        <v>19</v>
      </c>
      <c r="G1719" t="s">
        <v>19</v>
      </c>
      <c r="H1719" t="s">
        <v>85</v>
      </c>
      <c r="I1719" t="s">
        <v>3670</v>
      </c>
      <c r="J1719">
        <v>712</v>
      </c>
      <c r="K1719" t="s">
        <v>87</v>
      </c>
      <c r="L1719" t="s">
        <v>88</v>
      </c>
      <c r="M1719" t="s">
        <v>89</v>
      </c>
      <c r="N1719">
        <v>2</v>
      </c>
      <c r="O1719" s="1">
        <v>44777.572928240741</v>
      </c>
      <c r="P1719" s="1">
        <v>44777.62841435185</v>
      </c>
      <c r="Q1719">
        <v>1179</v>
      </c>
      <c r="R1719">
        <v>3615</v>
      </c>
      <c r="S1719" t="b">
        <v>0</v>
      </c>
      <c r="T1719" t="s">
        <v>90</v>
      </c>
      <c r="U1719" t="b">
        <v>1</v>
      </c>
      <c r="V1719" t="s">
        <v>91</v>
      </c>
      <c r="W1719" s="1">
        <v>44777.607511574075</v>
      </c>
      <c r="X1719">
        <v>2185</v>
      </c>
      <c r="Y1719">
        <v>523</v>
      </c>
      <c r="Z1719">
        <v>0</v>
      </c>
      <c r="AA1719">
        <v>523</v>
      </c>
      <c r="AB1719">
        <v>0</v>
      </c>
      <c r="AC1719">
        <v>76</v>
      </c>
      <c r="AD1719">
        <v>189</v>
      </c>
      <c r="AE1719">
        <v>0</v>
      </c>
      <c r="AF1719">
        <v>0</v>
      </c>
      <c r="AG1719">
        <v>0</v>
      </c>
      <c r="AH1719" t="s">
        <v>108</v>
      </c>
      <c r="AI1719" s="1">
        <v>44777.62841435185</v>
      </c>
      <c r="AJ1719">
        <v>1396</v>
      </c>
      <c r="AK1719">
        <v>3</v>
      </c>
      <c r="AL1719">
        <v>0</v>
      </c>
      <c r="AM1719">
        <v>3</v>
      </c>
      <c r="AN1719">
        <v>0</v>
      </c>
      <c r="AO1719">
        <v>3</v>
      </c>
      <c r="AP1719">
        <v>186</v>
      </c>
      <c r="AQ1719">
        <v>0</v>
      </c>
      <c r="AR1719">
        <v>0</v>
      </c>
      <c r="AS1719">
        <v>0</v>
      </c>
      <c r="AT1719" t="s">
        <v>90</v>
      </c>
      <c r="AU1719" t="s">
        <v>90</v>
      </c>
      <c r="AV1719" t="s">
        <v>90</v>
      </c>
      <c r="AW1719" t="s">
        <v>90</v>
      </c>
      <c r="AX1719" t="s">
        <v>90</v>
      </c>
      <c r="AY1719" t="s">
        <v>90</v>
      </c>
      <c r="AZ1719" t="s">
        <v>90</v>
      </c>
      <c r="BA1719" t="s">
        <v>90</v>
      </c>
      <c r="BB1719" t="s">
        <v>90</v>
      </c>
      <c r="BC1719" t="s">
        <v>90</v>
      </c>
      <c r="BD1719" t="s">
        <v>90</v>
      </c>
      <c r="BE1719" t="s">
        <v>90</v>
      </c>
      <c r="BF1719" t="s">
        <v>92</v>
      </c>
      <c r="BG1719">
        <v>79</v>
      </c>
      <c r="BH1719" t="s">
        <v>93</v>
      </c>
    </row>
    <row r="1720" spans="1:60">
      <c r="A1720" t="s">
        <v>3678</v>
      </c>
      <c r="B1720" t="s">
        <v>82</v>
      </c>
      <c r="C1720" t="s">
        <v>3674</v>
      </c>
      <c r="D1720" t="s">
        <v>84</v>
      </c>
      <c r="E1720" s="2">
        <f>HYPERLINK("capsilon://?command=openfolder&amp;siteaddress=FAM.docvelocity-na8.net&amp;folderid=FXF03C6835-69F9-86F4-6D09-568A8D9916D7","FX2208929")</f>
        <v>0</v>
      </c>
      <c r="F1720" t="s">
        <v>19</v>
      </c>
      <c r="G1720" t="s">
        <v>19</v>
      </c>
      <c r="H1720" t="s">
        <v>85</v>
      </c>
      <c r="I1720" t="s">
        <v>3675</v>
      </c>
      <c r="J1720">
        <v>239</v>
      </c>
      <c r="K1720" t="s">
        <v>87</v>
      </c>
      <c r="L1720" t="s">
        <v>88</v>
      </c>
      <c r="M1720" t="s">
        <v>89</v>
      </c>
      <c r="N1720">
        <v>2</v>
      </c>
      <c r="O1720" s="1">
        <v>44777.574490740742</v>
      </c>
      <c r="P1720" s="1">
        <v>44777.612245370372</v>
      </c>
      <c r="Q1720">
        <v>1919</v>
      </c>
      <c r="R1720">
        <v>1343</v>
      </c>
      <c r="S1720" t="b">
        <v>0</v>
      </c>
      <c r="T1720" t="s">
        <v>90</v>
      </c>
      <c r="U1720" t="b">
        <v>1</v>
      </c>
      <c r="V1720" t="s">
        <v>95</v>
      </c>
      <c r="W1720" s="1">
        <v>44777.604490740741</v>
      </c>
      <c r="X1720">
        <v>775</v>
      </c>
      <c r="Y1720">
        <v>216</v>
      </c>
      <c r="Z1720">
        <v>0</v>
      </c>
      <c r="AA1720">
        <v>216</v>
      </c>
      <c r="AB1720">
        <v>0</v>
      </c>
      <c r="AC1720">
        <v>48</v>
      </c>
      <c r="AD1720">
        <v>23</v>
      </c>
      <c r="AE1720">
        <v>0</v>
      </c>
      <c r="AF1720">
        <v>0</v>
      </c>
      <c r="AG1720">
        <v>0</v>
      </c>
      <c r="AH1720" t="s">
        <v>108</v>
      </c>
      <c r="AI1720" s="1">
        <v>44777.612245370372</v>
      </c>
      <c r="AJ1720">
        <v>568</v>
      </c>
      <c r="AK1720">
        <v>4</v>
      </c>
      <c r="AL1720">
        <v>0</v>
      </c>
      <c r="AM1720">
        <v>4</v>
      </c>
      <c r="AN1720">
        <v>0</v>
      </c>
      <c r="AO1720">
        <v>4</v>
      </c>
      <c r="AP1720">
        <v>19</v>
      </c>
      <c r="AQ1720">
        <v>0</v>
      </c>
      <c r="AR1720">
        <v>0</v>
      </c>
      <c r="AS1720">
        <v>0</v>
      </c>
      <c r="AT1720" t="s">
        <v>90</v>
      </c>
      <c r="AU1720" t="s">
        <v>90</v>
      </c>
      <c r="AV1720" t="s">
        <v>90</v>
      </c>
      <c r="AW1720" t="s">
        <v>90</v>
      </c>
      <c r="AX1720" t="s">
        <v>90</v>
      </c>
      <c r="AY1720" t="s">
        <v>90</v>
      </c>
      <c r="AZ1720" t="s">
        <v>90</v>
      </c>
      <c r="BA1720" t="s">
        <v>90</v>
      </c>
      <c r="BB1720" t="s">
        <v>90</v>
      </c>
      <c r="BC1720" t="s">
        <v>90</v>
      </c>
      <c r="BD1720" t="s">
        <v>90</v>
      </c>
      <c r="BE1720" t="s">
        <v>90</v>
      </c>
      <c r="BF1720" t="s">
        <v>92</v>
      </c>
      <c r="BG1720">
        <v>54</v>
      </c>
      <c r="BH1720" t="s">
        <v>93</v>
      </c>
    </row>
    <row r="1721" spans="1:60">
      <c r="A1721" t="s">
        <v>3679</v>
      </c>
      <c r="B1721" t="s">
        <v>82</v>
      </c>
      <c r="C1721" t="s">
        <v>3680</v>
      </c>
      <c r="D1721" t="s">
        <v>84</v>
      </c>
      <c r="E1721" s="2">
        <f>HYPERLINK("capsilon://?command=openfolder&amp;siteaddress=FAM.docvelocity-na8.net&amp;folderid=FXCC656F87-BA7E-3D5A-B0AD-A6D3DB88F4AA","FX22081263")</f>
        <v>0</v>
      </c>
      <c r="F1721" t="s">
        <v>19</v>
      </c>
      <c r="G1721" t="s">
        <v>19</v>
      </c>
      <c r="H1721" t="s">
        <v>85</v>
      </c>
      <c r="I1721" t="s">
        <v>3681</v>
      </c>
      <c r="J1721">
        <v>358</v>
      </c>
      <c r="K1721" t="s">
        <v>87</v>
      </c>
      <c r="L1721" t="s">
        <v>88</v>
      </c>
      <c r="M1721" t="s">
        <v>89</v>
      </c>
      <c r="N1721">
        <v>1</v>
      </c>
      <c r="O1721" s="1">
        <v>44777.587094907409</v>
      </c>
      <c r="P1721" s="1">
        <v>44777.615787037037</v>
      </c>
      <c r="Q1721">
        <v>1755</v>
      </c>
      <c r="R1721">
        <v>724</v>
      </c>
      <c r="S1721" t="b">
        <v>0</v>
      </c>
      <c r="T1721" t="s">
        <v>90</v>
      </c>
      <c r="U1721" t="b">
        <v>0</v>
      </c>
      <c r="V1721" t="s">
        <v>91</v>
      </c>
      <c r="W1721" s="1">
        <v>44777.615787037037</v>
      </c>
      <c r="X1721">
        <v>714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358</v>
      </c>
      <c r="AE1721">
        <v>340</v>
      </c>
      <c r="AF1721">
        <v>0</v>
      </c>
      <c r="AG1721">
        <v>6</v>
      </c>
      <c r="AH1721" t="s">
        <v>90</v>
      </c>
      <c r="AI1721" t="s">
        <v>90</v>
      </c>
      <c r="AJ1721" t="s">
        <v>90</v>
      </c>
      <c r="AK1721" t="s">
        <v>90</v>
      </c>
      <c r="AL1721" t="s">
        <v>90</v>
      </c>
      <c r="AM1721" t="s">
        <v>90</v>
      </c>
      <c r="AN1721" t="s">
        <v>90</v>
      </c>
      <c r="AO1721" t="s">
        <v>90</v>
      </c>
      <c r="AP1721" t="s">
        <v>90</v>
      </c>
      <c r="AQ1721" t="s">
        <v>90</v>
      </c>
      <c r="AR1721" t="s">
        <v>90</v>
      </c>
      <c r="AS1721" t="s">
        <v>90</v>
      </c>
      <c r="AT1721" t="s">
        <v>90</v>
      </c>
      <c r="AU1721" t="s">
        <v>90</v>
      </c>
      <c r="AV1721" t="s">
        <v>90</v>
      </c>
      <c r="AW1721" t="s">
        <v>90</v>
      </c>
      <c r="AX1721" t="s">
        <v>90</v>
      </c>
      <c r="AY1721" t="s">
        <v>90</v>
      </c>
      <c r="AZ1721" t="s">
        <v>90</v>
      </c>
      <c r="BA1721" t="s">
        <v>90</v>
      </c>
      <c r="BB1721" t="s">
        <v>90</v>
      </c>
      <c r="BC1721" t="s">
        <v>90</v>
      </c>
      <c r="BD1721" t="s">
        <v>90</v>
      </c>
      <c r="BE1721" t="s">
        <v>90</v>
      </c>
      <c r="BF1721" t="s">
        <v>92</v>
      </c>
      <c r="BG1721">
        <v>41</v>
      </c>
      <c r="BH1721" t="s">
        <v>93</v>
      </c>
    </row>
    <row r="1722" spans="1:60">
      <c r="A1722" t="s">
        <v>3682</v>
      </c>
      <c r="B1722" t="s">
        <v>82</v>
      </c>
      <c r="C1722" t="s">
        <v>124</v>
      </c>
      <c r="D1722" t="s">
        <v>84</v>
      </c>
      <c r="E1722" s="2">
        <f>HYPERLINK("capsilon://?command=openfolder&amp;siteaddress=FAM.docvelocity-na8.net&amp;folderid=FX62469E43-1FA1-7DA4-77DA-310CCAE9C9CA","FX22081138")</f>
        <v>0</v>
      </c>
      <c r="F1722" t="s">
        <v>19</v>
      </c>
      <c r="G1722" t="s">
        <v>19</v>
      </c>
      <c r="H1722" t="s">
        <v>85</v>
      </c>
      <c r="I1722" t="s">
        <v>3683</v>
      </c>
      <c r="J1722">
        <v>33</v>
      </c>
      <c r="K1722" t="s">
        <v>87</v>
      </c>
      <c r="L1722" t="s">
        <v>88</v>
      </c>
      <c r="M1722" t="s">
        <v>89</v>
      </c>
      <c r="N1722">
        <v>2</v>
      </c>
      <c r="O1722" s="1">
        <v>44777.588437500002</v>
      </c>
      <c r="P1722" s="1">
        <v>44777.639016203706</v>
      </c>
      <c r="Q1722">
        <v>4211</v>
      </c>
      <c r="R1722">
        <v>159</v>
      </c>
      <c r="S1722" t="b">
        <v>0</v>
      </c>
      <c r="T1722" t="s">
        <v>90</v>
      </c>
      <c r="U1722" t="b">
        <v>0</v>
      </c>
      <c r="V1722" t="s">
        <v>95</v>
      </c>
      <c r="W1722" s="1">
        <v>44777.605416666665</v>
      </c>
      <c r="X1722">
        <v>68</v>
      </c>
      <c r="Y1722">
        <v>10</v>
      </c>
      <c r="Z1722">
        <v>0</v>
      </c>
      <c r="AA1722">
        <v>10</v>
      </c>
      <c r="AB1722">
        <v>0</v>
      </c>
      <c r="AC1722">
        <v>0</v>
      </c>
      <c r="AD1722">
        <v>23</v>
      </c>
      <c r="AE1722">
        <v>0</v>
      </c>
      <c r="AF1722">
        <v>0</v>
      </c>
      <c r="AG1722">
        <v>0</v>
      </c>
      <c r="AH1722" t="s">
        <v>96</v>
      </c>
      <c r="AI1722" s="1">
        <v>44777.639016203706</v>
      </c>
      <c r="AJ1722">
        <v>91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23</v>
      </c>
      <c r="AQ1722">
        <v>0</v>
      </c>
      <c r="AR1722">
        <v>0</v>
      </c>
      <c r="AS1722">
        <v>0</v>
      </c>
      <c r="AT1722" t="s">
        <v>90</v>
      </c>
      <c r="AU1722" t="s">
        <v>90</v>
      </c>
      <c r="AV1722" t="s">
        <v>90</v>
      </c>
      <c r="AW1722" t="s">
        <v>90</v>
      </c>
      <c r="AX1722" t="s">
        <v>90</v>
      </c>
      <c r="AY1722" t="s">
        <v>90</v>
      </c>
      <c r="AZ1722" t="s">
        <v>90</v>
      </c>
      <c r="BA1722" t="s">
        <v>90</v>
      </c>
      <c r="BB1722" t="s">
        <v>90</v>
      </c>
      <c r="BC1722" t="s">
        <v>90</v>
      </c>
      <c r="BD1722" t="s">
        <v>90</v>
      </c>
      <c r="BE1722" t="s">
        <v>90</v>
      </c>
      <c r="BF1722" t="s">
        <v>92</v>
      </c>
      <c r="BG1722">
        <v>72</v>
      </c>
      <c r="BH1722" t="s">
        <v>93</v>
      </c>
    </row>
    <row r="1723" spans="1:60">
      <c r="A1723" t="s">
        <v>3684</v>
      </c>
      <c r="B1723" t="s">
        <v>82</v>
      </c>
      <c r="C1723" t="s">
        <v>3680</v>
      </c>
      <c r="D1723" t="s">
        <v>84</v>
      </c>
      <c r="E1723" s="2">
        <f>HYPERLINK("capsilon://?command=openfolder&amp;siteaddress=FAM.docvelocity-na8.net&amp;folderid=FXCC656F87-BA7E-3D5A-B0AD-A6D3DB88F4AA","FX22081263")</f>
        <v>0</v>
      </c>
      <c r="F1723" t="s">
        <v>19</v>
      </c>
      <c r="G1723" t="s">
        <v>19</v>
      </c>
      <c r="H1723" t="s">
        <v>85</v>
      </c>
      <c r="I1723" t="s">
        <v>3681</v>
      </c>
      <c r="J1723">
        <v>406</v>
      </c>
      <c r="K1723" t="s">
        <v>87</v>
      </c>
      <c r="L1723" t="s">
        <v>88</v>
      </c>
      <c r="M1723" t="s">
        <v>89</v>
      </c>
      <c r="N1723">
        <v>2</v>
      </c>
      <c r="O1723" s="1">
        <v>44777.617384259262</v>
      </c>
      <c r="P1723" s="1">
        <v>44777.63853009259</v>
      </c>
      <c r="Q1723">
        <v>62</v>
      </c>
      <c r="R1723">
        <v>1765</v>
      </c>
      <c r="S1723" t="b">
        <v>0</v>
      </c>
      <c r="T1723" t="s">
        <v>90</v>
      </c>
      <c r="U1723" t="b">
        <v>1</v>
      </c>
      <c r="V1723" t="s">
        <v>95</v>
      </c>
      <c r="W1723" s="1">
        <v>44777.627824074072</v>
      </c>
      <c r="X1723">
        <v>892</v>
      </c>
      <c r="Y1723">
        <v>286</v>
      </c>
      <c r="Z1723">
        <v>0</v>
      </c>
      <c r="AA1723">
        <v>286</v>
      </c>
      <c r="AB1723">
        <v>0</v>
      </c>
      <c r="AC1723">
        <v>30</v>
      </c>
      <c r="AD1723">
        <v>120</v>
      </c>
      <c r="AE1723">
        <v>0</v>
      </c>
      <c r="AF1723">
        <v>0</v>
      </c>
      <c r="AG1723">
        <v>0</v>
      </c>
      <c r="AH1723" t="s">
        <v>108</v>
      </c>
      <c r="AI1723" s="1">
        <v>44777.63853009259</v>
      </c>
      <c r="AJ1723">
        <v>873</v>
      </c>
      <c r="AK1723">
        <v>7</v>
      </c>
      <c r="AL1723">
        <v>0</v>
      </c>
      <c r="AM1723">
        <v>7</v>
      </c>
      <c r="AN1723">
        <v>0</v>
      </c>
      <c r="AO1723">
        <v>7</v>
      </c>
      <c r="AP1723">
        <v>113</v>
      </c>
      <c r="AQ1723">
        <v>0</v>
      </c>
      <c r="AR1723">
        <v>0</v>
      </c>
      <c r="AS1723">
        <v>0</v>
      </c>
      <c r="AT1723" t="s">
        <v>90</v>
      </c>
      <c r="AU1723" t="s">
        <v>90</v>
      </c>
      <c r="AV1723" t="s">
        <v>90</v>
      </c>
      <c r="AW1723" t="s">
        <v>90</v>
      </c>
      <c r="AX1723" t="s">
        <v>90</v>
      </c>
      <c r="AY1723" t="s">
        <v>90</v>
      </c>
      <c r="AZ1723" t="s">
        <v>90</v>
      </c>
      <c r="BA1723" t="s">
        <v>90</v>
      </c>
      <c r="BB1723" t="s">
        <v>90</v>
      </c>
      <c r="BC1723" t="s">
        <v>90</v>
      </c>
      <c r="BD1723" t="s">
        <v>90</v>
      </c>
      <c r="BE1723" t="s">
        <v>90</v>
      </c>
      <c r="BF1723" t="s">
        <v>92</v>
      </c>
      <c r="BG1723">
        <v>30</v>
      </c>
      <c r="BH1723" t="s">
        <v>93</v>
      </c>
    </row>
    <row r="1724" spans="1:60">
      <c r="A1724" t="s">
        <v>3685</v>
      </c>
      <c r="B1724" t="s">
        <v>82</v>
      </c>
      <c r="C1724" t="s">
        <v>3686</v>
      </c>
      <c r="D1724" t="s">
        <v>84</v>
      </c>
      <c r="E1724" s="2">
        <f>HYPERLINK("capsilon://?command=openfolder&amp;siteaddress=FAM.docvelocity-na8.net&amp;folderid=FXE10894AF-9305-FF71-CB4F-3360C1FE36BE","FX2208428")</f>
        <v>0</v>
      </c>
      <c r="F1724" t="s">
        <v>19</v>
      </c>
      <c r="G1724" t="s">
        <v>19</v>
      </c>
      <c r="H1724" t="s">
        <v>85</v>
      </c>
      <c r="I1724" t="s">
        <v>3687</v>
      </c>
      <c r="J1724">
        <v>401</v>
      </c>
      <c r="K1724" t="s">
        <v>87</v>
      </c>
      <c r="L1724" t="s">
        <v>88</v>
      </c>
      <c r="M1724" t="s">
        <v>89</v>
      </c>
      <c r="N1724">
        <v>1</v>
      </c>
      <c r="O1724" s="1">
        <v>44777.63417824074</v>
      </c>
      <c r="P1724" s="1">
        <v>44777.647465277776</v>
      </c>
      <c r="Q1724">
        <v>1090</v>
      </c>
      <c r="R1724">
        <v>58</v>
      </c>
      <c r="S1724" t="b">
        <v>0</v>
      </c>
      <c r="T1724" t="s">
        <v>90</v>
      </c>
      <c r="U1724" t="b">
        <v>0</v>
      </c>
      <c r="V1724" t="s">
        <v>91</v>
      </c>
      <c r="W1724" s="1">
        <v>44777.647465277776</v>
      </c>
      <c r="X1724">
        <v>6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401</v>
      </c>
      <c r="AE1724">
        <v>0</v>
      </c>
      <c r="AF1724">
        <v>0</v>
      </c>
      <c r="AG1724">
        <v>10</v>
      </c>
      <c r="AH1724" t="s">
        <v>90</v>
      </c>
      <c r="AI1724" t="s">
        <v>90</v>
      </c>
      <c r="AJ1724" t="s">
        <v>90</v>
      </c>
      <c r="AK1724" t="s">
        <v>90</v>
      </c>
      <c r="AL1724" t="s">
        <v>90</v>
      </c>
      <c r="AM1724" t="s">
        <v>90</v>
      </c>
      <c r="AN1724" t="s">
        <v>90</v>
      </c>
      <c r="AO1724" t="s">
        <v>90</v>
      </c>
      <c r="AP1724" t="s">
        <v>90</v>
      </c>
      <c r="AQ1724" t="s">
        <v>90</v>
      </c>
      <c r="AR1724" t="s">
        <v>90</v>
      </c>
      <c r="AS1724" t="s">
        <v>90</v>
      </c>
      <c r="AT1724" t="s">
        <v>90</v>
      </c>
      <c r="AU1724" t="s">
        <v>90</v>
      </c>
      <c r="AV1724" t="s">
        <v>90</v>
      </c>
      <c r="AW1724" t="s">
        <v>90</v>
      </c>
      <c r="AX1724" t="s">
        <v>90</v>
      </c>
      <c r="AY1724" t="s">
        <v>90</v>
      </c>
      <c r="AZ1724" t="s">
        <v>90</v>
      </c>
      <c r="BA1724" t="s">
        <v>90</v>
      </c>
      <c r="BB1724" t="s">
        <v>90</v>
      </c>
      <c r="BC1724" t="s">
        <v>90</v>
      </c>
      <c r="BD1724" t="s">
        <v>90</v>
      </c>
      <c r="BE1724" t="s">
        <v>90</v>
      </c>
      <c r="BF1724" t="s">
        <v>92</v>
      </c>
      <c r="BG1724">
        <v>19</v>
      </c>
      <c r="BH1724" t="s">
        <v>93</v>
      </c>
    </row>
    <row r="1725" spans="1:60">
      <c r="A1725" t="s">
        <v>3688</v>
      </c>
      <c r="B1725" t="s">
        <v>82</v>
      </c>
      <c r="C1725" t="s">
        <v>1296</v>
      </c>
      <c r="D1725" t="s">
        <v>84</v>
      </c>
      <c r="E1725" s="2">
        <f>HYPERLINK("capsilon://?command=openfolder&amp;siteaddress=FAM.docvelocity-na8.net&amp;folderid=FX52F5C93F-F931-4236-43E3-FBBD02FEEDFB","FX22075734")</f>
        <v>0</v>
      </c>
      <c r="F1725" t="s">
        <v>19</v>
      </c>
      <c r="G1725" t="s">
        <v>19</v>
      </c>
      <c r="H1725" t="s">
        <v>85</v>
      </c>
      <c r="I1725" t="s">
        <v>3689</v>
      </c>
      <c r="J1725">
        <v>67</v>
      </c>
      <c r="K1725" t="s">
        <v>87</v>
      </c>
      <c r="L1725" t="s">
        <v>88</v>
      </c>
      <c r="M1725" t="s">
        <v>89</v>
      </c>
      <c r="N1725">
        <v>2</v>
      </c>
      <c r="O1725" s="1">
        <v>44777.634826388887</v>
      </c>
      <c r="P1725" s="1">
        <v>44777.649224537039</v>
      </c>
      <c r="Q1725">
        <v>704</v>
      </c>
      <c r="R1725">
        <v>540</v>
      </c>
      <c r="S1725" t="b">
        <v>0</v>
      </c>
      <c r="T1725" t="s">
        <v>90</v>
      </c>
      <c r="U1725" t="b">
        <v>0</v>
      </c>
      <c r="V1725" t="s">
        <v>95</v>
      </c>
      <c r="W1725" s="1">
        <v>44777.647210648145</v>
      </c>
      <c r="X1725">
        <v>367</v>
      </c>
      <c r="Y1725">
        <v>52</v>
      </c>
      <c r="Z1725">
        <v>0</v>
      </c>
      <c r="AA1725">
        <v>52</v>
      </c>
      <c r="AB1725">
        <v>0</v>
      </c>
      <c r="AC1725">
        <v>40</v>
      </c>
      <c r="AD1725">
        <v>15</v>
      </c>
      <c r="AE1725">
        <v>0</v>
      </c>
      <c r="AF1725">
        <v>0</v>
      </c>
      <c r="AG1725">
        <v>0</v>
      </c>
      <c r="AH1725" t="s">
        <v>96</v>
      </c>
      <c r="AI1725" s="1">
        <v>44777.649224537039</v>
      </c>
      <c r="AJ1725">
        <v>173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15</v>
      </c>
      <c r="AQ1725">
        <v>0</v>
      </c>
      <c r="AR1725">
        <v>0</v>
      </c>
      <c r="AS1725">
        <v>0</v>
      </c>
      <c r="AT1725" t="s">
        <v>90</v>
      </c>
      <c r="AU1725" t="s">
        <v>90</v>
      </c>
      <c r="AV1725" t="s">
        <v>90</v>
      </c>
      <c r="AW1725" t="s">
        <v>90</v>
      </c>
      <c r="AX1725" t="s">
        <v>90</v>
      </c>
      <c r="AY1725" t="s">
        <v>90</v>
      </c>
      <c r="AZ1725" t="s">
        <v>90</v>
      </c>
      <c r="BA1725" t="s">
        <v>90</v>
      </c>
      <c r="BB1725" t="s">
        <v>90</v>
      </c>
      <c r="BC1725" t="s">
        <v>90</v>
      </c>
      <c r="BD1725" t="s">
        <v>90</v>
      </c>
      <c r="BE1725" t="s">
        <v>90</v>
      </c>
      <c r="BF1725" t="s">
        <v>92</v>
      </c>
      <c r="BG1725">
        <v>20</v>
      </c>
      <c r="BH1725" t="s">
        <v>93</v>
      </c>
    </row>
    <row r="1726" spans="1:60">
      <c r="A1726" t="s">
        <v>3690</v>
      </c>
      <c r="B1726" t="s">
        <v>82</v>
      </c>
      <c r="C1726" t="s">
        <v>3686</v>
      </c>
      <c r="D1726" t="s">
        <v>84</v>
      </c>
      <c r="E1726" s="2">
        <f>HYPERLINK("capsilon://?command=openfolder&amp;siteaddress=FAM.docvelocity-na8.net&amp;folderid=FXE10894AF-9305-FF71-CB4F-3360C1FE36BE","FX2208428")</f>
        <v>0</v>
      </c>
      <c r="F1726" t="s">
        <v>19</v>
      </c>
      <c r="G1726" t="s">
        <v>19</v>
      </c>
      <c r="H1726" t="s">
        <v>85</v>
      </c>
      <c r="I1726" t="s">
        <v>3687</v>
      </c>
      <c r="J1726">
        <v>557</v>
      </c>
      <c r="K1726" t="s">
        <v>87</v>
      </c>
      <c r="L1726" t="s">
        <v>88</v>
      </c>
      <c r="M1726" t="s">
        <v>89</v>
      </c>
      <c r="N1726">
        <v>2</v>
      </c>
      <c r="O1726" s="1">
        <v>44777.649293981478</v>
      </c>
      <c r="P1726" s="1">
        <v>44777.731782407405</v>
      </c>
      <c r="Q1726">
        <v>3537</v>
      </c>
      <c r="R1726">
        <v>3590</v>
      </c>
      <c r="S1726" t="b">
        <v>0</v>
      </c>
      <c r="T1726" t="s">
        <v>90</v>
      </c>
      <c r="U1726" t="b">
        <v>1</v>
      </c>
      <c r="V1726" t="s">
        <v>95</v>
      </c>
      <c r="W1726" s="1">
        <v>44777.675266203703</v>
      </c>
      <c r="X1726">
        <v>1895</v>
      </c>
      <c r="Y1726">
        <v>385</v>
      </c>
      <c r="Z1726">
        <v>0</v>
      </c>
      <c r="AA1726">
        <v>385</v>
      </c>
      <c r="AB1726">
        <v>0</v>
      </c>
      <c r="AC1726">
        <v>57</v>
      </c>
      <c r="AD1726">
        <v>172</v>
      </c>
      <c r="AE1726">
        <v>0</v>
      </c>
      <c r="AF1726">
        <v>0</v>
      </c>
      <c r="AG1726">
        <v>0</v>
      </c>
      <c r="AH1726" t="s">
        <v>108</v>
      </c>
      <c r="AI1726" s="1">
        <v>44777.731782407405</v>
      </c>
      <c r="AJ1726">
        <v>1630</v>
      </c>
      <c r="AK1726">
        <v>4</v>
      </c>
      <c r="AL1726">
        <v>0</v>
      </c>
      <c r="AM1726">
        <v>4</v>
      </c>
      <c r="AN1726">
        <v>0</v>
      </c>
      <c r="AO1726">
        <v>4</v>
      </c>
      <c r="AP1726">
        <v>168</v>
      </c>
      <c r="AQ1726">
        <v>0</v>
      </c>
      <c r="AR1726">
        <v>0</v>
      </c>
      <c r="AS1726">
        <v>0</v>
      </c>
      <c r="AT1726" t="s">
        <v>90</v>
      </c>
      <c r="AU1726" t="s">
        <v>90</v>
      </c>
      <c r="AV1726" t="s">
        <v>90</v>
      </c>
      <c r="AW1726" t="s">
        <v>90</v>
      </c>
      <c r="AX1726" t="s">
        <v>90</v>
      </c>
      <c r="AY1726" t="s">
        <v>90</v>
      </c>
      <c r="AZ1726" t="s">
        <v>90</v>
      </c>
      <c r="BA1726" t="s">
        <v>90</v>
      </c>
      <c r="BB1726" t="s">
        <v>90</v>
      </c>
      <c r="BC1726" t="s">
        <v>90</v>
      </c>
      <c r="BD1726" t="s">
        <v>90</v>
      </c>
      <c r="BE1726" t="s">
        <v>90</v>
      </c>
      <c r="BF1726" t="s">
        <v>92</v>
      </c>
      <c r="BG1726">
        <v>118</v>
      </c>
      <c r="BH1726" t="s">
        <v>93</v>
      </c>
    </row>
    <row r="1727" spans="1:60">
      <c r="A1727" t="s">
        <v>3691</v>
      </c>
      <c r="B1727" t="s">
        <v>82</v>
      </c>
      <c r="C1727" t="s">
        <v>180</v>
      </c>
      <c r="D1727" t="s">
        <v>84</v>
      </c>
      <c r="E1727" s="2">
        <f>HYPERLINK("capsilon://?command=openfolder&amp;siteaddress=FAM.docvelocity-na8.net&amp;folderid=FX90354F79-C264-6034-5068-F598A9A7DBF0","FX2207841")</f>
        <v>0</v>
      </c>
      <c r="F1727" t="s">
        <v>19</v>
      </c>
      <c r="G1727" t="s">
        <v>19</v>
      </c>
      <c r="H1727" t="s">
        <v>85</v>
      </c>
      <c r="I1727" t="s">
        <v>3692</v>
      </c>
      <c r="J1727">
        <v>86</v>
      </c>
      <c r="K1727" t="s">
        <v>87</v>
      </c>
      <c r="L1727" t="s">
        <v>88</v>
      </c>
      <c r="M1727" t="s">
        <v>89</v>
      </c>
      <c r="N1727">
        <v>1</v>
      </c>
      <c r="O1727" s="1">
        <v>44777.662476851852</v>
      </c>
      <c r="P1727" s="1">
        <v>44777.663981481484</v>
      </c>
      <c r="Q1727">
        <v>8</v>
      </c>
      <c r="R1727">
        <v>122</v>
      </c>
      <c r="S1727" t="b">
        <v>0</v>
      </c>
      <c r="T1727" t="s">
        <v>90</v>
      </c>
      <c r="U1727" t="b">
        <v>0</v>
      </c>
      <c r="V1727" t="s">
        <v>131</v>
      </c>
      <c r="W1727" s="1">
        <v>44777.663981481484</v>
      </c>
      <c r="X1727">
        <v>122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86</v>
      </c>
      <c r="AE1727">
        <v>79</v>
      </c>
      <c r="AF1727">
        <v>0</v>
      </c>
      <c r="AG1727">
        <v>3</v>
      </c>
      <c r="AH1727" t="s">
        <v>90</v>
      </c>
      <c r="AI1727" t="s">
        <v>90</v>
      </c>
      <c r="AJ1727" t="s">
        <v>90</v>
      </c>
      <c r="AK1727" t="s">
        <v>90</v>
      </c>
      <c r="AL1727" t="s">
        <v>90</v>
      </c>
      <c r="AM1727" t="s">
        <v>90</v>
      </c>
      <c r="AN1727" t="s">
        <v>90</v>
      </c>
      <c r="AO1727" t="s">
        <v>90</v>
      </c>
      <c r="AP1727" t="s">
        <v>90</v>
      </c>
      <c r="AQ1727" t="s">
        <v>90</v>
      </c>
      <c r="AR1727" t="s">
        <v>90</v>
      </c>
      <c r="AS1727" t="s">
        <v>90</v>
      </c>
      <c r="AT1727" t="s">
        <v>90</v>
      </c>
      <c r="AU1727" t="s">
        <v>90</v>
      </c>
      <c r="AV1727" t="s">
        <v>90</v>
      </c>
      <c r="AW1727" t="s">
        <v>90</v>
      </c>
      <c r="AX1727" t="s">
        <v>90</v>
      </c>
      <c r="AY1727" t="s">
        <v>90</v>
      </c>
      <c r="AZ1727" t="s">
        <v>90</v>
      </c>
      <c r="BA1727" t="s">
        <v>90</v>
      </c>
      <c r="BB1727" t="s">
        <v>90</v>
      </c>
      <c r="BC1727" t="s">
        <v>90</v>
      </c>
      <c r="BD1727" t="s">
        <v>90</v>
      </c>
      <c r="BE1727" t="s">
        <v>90</v>
      </c>
      <c r="BF1727" t="s">
        <v>92</v>
      </c>
      <c r="BG1727">
        <v>2</v>
      </c>
      <c r="BH1727" t="s">
        <v>93</v>
      </c>
    </row>
    <row r="1728" spans="1:60">
      <c r="A1728" t="s">
        <v>3693</v>
      </c>
      <c r="B1728" t="s">
        <v>82</v>
      </c>
      <c r="C1728" t="s">
        <v>3474</v>
      </c>
      <c r="D1728" t="s">
        <v>84</v>
      </c>
      <c r="E1728" s="2">
        <f>HYPERLINK("capsilon://?command=openfolder&amp;siteaddress=FAM.docvelocity-na8.net&amp;folderid=FX4877C613-FD10-CCA6-2B87-61FEBFC53C0C","FX22077839")</f>
        <v>0</v>
      </c>
      <c r="F1728" t="s">
        <v>19</v>
      </c>
      <c r="G1728" t="s">
        <v>19</v>
      </c>
      <c r="H1728" t="s">
        <v>85</v>
      </c>
      <c r="I1728" t="s">
        <v>3694</v>
      </c>
      <c r="J1728">
        <v>33</v>
      </c>
      <c r="K1728" t="s">
        <v>87</v>
      </c>
      <c r="L1728" t="s">
        <v>88</v>
      </c>
      <c r="M1728" t="s">
        <v>89</v>
      </c>
      <c r="N1728">
        <v>2</v>
      </c>
      <c r="O1728" s="1">
        <v>44777.664479166669</v>
      </c>
      <c r="P1728" s="1">
        <v>44777.730034722219</v>
      </c>
      <c r="Q1728">
        <v>5468</v>
      </c>
      <c r="R1728">
        <v>196</v>
      </c>
      <c r="S1728" t="b">
        <v>0</v>
      </c>
      <c r="T1728" t="s">
        <v>90</v>
      </c>
      <c r="U1728" t="b">
        <v>0</v>
      </c>
      <c r="V1728" t="s">
        <v>131</v>
      </c>
      <c r="W1728" s="1">
        <v>44777.665983796294</v>
      </c>
      <c r="X1728">
        <v>129</v>
      </c>
      <c r="Y1728">
        <v>10</v>
      </c>
      <c r="Z1728">
        <v>0</v>
      </c>
      <c r="AA1728">
        <v>10</v>
      </c>
      <c r="AB1728">
        <v>0</v>
      </c>
      <c r="AC1728">
        <v>0</v>
      </c>
      <c r="AD1728">
        <v>23</v>
      </c>
      <c r="AE1728">
        <v>0</v>
      </c>
      <c r="AF1728">
        <v>0</v>
      </c>
      <c r="AG1728">
        <v>0</v>
      </c>
      <c r="AH1728" t="s">
        <v>96</v>
      </c>
      <c r="AI1728" s="1">
        <v>44777.730034722219</v>
      </c>
      <c r="AJ1728">
        <v>67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23</v>
      </c>
      <c r="AQ1728">
        <v>0</v>
      </c>
      <c r="AR1728">
        <v>0</v>
      </c>
      <c r="AS1728">
        <v>0</v>
      </c>
      <c r="AT1728" t="s">
        <v>90</v>
      </c>
      <c r="AU1728" t="s">
        <v>90</v>
      </c>
      <c r="AV1728" t="s">
        <v>90</v>
      </c>
      <c r="AW1728" t="s">
        <v>90</v>
      </c>
      <c r="AX1728" t="s">
        <v>90</v>
      </c>
      <c r="AY1728" t="s">
        <v>90</v>
      </c>
      <c r="AZ1728" t="s">
        <v>90</v>
      </c>
      <c r="BA1728" t="s">
        <v>90</v>
      </c>
      <c r="BB1728" t="s">
        <v>90</v>
      </c>
      <c r="BC1728" t="s">
        <v>90</v>
      </c>
      <c r="BD1728" t="s">
        <v>90</v>
      </c>
      <c r="BE1728" t="s">
        <v>90</v>
      </c>
      <c r="BF1728" t="s">
        <v>92</v>
      </c>
      <c r="BG1728">
        <v>94</v>
      </c>
      <c r="BH1728" t="s">
        <v>93</v>
      </c>
    </row>
    <row r="1729" spans="1:60">
      <c r="A1729" t="s">
        <v>3695</v>
      </c>
      <c r="B1729" t="s">
        <v>82</v>
      </c>
      <c r="C1729" t="s">
        <v>180</v>
      </c>
      <c r="D1729" t="s">
        <v>84</v>
      </c>
      <c r="E1729" s="2">
        <f>HYPERLINK("capsilon://?command=openfolder&amp;siteaddress=FAM.docvelocity-na8.net&amp;folderid=FX90354F79-C264-6034-5068-F598A9A7DBF0","FX2207841")</f>
        <v>0</v>
      </c>
      <c r="F1729" t="s">
        <v>19</v>
      </c>
      <c r="G1729" t="s">
        <v>19</v>
      </c>
      <c r="H1729" t="s">
        <v>85</v>
      </c>
      <c r="I1729" t="s">
        <v>3692</v>
      </c>
      <c r="J1729">
        <v>110</v>
      </c>
      <c r="K1729" t="s">
        <v>87</v>
      </c>
      <c r="L1729" t="s">
        <v>88</v>
      </c>
      <c r="M1729" t="s">
        <v>89</v>
      </c>
      <c r="N1729">
        <v>2</v>
      </c>
      <c r="O1729" s="1">
        <v>44777.665069444447</v>
      </c>
      <c r="P1729" s="1">
        <v>44777.723009259258</v>
      </c>
      <c r="Q1729">
        <v>4281</v>
      </c>
      <c r="R1729">
        <v>725</v>
      </c>
      <c r="S1729" t="b">
        <v>0</v>
      </c>
      <c r="T1729" t="s">
        <v>90</v>
      </c>
      <c r="U1729" t="b">
        <v>1</v>
      </c>
      <c r="V1729" t="s">
        <v>131</v>
      </c>
      <c r="W1729" s="1">
        <v>44777.67224537037</v>
      </c>
      <c r="X1729">
        <v>540</v>
      </c>
      <c r="Y1729">
        <v>97</v>
      </c>
      <c r="Z1729">
        <v>0</v>
      </c>
      <c r="AA1729">
        <v>97</v>
      </c>
      <c r="AB1729">
        <v>0</v>
      </c>
      <c r="AC1729">
        <v>18</v>
      </c>
      <c r="AD1729">
        <v>13</v>
      </c>
      <c r="AE1729">
        <v>0</v>
      </c>
      <c r="AF1729">
        <v>0</v>
      </c>
      <c r="AG1729">
        <v>0</v>
      </c>
      <c r="AH1729" t="s">
        <v>96</v>
      </c>
      <c r="AI1729" s="1">
        <v>44777.723009259258</v>
      </c>
      <c r="AJ1729">
        <v>185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13</v>
      </c>
      <c r="AQ1729">
        <v>0</v>
      </c>
      <c r="AR1729">
        <v>0</v>
      </c>
      <c r="AS1729">
        <v>0</v>
      </c>
      <c r="AT1729" t="s">
        <v>90</v>
      </c>
      <c r="AU1729" t="s">
        <v>90</v>
      </c>
      <c r="AV1729" t="s">
        <v>90</v>
      </c>
      <c r="AW1729" t="s">
        <v>90</v>
      </c>
      <c r="AX1729" t="s">
        <v>90</v>
      </c>
      <c r="AY1729" t="s">
        <v>90</v>
      </c>
      <c r="AZ1729" t="s">
        <v>90</v>
      </c>
      <c r="BA1729" t="s">
        <v>90</v>
      </c>
      <c r="BB1729" t="s">
        <v>90</v>
      </c>
      <c r="BC1729" t="s">
        <v>90</v>
      </c>
      <c r="BD1729" t="s">
        <v>90</v>
      </c>
      <c r="BE1729" t="s">
        <v>90</v>
      </c>
      <c r="BF1729" t="s">
        <v>92</v>
      </c>
      <c r="BG1729">
        <v>83</v>
      </c>
      <c r="BH1729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78</v>
      </c>
      <c r="B1" s="3" t="s">
        <v>3696</v>
      </c>
      <c r="C1" s="3" t="s">
        <v>3697</v>
      </c>
      <c r="D1" s="3" t="s">
        <v>3698</v>
      </c>
    </row>
    <row r="2" spans="1:4">
      <c r="A2" t="s">
        <v>170</v>
      </c>
      <c r="B2">
        <v>52</v>
      </c>
      <c r="C2">
        <v>0</v>
      </c>
      <c r="D2">
        <v>52</v>
      </c>
    </row>
    <row r="3" spans="1:4">
      <c r="A3" t="s">
        <v>1506</v>
      </c>
      <c r="B3">
        <v>65</v>
      </c>
      <c r="C3">
        <v>0</v>
      </c>
      <c r="D3">
        <v>65</v>
      </c>
    </row>
    <row r="4" spans="1:4">
      <c r="A4" t="s">
        <v>3252</v>
      </c>
      <c r="B4">
        <v>87</v>
      </c>
      <c r="C4">
        <v>0</v>
      </c>
      <c r="D4">
        <v>87</v>
      </c>
    </row>
    <row r="5" spans="1:4">
      <c r="A5" t="s">
        <v>92</v>
      </c>
      <c r="B5">
        <v>124</v>
      </c>
      <c r="C5">
        <v>0</v>
      </c>
      <c r="D5">
        <v>124</v>
      </c>
    </row>
    <row r="6" spans="1:4">
      <c r="A6" t="s">
        <v>184</v>
      </c>
      <c r="B6">
        <v>46</v>
      </c>
      <c r="C6">
        <v>0</v>
      </c>
      <c r="D6">
        <v>46</v>
      </c>
    </row>
    <row r="7" spans="1:4">
      <c r="A7" t="s">
        <v>290</v>
      </c>
      <c r="B7">
        <v>88</v>
      </c>
      <c r="C7">
        <v>0</v>
      </c>
      <c r="D7">
        <v>88</v>
      </c>
    </row>
    <row r="8" spans="1:4">
      <c r="A8" t="s">
        <v>495</v>
      </c>
      <c r="B8">
        <v>95</v>
      </c>
      <c r="C8">
        <v>0</v>
      </c>
      <c r="D8">
        <v>95</v>
      </c>
    </row>
    <row r="9" spans="1:4">
      <c r="A9" t="s">
        <v>700</v>
      </c>
      <c r="B9">
        <v>65</v>
      </c>
      <c r="C9">
        <v>0</v>
      </c>
      <c r="D9">
        <v>65</v>
      </c>
    </row>
    <row r="10" spans="1:4">
      <c r="A10" t="s">
        <v>844</v>
      </c>
      <c r="B10">
        <v>70</v>
      </c>
      <c r="C10">
        <v>0</v>
      </c>
      <c r="D10">
        <v>70</v>
      </c>
    </row>
    <row r="11" spans="1:4">
      <c r="A11" t="s">
        <v>996</v>
      </c>
      <c r="B11">
        <v>80</v>
      </c>
      <c r="C11">
        <v>0</v>
      </c>
      <c r="D11">
        <v>80</v>
      </c>
    </row>
    <row r="12" spans="1:4">
      <c r="A12" t="s">
        <v>1186</v>
      </c>
      <c r="B12">
        <v>82</v>
      </c>
      <c r="C12">
        <v>0</v>
      </c>
      <c r="D12">
        <v>82</v>
      </c>
    </row>
    <row r="13" spans="1:4">
      <c r="A13" t="s">
        <v>1380</v>
      </c>
      <c r="B13">
        <v>102</v>
      </c>
      <c r="C13">
        <v>0</v>
      </c>
      <c r="D13">
        <v>102</v>
      </c>
    </row>
    <row r="14" spans="1:4">
      <c r="A14" t="s">
        <v>1610</v>
      </c>
      <c r="B14">
        <v>89</v>
      </c>
      <c r="C14">
        <v>0</v>
      </c>
      <c r="D14">
        <v>89</v>
      </c>
    </row>
    <row r="15" spans="1:4">
      <c r="A15" t="s">
        <v>1818</v>
      </c>
      <c r="B15">
        <v>85</v>
      </c>
      <c r="C15">
        <v>0</v>
      </c>
      <c r="D15">
        <v>85</v>
      </c>
    </row>
    <row r="16" spans="1:4">
      <c r="A16" t="s">
        <v>2013</v>
      </c>
      <c r="B16">
        <v>51</v>
      </c>
      <c r="C16">
        <v>0</v>
      </c>
      <c r="D16">
        <v>51</v>
      </c>
    </row>
    <row r="17" spans="1:4">
      <c r="A17" t="s">
        <v>2127</v>
      </c>
      <c r="B17">
        <v>1</v>
      </c>
      <c r="C17">
        <v>0</v>
      </c>
      <c r="D17">
        <v>1</v>
      </c>
    </row>
    <row r="18" spans="1:4">
      <c r="A18" t="s">
        <v>2134</v>
      </c>
      <c r="B18">
        <v>79</v>
      </c>
      <c r="C18">
        <v>0</v>
      </c>
      <c r="D18">
        <v>79</v>
      </c>
    </row>
    <row r="19" spans="1:4">
      <c r="A19" t="s">
        <v>2310</v>
      </c>
      <c r="B19">
        <v>78</v>
      </c>
      <c r="C19">
        <v>0</v>
      </c>
      <c r="D19">
        <v>78</v>
      </c>
    </row>
    <row r="20" spans="1:4">
      <c r="A20" t="s">
        <v>2475</v>
      </c>
      <c r="B20">
        <v>113</v>
      </c>
      <c r="C20">
        <v>0</v>
      </c>
      <c r="D20">
        <v>113</v>
      </c>
    </row>
    <row r="21" spans="1:4">
      <c r="A21" t="s">
        <v>2698</v>
      </c>
      <c r="B21">
        <v>74</v>
      </c>
      <c r="C21">
        <v>0</v>
      </c>
      <c r="D21">
        <v>74</v>
      </c>
    </row>
    <row r="22" spans="1:4">
      <c r="A22" t="s">
        <v>2858</v>
      </c>
      <c r="B22">
        <v>71</v>
      </c>
      <c r="C22">
        <v>0</v>
      </c>
      <c r="D22">
        <v>71</v>
      </c>
    </row>
    <row r="23" spans="1:4">
      <c r="A23" t="s">
        <v>3013</v>
      </c>
      <c r="B23">
        <v>1</v>
      </c>
      <c r="C23">
        <v>0</v>
      </c>
      <c r="D23">
        <v>1</v>
      </c>
    </row>
    <row r="24" spans="1:4">
      <c r="A24" t="s">
        <v>3017</v>
      </c>
      <c r="B24">
        <v>53</v>
      </c>
      <c r="C24">
        <v>0</v>
      </c>
      <c r="D24">
        <v>53</v>
      </c>
    </row>
    <row r="25" spans="1:4">
      <c r="A25" t="s">
        <v>3161</v>
      </c>
      <c r="B25">
        <v>74</v>
      </c>
      <c r="C25">
        <v>0</v>
      </c>
      <c r="D25">
        <v>74</v>
      </c>
    </row>
    <row r="26" spans="1:4">
      <c r="A26" t="s">
        <v>3334</v>
      </c>
      <c r="B26">
        <v>3</v>
      </c>
      <c r="C26">
        <v>0</v>
      </c>
      <c r="D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Varsha Subhash Deshmukh</cp:lastModifiedBy>
  <cp:revision/>
  <dcterms:created xsi:type="dcterms:W3CDTF">2022-08-31T15:00:00Z</dcterms:created>
  <dcterms:modified xsi:type="dcterms:W3CDTF">2022-09-20T14:11:23Z</dcterms:modified>
  <cp:category/>
  <cp:contentStatus/>
</cp:coreProperties>
</file>