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heckCompatibility="1" defaultThemeVersion="124226"/>
  <bookViews>
    <workbookView xWindow="120" yWindow="132" windowWidth="10008" windowHeight="6240"/>
  </bookViews>
  <sheets>
    <sheet name="USD swap" sheetId="1" r:id="rId1"/>
    <sheet name="SGD swap" sheetId="2" r:id="rId2"/>
    <sheet name="03042013" sheetId="3" r:id="rId3"/>
    <sheet name="Bond Linear RT" sheetId="6" r:id="rId4"/>
    <sheet name="Bond Linear Spot" sheetId="5" r:id="rId5"/>
  </sheets>
  <calcPr calcId="125725"/>
</workbook>
</file>

<file path=xl/calcChain.xml><?xml version="1.0" encoding="utf-8"?>
<calcChain xmlns="http://schemas.openxmlformats.org/spreadsheetml/2006/main">
  <c r="I35" i="1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34"/>
  <c r="H40" i="6"/>
  <c r="F43"/>
  <c r="E40"/>
  <c r="H39"/>
  <c r="E2"/>
  <c r="F2"/>
  <c r="F3"/>
  <c r="F1"/>
  <c r="G38"/>
  <c r="F42"/>
  <c r="F44"/>
  <c r="F40"/>
  <c r="F41"/>
  <c r="F39"/>
  <c r="C28"/>
  <c r="C27"/>
  <c r="C24"/>
  <c r="C25"/>
  <c r="C26"/>
  <c r="C23"/>
  <c r="E19"/>
  <c r="E21"/>
  <c r="E18"/>
  <c r="E17"/>
  <c r="E16"/>
  <c r="E43" l="1"/>
  <c r="E42"/>
  <c r="I4"/>
  <c r="I5"/>
  <c r="I6"/>
  <c r="I7"/>
  <c r="I8"/>
  <c r="I9"/>
  <c r="I10"/>
  <c r="I11"/>
  <c r="I12"/>
  <c r="I3"/>
  <c r="M28" i="2" l="1"/>
  <c r="M29"/>
  <c r="M30"/>
  <c r="M31"/>
  <c r="K40" l="1"/>
  <c r="K41"/>
  <c r="I39"/>
  <c r="J39" s="1"/>
  <c r="K39" s="1"/>
  <c r="I40"/>
  <c r="J40" s="1"/>
  <c r="I41"/>
  <c r="J41" s="1"/>
  <c r="J42"/>
  <c r="K42" s="1"/>
  <c r="I42"/>
  <c r="M32"/>
  <c r="M33"/>
  <c r="M34"/>
  <c r="M35"/>
  <c r="G36"/>
  <c r="N34" l="1"/>
  <c r="N35"/>
  <c r="M23"/>
  <c r="M24"/>
  <c r="M25"/>
  <c r="M22"/>
  <c r="I2"/>
  <c r="I3"/>
  <c r="I4"/>
  <c r="I5"/>
  <c r="I6"/>
  <c r="I7"/>
  <c r="I8"/>
  <c r="I9"/>
  <c r="I10"/>
  <c r="I11"/>
  <c r="I12"/>
  <c r="I13"/>
  <c r="I14"/>
  <c r="I15"/>
  <c r="I16"/>
  <c r="I17"/>
  <c r="I18"/>
  <c r="I1"/>
  <c r="I9" i="1"/>
  <c r="I10"/>
  <c r="I11"/>
  <c r="I12"/>
  <c r="I13"/>
  <c r="I14"/>
  <c r="I15"/>
  <c r="I16"/>
  <c r="I17"/>
  <c r="I18"/>
  <c r="I19"/>
  <c r="I20"/>
  <c r="I2"/>
  <c r="I3"/>
  <c r="I4"/>
  <c r="I5"/>
  <c r="I6"/>
  <c r="I7"/>
  <c r="I8"/>
  <c r="I1"/>
  <c r="F22" i="3" l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"/>
  <c r="G2" i="5" l="1"/>
  <c r="G3"/>
  <c r="G4"/>
  <c r="G5"/>
  <c r="G6"/>
  <c r="G7"/>
  <c r="G8"/>
  <c r="G9"/>
  <c r="G10"/>
  <c r="G11"/>
  <c r="G1"/>
</calcChain>
</file>

<file path=xl/sharedStrings.xml><?xml version="1.0" encoding="utf-8"?>
<sst xmlns="http://schemas.openxmlformats.org/spreadsheetml/2006/main" count="188" uniqueCount="84">
  <si>
    <t>Float Rate</t>
  </si>
  <si>
    <t>Fixed Rate</t>
  </si>
  <si>
    <t>Type</t>
  </si>
  <si>
    <t>Nominal</t>
  </si>
  <si>
    <t>Start Day</t>
  </si>
  <si>
    <t>End Day</t>
  </si>
  <si>
    <t>Days</t>
  </si>
  <si>
    <t>Pay Day</t>
  </si>
  <si>
    <t>Rate</t>
  </si>
  <si>
    <t>Forw</t>
  </si>
  <si>
    <t>Proj</t>
  </si>
  <si>
    <t>Present Value</t>
  </si>
  <si>
    <t>Fix</t>
  </si>
  <si>
    <t>start</t>
  </si>
  <si>
    <t>end</t>
  </si>
  <si>
    <t>EDM3 Comdty</t>
  </si>
  <si>
    <t>EDU3 Comdty</t>
  </si>
  <si>
    <t>EDZ3 Comdty</t>
  </si>
  <si>
    <t>EDH4 Comdty</t>
  </si>
  <si>
    <t>BBG</t>
  </si>
  <si>
    <t>SGD/SOR/1D</t>
  </si>
  <si>
    <t>SGD/SOR/1W</t>
  </si>
  <si>
    <t>SGD/SOR/1M</t>
  </si>
  <si>
    <t>SGD/SOR/2M</t>
  </si>
  <si>
    <t>SGD/SOR/3M</t>
  </si>
  <si>
    <t>SGD/SOR/6M</t>
  </si>
  <si>
    <t>SGD/SOR/9M</t>
  </si>
  <si>
    <t>SGD/IRS/F-SI/1Y</t>
  </si>
  <si>
    <t>SGD/IRS/F-SI/2Y</t>
  </si>
  <si>
    <t>SGD/IRS/F-SI/3Y</t>
  </si>
  <si>
    <t>SGD/IRS/F-SI/4Y</t>
  </si>
  <si>
    <t>SGD/IRS/F-SI/5Y</t>
  </si>
  <si>
    <t>SGD/IRS/F-SI/7Y</t>
  </si>
  <si>
    <t>SGD/IRS/F-SI/10Y</t>
  </si>
  <si>
    <t>SGD/IRS/F-SI/12Y</t>
  </si>
  <si>
    <t>SGD/IRS/F-SI/15Y</t>
  </si>
  <si>
    <t>SGD/IRS/F-SI/20Y</t>
  </si>
  <si>
    <t>SGD/IRS/F-SI/30Y</t>
  </si>
  <si>
    <t>USD/DEP/1D</t>
  </si>
  <si>
    <t>USD/DEP/TN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</si>
  <si>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</si>
  <si>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</si>
  <si>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</si>
  <si>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</si>
  <si>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</si>
  <si>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</si>
  <si>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</si>
  <si>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</si>
  <si>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</si>
  <si>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</si>
  <si>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</si>
  <si>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</si>
  <si>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</si>
  <si>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</si>
  <si>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</si>
  <si>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</si>
  <si>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</si>
  <si>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</si>
  <si>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Pay/Rec</t>
  </si>
  <si>
    <t>Curr</t>
  </si>
  <si>
    <t>Pay</t>
  </si>
  <si>
    <t>USD</t>
  </si>
  <si>
    <t>Receive</t>
  </si>
  <si>
    <t>Single</t>
  </si>
  <si>
    <t>estimate</t>
  </si>
  <si>
    <t>start day</t>
  </si>
  <si>
    <t>end day</t>
  </si>
  <si>
    <t>SGD</t>
  </si>
  <si>
    <t>date</t>
  </si>
  <si>
    <t>B 0 04/25/13</t>
  </si>
  <si>
    <t>B 0 06/27/13</t>
  </si>
  <si>
    <t>B 0 09/26/13</t>
  </si>
  <si>
    <t>B 0 03/06/14</t>
  </si>
  <si>
    <t>T 0 1/4 03/31/15</t>
  </si>
  <si>
    <t>T 0 3/8 03/15/16</t>
  </si>
  <si>
    <t>T 0 3/4 03/31/18</t>
  </si>
  <si>
    <t>T 1 1/8 03/31/20</t>
  </si>
  <si>
    <t>T 2 02/15/23</t>
  </si>
  <si>
    <t>T 3 1/8 02/15/43</t>
  </si>
  <si>
    <t>EDM3 PIT Comdty</t>
  </si>
  <si>
    <t>EDU3 PIT Comdty</t>
  </si>
  <si>
    <t>EDZ3 PIT Comdty</t>
  </si>
  <si>
    <t>EDH4 PIT Comdty</t>
  </si>
  <si>
    <t>check accrual factor</t>
  </si>
</sst>
</file>

<file path=xl/styles.xml><?xml version="1.0" encoding="utf-8"?>
<styleSheet xmlns="http://schemas.openxmlformats.org/spreadsheetml/2006/main">
  <numFmts count="11">
    <numFmt numFmtId="164" formatCode="0.000000"/>
    <numFmt numFmtId="165" formatCode="0.00000000000"/>
    <numFmt numFmtId="166" formatCode="0.00000000000000"/>
    <numFmt numFmtId="167" formatCode="0.0000000000"/>
    <numFmt numFmtId="168" formatCode="0.000000000000"/>
    <numFmt numFmtId="169" formatCode="0.00000000"/>
    <numFmt numFmtId="170" formatCode="0.0000000000000"/>
    <numFmt numFmtId="172" formatCode="0.00000000000000000000"/>
    <numFmt numFmtId="173" formatCode="0.0000"/>
    <numFmt numFmtId="174" formatCode="#,##0.000000"/>
    <numFmt numFmtId="175" formatCode="0.0000000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44">
    <xf numFmtId="0" fontId="22" fillId="0" borderId="0" xfId="0" applyFont="1"/>
    <xf numFmtId="49" fontId="22" fillId="0" borderId="0" xfId="0" applyNumberFormat="1" applyFont="1"/>
    <xf numFmtId="49" fontId="0" fillId="0" borderId="0" xfId="0" applyNumberFormat="1" applyFont="1"/>
    <xf numFmtId="0" fontId="0" fillId="0" borderId="0" xfId="0" applyFont="1"/>
    <xf numFmtId="14" fontId="22" fillId="0" borderId="0" xfId="0" applyNumberFormat="1" applyFont="1"/>
    <xf numFmtId="164" fontId="22" fillId="0" borderId="0" xfId="0" applyNumberFormat="1" applyFont="1"/>
    <xf numFmtId="14" fontId="4" fillId="0" borderId="0" xfId="42" applyNumberFormat="1"/>
    <xf numFmtId="2" fontId="22" fillId="0" borderId="0" xfId="0" applyNumberFormat="1" applyFont="1"/>
    <xf numFmtId="165" fontId="22" fillId="0" borderId="0" xfId="0" applyNumberFormat="1" applyFont="1"/>
    <xf numFmtId="166" fontId="22" fillId="0" borderId="0" xfId="0" applyNumberFormat="1" applyFont="1"/>
    <xf numFmtId="167" fontId="22" fillId="0" borderId="0" xfId="0" applyNumberFormat="1" applyFont="1"/>
    <xf numFmtId="168" fontId="22" fillId="0" borderId="0" xfId="0" applyNumberFormat="1" applyFont="1"/>
    <xf numFmtId="169" fontId="22" fillId="0" borderId="0" xfId="0" applyNumberFormat="1" applyFont="1"/>
    <xf numFmtId="170" fontId="22" fillId="0" borderId="0" xfId="0" applyNumberFormat="1" applyFont="1"/>
    <xf numFmtId="172" fontId="22" fillId="0" borderId="0" xfId="0" applyNumberFormat="1" applyFont="1"/>
    <xf numFmtId="173" fontId="0" fillId="0" borderId="0" xfId="0" applyNumberFormat="1" applyFont="1"/>
    <xf numFmtId="14" fontId="3" fillId="0" borderId="0" xfId="57" applyNumberFormat="1"/>
    <xf numFmtId="14" fontId="3" fillId="0" borderId="0" xfId="57" applyNumberFormat="1"/>
    <xf numFmtId="0" fontId="3" fillId="0" borderId="0" xfId="57"/>
    <xf numFmtId="14" fontId="0" fillId="0" borderId="0" xfId="0" applyNumberFormat="1" applyFont="1"/>
    <xf numFmtId="14" fontId="0" fillId="0" borderId="0" xfId="0" applyNumberFormat="1"/>
    <xf numFmtId="169" fontId="0" fillId="0" borderId="0" xfId="0" applyNumberFormat="1" applyFont="1"/>
    <xf numFmtId="14" fontId="22" fillId="33" borderId="0" xfId="0" applyNumberFormat="1" applyFont="1" applyFill="1"/>
    <xf numFmtId="169" fontId="0" fillId="33" borderId="0" xfId="0" applyNumberFormat="1" applyFont="1" applyFill="1"/>
    <xf numFmtId="0" fontId="22" fillId="33" borderId="0" xfId="0" applyFont="1" applyFill="1"/>
    <xf numFmtId="165" fontId="22" fillId="33" borderId="0" xfId="0" applyNumberFormat="1" applyFont="1" applyFill="1"/>
    <xf numFmtId="166" fontId="22" fillId="33" borderId="0" xfId="0" applyNumberFormat="1" applyFont="1" applyFill="1"/>
    <xf numFmtId="168" fontId="22" fillId="33" borderId="0" xfId="0" applyNumberFormat="1" applyFont="1" applyFill="1"/>
    <xf numFmtId="167" fontId="22" fillId="33" borderId="0" xfId="0" applyNumberFormat="1" applyFont="1" applyFill="1"/>
    <xf numFmtId="172" fontId="22" fillId="33" borderId="0" xfId="0" applyNumberFormat="1" applyFont="1" applyFill="1"/>
    <xf numFmtId="4" fontId="22" fillId="0" borderId="0" xfId="0" applyNumberFormat="1" applyFont="1"/>
    <xf numFmtId="0" fontId="24" fillId="0" borderId="0" xfId="71" applyFont="1" applyFill="1"/>
    <xf numFmtId="3" fontId="22" fillId="0" borderId="0" xfId="0" applyNumberFormat="1" applyFont="1"/>
    <xf numFmtId="0" fontId="24" fillId="0" borderId="0" xfId="72" applyFont="1" applyFill="1"/>
    <xf numFmtId="0" fontId="24" fillId="0" borderId="0" xfId="73" applyFont="1" applyFill="1"/>
    <xf numFmtId="14" fontId="24" fillId="0" borderId="0" xfId="73" applyNumberFormat="1" applyFont="1" applyFill="1"/>
    <xf numFmtId="170" fontId="0" fillId="0" borderId="0" xfId="0" applyNumberFormat="1" applyFont="1"/>
    <xf numFmtId="174" fontId="22" fillId="0" borderId="0" xfId="0" applyNumberFormat="1" applyFont="1"/>
    <xf numFmtId="175" fontId="22" fillId="0" borderId="0" xfId="0" applyNumberFormat="1" applyFont="1"/>
    <xf numFmtId="167" fontId="24" fillId="0" borderId="0" xfId="72" applyNumberFormat="1" applyFont="1" applyFill="1"/>
    <xf numFmtId="166" fontId="0" fillId="0" borderId="0" xfId="0" applyNumberFormat="1" applyFont="1"/>
    <xf numFmtId="0" fontId="24" fillId="0" borderId="0" xfId="74" applyFont="1" applyFill="1"/>
    <xf numFmtId="14" fontId="22" fillId="0" borderId="0" xfId="0" applyNumberFormat="1" applyFont="1" applyAlignment="1">
      <alignment horizontal="right"/>
    </xf>
    <xf numFmtId="170" fontId="22" fillId="33" borderId="0" xfId="0" applyNumberFormat="1" applyFont="1" applyFill="1"/>
  </cellXfs>
  <cellStyles count="75">
    <cellStyle name="20% - Accent1" xfId="19" builtinId="30" customBuiltin="1"/>
    <cellStyle name="20% - Accent1 2" xfId="44"/>
    <cellStyle name="20% - Accent1 3" xfId="59"/>
    <cellStyle name="20% - Accent2" xfId="23" builtinId="34" customBuiltin="1"/>
    <cellStyle name="20% - Accent2 2" xfId="46"/>
    <cellStyle name="20% - Accent2 3" xfId="61"/>
    <cellStyle name="20% - Accent3" xfId="27" builtinId="38" customBuiltin="1"/>
    <cellStyle name="20% - Accent3 2" xfId="48"/>
    <cellStyle name="20% - Accent3 3" xfId="63"/>
    <cellStyle name="20% - Accent4" xfId="31" builtinId="42" customBuiltin="1"/>
    <cellStyle name="20% - Accent4 2" xfId="50"/>
    <cellStyle name="20% - Accent4 3" xfId="65"/>
    <cellStyle name="20% - Accent5" xfId="35" builtinId="46" customBuiltin="1"/>
    <cellStyle name="20% - Accent5 2" xfId="52"/>
    <cellStyle name="20% - Accent5 3" xfId="67"/>
    <cellStyle name="20% - Accent6" xfId="39" builtinId="50" customBuiltin="1"/>
    <cellStyle name="20% - Accent6 2" xfId="54"/>
    <cellStyle name="20% - Accent6 3" xfId="69"/>
    <cellStyle name="40% - Accent1" xfId="20" builtinId="31" customBuiltin="1"/>
    <cellStyle name="40% - Accent1 2" xfId="45"/>
    <cellStyle name="40% - Accent1 3" xfId="60"/>
    <cellStyle name="40% - Accent2" xfId="24" builtinId="35" customBuiltin="1"/>
    <cellStyle name="40% - Accent2 2" xfId="47"/>
    <cellStyle name="40% - Accent2 3" xfId="62"/>
    <cellStyle name="40% - Accent3" xfId="28" builtinId="39" customBuiltin="1"/>
    <cellStyle name="40% - Accent3 2" xfId="49"/>
    <cellStyle name="40% - Accent3 3" xfId="64"/>
    <cellStyle name="40% - Accent4" xfId="32" builtinId="43" customBuiltin="1"/>
    <cellStyle name="40% - Accent4 2" xfId="51"/>
    <cellStyle name="40% - Accent4 3" xfId="66"/>
    <cellStyle name="40% - Accent5" xfId="36" builtinId="47" customBuiltin="1"/>
    <cellStyle name="40% - Accent5 2" xfId="53"/>
    <cellStyle name="40% - Accent5 3" xfId="68"/>
    <cellStyle name="40% - Accent6" xfId="40" builtinId="51" customBuiltin="1"/>
    <cellStyle name="40% - Accent6 2" xfId="55"/>
    <cellStyle name="40% - Accent6 3" xfId="7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6"/>
    <cellStyle name="Normal 3" xfId="42"/>
    <cellStyle name="Normal 4" xfId="57"/>
    <cellStyle name="Normal_Bond Linear RT" xfId="73"/>
    <cellStyle name="Normal_SGD" xfId="72"/>
    <cellStyle name="Normal_USD" xfId="71"/>
    <cellStyle name="Normal_USD swap" xfId="74"/>
    <cellStyle name="Note" xfId="15" builtinId="10" customBuiltin="1"/>
    <cellStyle name="Note 2" xfId="43"/>
    <cellStyle name="Note 3" xfId="58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selection activeCell="G10" sqref="G10"/>
    </sheetView>
  </sheetViews>
  <sheetFormatPr defaultRowHeight="13.2"/>
  <cols>
    <col min="1" max="1" width="16.109375" bestFit="1" customWidth="1"/>
    <col min="2" max="2" width="11.109375" bestFit="1" customWidth="1"/>
    <col min="3" max="3" width="9.33203125" bestFit="1" customWidth="1"/>
    <col min="4" max="4" width="9.109375" bestFit="1" customWidth="1"/>
    <col min="5" max="5" width="17.33203125" customWidth="1"/>
    <col min="7" max="7" width="10.6640625" bestFit="1" customWidth="1"/>
    <col min="8" max="8" width="10.33203125" bestFit="1" customWidth="1"/>
    <col min="9" max="9" width="16" customWidth="1"/>
    <col min="11" max="12" width="12.6640625" bestFit="1" customWidth="1"/>
    <col min="13" max="13" width="12" bestFit="1" customWidth="1"/>
    <col min="14" max="14" width="12.6640625" bestFit="1" customWidth="1"/>
  </cols>
  <sheetData>
    <row r="1" spans="1:13">
      <c r="A1" s="2" t="s">
        <v>38</v>
      </c>
      <c r="B1" s="3">
        <v>0.26</v>
      </c>
      <c r="C1" s="3"/>
      <c r="D1" s="19">
        <v>41369</v>
      </c>
      <c r="E1" s="13">
        <v>99.999277782993801</v>
      </c>
      <c r="G1" s="4">
        <v>41369</v>
      </c>
      <c r="H1">
        <v>0.99999277782993801</v>
      </c>
      <c r="I1" s="8">
        <f>E1/100-H1</f>
        <v>0</v>
      </c>
      <c r="J1" s="3"/>
      <c r="L1" s="4">
        <v>41368</v>
      </c>
      <c r="M1">
        <v>99.999277782994</v>
      </c>
    </row>
    <row r="2" spans="1:13">
      <c r="A2" s="2" t="s">
        <v>39</v>
      </c>
      <c r="B2" s="3">
        <v>0.25</v>
      </c>
      <c r="C2" s="3"/>
      <c r="D2" s="19">
        <v>41372</v>
      </c>
      <c r="E2" s="36">
        <v>99.997194508107697</v>
      </c>
      <c r="G2" s="4">
        <v>41372</v>
      </c>
      <c r="H2">
        <v>0.999971945081082</v>
      </c>
      <c r="I2" s="8">
        <f t="shared" ref="I2:I20" si="0">E2/100-H2</f>
        <v>-4.9960036108132044E-15</v>
      </c>
      <c r="J2" s="4"/>
      <c r="L2" s="4">
        <v>41369</v>
      </c>
      <c r="M2">
        <v>99.998583348387001</v>
      </c>
    </row>
    <row r="3" spans="1:13">
      <c r="A3" s="2" t="s">
        <v>40</v>
      </c>
      <c r="B3" s="3">
        <v>0.185</v>
      </c>
      <c r="C3" s="3"/>
      <c r="D3" s="19">
        <v>41402</v>
      </c>
      <c r="E3" s="36">
        <v>99.981780650257505</v>
      </c>
      <c r="G3" s="4">
        <v>41402</v>
      </c>
      <c r="H3">
        <v>0.99981780650258001</v>
      </c>
      <c r="I3" s="8">
        <f t="shared" si="0"/>
        <v>-4.9960036108132044E-15</v>
      </c>
      <c r="L3" s="4">
        <v>41400</v>
      </c>
      <c r="M3">
        <v>99.982655555898006</v>
      </c>
    </row>
    <row r="4" spans="1:13">
      <c r="A4" s="2" t="s">
        <v>41</v>
      </c>
      <c r="B4" s="3">
        <v>0.28000000000000003</v>
      </c>
      <c r="C4" s="3"/>
      <c r="D4" s="19">
        <v>41463</v>
      </c>
      <c r="E4" s="36">
        <v>99.9264687740976</v>
      </c>
      <c r="G4" s="4">
        <v>41463</v>
      </c>
      <c r="H4">
        <v>0.99926468774098098</v>
      </c>
      <c r="I4" s="8">
        <f t="shared" si="0"/>
        <v>-4.9960036108132044E-15</v>
      </c>
      <c r="L4" s="4">
        <v>41460</v>
      </c>
      <c r="M4">
        <v>99.927856632081998</v>
      </c>
    </row>
    <row r="5" spans="1:13">
      <c r="A5" s="2" t="s">
        <v>42</v>
      </c>
      <c r="B5" s="3">
        <v>0.49730000000000002</v>
      </c>
      <c r="C5" s="3"/>
      <c r="D5" s="19">
        <v>41555</v>
      </c>
      <c r="E5" s="36">
        <v>99.745044853180303</v>
      </c>
      <c r="G5" s="4">
        <v>41555</v>
      </c>
      <c r="H5">
        <v>0.99745044853180298</v>
      </c>
      <c r="I5" s="8">
        <f t="shared" si="0"/>
        <v>0</v>
      </c>
      <c r="L5" s="4">
        <v>41554</v>
      </c>
      <c r="M5">
        <v>99.743681443813998</v>
      </c>
    </row>
    <row r="6" spans="1:13" ht="14.4">
      <c r="A6" s="2" t="s">
        <v>43</v>
      </c>
      <c r="B6" s="3">
        <v>0.58689999999999998</v>
      </c>
      <c r="C6" s="3"/>
      <c r="D6" s="19">
        <v>41647</v>
      </c>
      <c r="E6" s="36">
        <v>99.550881635364803</v>
      </c>
      <c r="G6" s="4">
        <v>41647</v>
      </c>
      <c r="H6">
        <v>0.99550881635365296</v>
      </c>
      <c r="I6" s="8">
        <f t="shared" si="0"/>
        <v>-4.8849813083506888E-15</v>
      </c>
      <c r="L6" s="6">
        <v>41645</v>
      </c>
      <c r="M6">
        <v>99.550648568444004</v>
      </c>
    </row>
    <row r="7" spans="1:13" ht="14.4">
      <c r="A7" s="2" t="s">
        <v>44</v>
      </c>
      <c r="B7" s="3">
        <v>0.34399999999999997</v>
      </c>
      <c r="C7" s="3"/>
      <c r="D7" s="19">
        <v>41737</v>
      </c>
      <c r="E7" s="36">
        <v>99.654227759199998</v>
      </c>
      <c r="G7" s="4">
        <v>41737</v>
      </c>
      <c r="H7">
        <v>0.99654227759217195</v>
      </c>
      <c r="I7" s="8">
        <f t="shared" si="0"/>
        <v>-1.7197354651443675E-13</v>
      </c>
      <c r="L7" s="6">
        <v>41736</v>
      </c>
      <c r="M7">
        <v>99.646467796633999</v>
      </c>
    </row>
    <row r="8" spans="1:13" ht="14.4">
      <c r="A8" s="2" t="s">
        <v>45</v>
      </c>
      <c r="B8" s="3">
        <v>0.40899999999999997</v>
      </c>
      <c r="C8" s="3"/>
      <c r="D8" s="19">
        <v>42102</v>
      </c>
      <c r="E8" s="36">
        <v>99.183283714482101</v>
      </c>
      <c r="G8" s="4">
        <v>42102</v>
      </c>
      <c r="H8">
        <v>0.99183283714478698</v>
      </c>
      <c r="I8" s="8">
        <f t="shared" si="0"/>
        <v>3.4083846855992306E-14</v>
      </c>
      <c r="L8" s="6">
        <v>42100</v>
      </c>
      <c r="M8">
        <v>99.181125118164005</v>
      </c>
    </row>
    <row r="9" spans="1:13" ht="14.4">
      <c r="A9" s="2" t="s">
        <v>46</v>
      </c>
      <c r="B9" s="3">
        <v>0.52500000000000002</v>
      </c>
      <c r="C9" s="3"/>
      <c r="D9" s="19">
        <v>42468</v>
      </c>
      <c r="E9" s="36">
        <v>98.434680735133099</v>
      </c>
      <c r="G9" s="4">
        <v>42468</v>
      </c>
      <c r="H9">
        <v>0.98434680735136304</v>
      </c>
      <c r="I9" s="8">
        <f t="shared" si="0"/>
        <v>-3.2085445411667024E-14</v>
      </c>
      <c r="L9" s="6">
        <v>42465</v>
      </c>
      <c r="M9">
        <v>98.433806341961002</v>
      </c>
    </row>
    <row r="10" spans="1:13" ht="14.4">
      <c r="A10" s="2" t="s">
        <v>47</v>
      </c>
      <c r="B10" s="3">
        <v>0.70599999999999996</v>
      </c>
      <c r="C10" s="3"/>
      <c r="D10" s="19">
        <v>42835</v>
      </c>
      <c r="E10" s="36">
        <v>97.203753048595004</v>
      </c>
      <c r="G10" s="4">
        <v>42835</v>
      </c>
      <c r="H10">
        <v>0.97203753048599795</v>
      </c>
      <c r="I10" s="8">
        <f t="shared" si="0"/>
        <v>-4.7850612361344247E-14</v>
      </c>
      <c r="L10" s="6">
        <v>42830</v>
      </c>
      <c r="M10">
        <v>97.206493257899993</v>
      </c>
    </row>
    <row r="11" spans="1:13" ht="14.4">
      <c r="A11" s="2" t="s">
        <v>48</v>
      </c>
      <c r="B11" s="3">
        <v>0.93799999999999994</v>
      </c>
      <c r="C11" s="3"/>
      <c r="D11" s="19">
        <v>43199</v>
      </c>
      <c r="E11" s="36">
        <v>95.389336793848997</v>
      </c>
      <c r="G11" s="4">
        <v>43199</v>
      </c>
      <c r="H11">
        <v>0.95389336793854496</v>
      </c>
      <c r="I11" s="8">
        <f t="shared" si="0"/>
        <v>-5.4956039718945249E-14</v>
      </c>
      <c r="L11" s="6">
        <v>43195</v>
      </c>
      <c r="M11">
        <v>95.390440854093001</v>
      </c>
    </row>
    <row r="12" spans="1:13" ht="14.4">
      <c r="A12" s="2" t="s">
        <v>49</v>
      </c>
      <c r="B12" s="3">
        <v>1.1879999999999999</v>
      </c>
      <c r="C12" s="3"/>
      <c r="D12" s="19">
        <v>43563</v>
      </c>
      <c r="E12" s="36">
        <v>93.051992984016906</v>
      </c>
      <c r="G12" s="4">
        <v>43563</v>
      </c>
      <c r="H12">
        <v>0.93051992984021004</v>
      </c>
      <c r="I12" s="8">
        <f t="shared" si="0"/>
        <v>-4.0967229608668276E-14</v>
      </c>
      <c r="L12" s="6">
        <v>43563</v>
      </c>
      <c r="M12">
        <v>93.029737631429001</v>
      </c>
    </row>
    <row r="13" spans="1:13" ht="14.4">
      <c r="A13" s="2" t="s">
        <v>50</v>
      </c>
      <c r="B13" s="3">
        <v>1.425</v>
      </c>
      <c r="C13" s="3"/>
      <c r="D13" s="19">
        <v>43929</v>
      </c>
      <c r="E13" s="36">
        <v>90.369201042750802</v>
      </c>
      <c r="G13" s="4">
        <v>43929</v>
      </c>
      <c r="H13">
        <v>0.90369201042751401</v>
      </c>
      <c r="I13" s="8">
        <f t="shared" si="0"/>
        <v>-5.9952043329758453E-15</v>
      </c>
      <c r="L13" s="6">
        <v>43927</v>
      </c>
      <c r="M13">
        <v>90.363933854730007</v>
      </c>
    </row>
    <row r="14" spans="1:13" ht="14.4">
      <c r="A14" s="2" t="s">
        <v>51</v>
      </c>
      <c r="B14" s="3">
        <v>1.6375</v>
      </c>
      <c r="C14" s="3"/>
      <c r="D14" s="19">
        <v>44294</v>
      </c>
      <c r="E14" s="36">
        <v>87.489142486638102</v>
      </c>
      <c r="G14" s="4">
        <v>44294</v>
      </c>
      <c r="H14">
        <v>0.87489142486637494</v>
      </c>
      <c r="I14" s="8">
        <f t="shared" si="0"/>
        <v>6.106226635438361E-15</v>
      </c>
      <c r="L14" s="6">
        <v>44291</v>
      </c>
      <c r="M14">
        <v>87.486935240511002</v>
      </c>
    </row>
    <row r="15" spans="1:13" ht="14.4">
      <c r="A15" s="2" t="s">
        <v>52</v>
      </c>
      <c r="B15" s="3">
        <v>1.823</v>
      </c>
      <c r="C15" s="3"/>
      <c r="D15" s="19">
        <v>44662</v>
      </c>
      <c r="E15" s="36">
        <v>84.494145865422993</v>
      </c>
      <c r="G15" s="4">
        <v>44662</v>
      </c>
      <c r="H15">
        <v>0.84494145865353598</v>
      </c>
      <c r="I15" s="8">
        <f t="shared" si="0"/>
        <v>6.9400041269318535E-13</v>
      </c>
      <c r="L15" s="6">
        <v>44656</v>
      </c>
      <c r="M15">
        <v>84.515477450505998</v>
      </c>
    </row>
    <row r="16" spans="1:13" ht="14.4">
      <c r="A16" s="2" t="s">
        <v>53</v>
      </c>
      <c r="B16" s="3">
        <v>1.988</v>
      </c>
      <c r="C16" s="3"/>
      <c r="D16" s="19">
        <v>45026</v>
      </c>
      <c r="E16" s="36">
        <v>81.473460524045294</v>
      </c>
      <c r="G16" s="4">
        <v>45026</v>
      </c>
      <c r="H16">
        <v>0.81473460524054098</v>
      </c>
      <c r="I16" s="8">
        <f t="shared" si="0"/>
        <v>-8.8040685852774914E-14</v>
      </c>
      <c r="L16" s="6">
        <v>45021</v>
      </c>
      <c r="M16">
        <v>81.479112561380006</v>
      </c>
    </row>
    <row r="17" spans="1:22" ht="14.4">
      <c r="A17" s="2" t="s">
        <v>54</v>
      </c>
      <c r="B17" s="3">
        <v>2.5409999999999999</v>
      </c>
      <c r="C17" s="3"/>
      <c r="D17" s="19">
        <v>46853</v>
      </c>
      <c r="E17" s="36">
        <v>67.010002524041198</v>
      </c>
      <c r="G17" s="4">
        <v>46853</v>
      </c>
      <c r="H17">
        <v>0.67010002524034196</v>
      </c>
      <c r="I17" s="8">
        <f t="shared" si="0"/>
        <v>7.0055072853847378E-14</v>
      </c>
      <c r="L17" s="6">
        <v>46848</v>
      </c>
      <c r="M17">
        <v>66.972055402986001</v>
      </c>
    </row>
    <row r="18" spans="1:22" ht="14.4">
      <c r="A18" s="2" t="s">
        <v>55</v>
      </c>
      <c r="B18" s="3">
        <v>2.78</v>
      </c>
      <c r="C18" s="3"/>
      <c r="D18" s="19">
        <v>48680</v>
      </c>
      <c r="E18" s="36">
        <v>55.489477816690702</v>
      </c>
      <c r="G18" s="4">
        <v>48680</v>
      </c>
      <c r="H18">
        <v>0.55489477816691102</v>
      </c>
      <c r="I18" s="8">
        <f t="shared" si="0"/>
        <v>-3.9968028886505635E-15</v>
      </c>
      <c r="L18" s="6">
        <v>48674</v>
      </c>
      <c r="M18">
        <v>55.443950109023</v>
      </c>
    </row>
    <row r="19" spans="1:22" ht="14.4">
      <c r="A19" s="2" t="s">
        <v>56</v>
      </c>
      <c r="B19" s="3">
        <v>2.8959999999999999</v>
      </c>
      <c r="C19" s="3"/>
      <c r="D19" s="19">
        <v>50503</v>
      </c>
      <c r="E19" s="36">
        <v>46.361154801092603</v>
      </c>
      <c r="G19" s="4">
        <v>50503</v>
      </c>
      <c r="H19">
        <v>0.46361176772968699</v>
      </c>
      <c r="I19" s="8">
        <f t="shared" si="0"/>
        <v>-2.1971876096316123E-7</v>
      </c>
      <c r="L19" s="6">
        <v>50500</v>
      </c>
      <c r="M19">
        <v>46.297005707757997</v>
      </c>
    </row>
    <row r="20" spans="1:22">
      <c r="A20" s="2" t="s">
        <v>57</v>
      </c>
      <c r="B20" s="3">
        <v>2.9630000000000001</v>
      </c>
      <c r="C20" s="3"/>
      <c r="D20" s="19">
        <v>52329</v>
      </c>
      <c r="E20" s="36">
        <v>38.878031874142799</v>
      </c>
      <c r="G20" s="4">
        <v>52329</v>
      </c>
      <c r="H20">
        <v>0.38878067753488998</v>
      </c>
      <c r="I20" s="8">
        <f t="shared" si="0"/>
        <v>-3.5879346199640949E-7</v>
      </c>
      <c r="L20" s="4">
        <v>52327</v>
      </c>
      <c r="M20">
        <v>38.814596152179</v>
      </c>
    </row>
    <row r="21" spans="1:22">
      <c r="A21" s="1"/>
    </row>
    <row r="22" spans="1:22">
      <c r="A22" s="1"/>
      <c r="L22" s="37"/>
    </row>
    <row r="23" spans="1:22">
      <c r="A23" s="1"/>
    </row>
    <row r="24" spans="1:22">
      <c r="A24" s="1" t="s">
        <v>58</v>
      </c>
      <c r="B24" t="s">
        <v>2</v>
      </c>
      <c r="C24" t="s">
        <v>59</v>
      </c>
      <c r="D24" t="s">
        <v>3</v>
      </c>
      <c r="E24" s="4" t="s">
        <v>4</v>
      </c>
      <c r="F24" s="4" t="s">
        <v>5</v>
      </c>
      <c r="G24" t="s">
        <v>6</v>
      </c>
      <c r="H24" s="4" t="s">
        <v>7</v>
      </c>
      <c r="I24" t="s">
        <v>8</v>
      </c>
      <c r="J24" t="s">
        <v>9</v>
      </c>
      <c r="K24" s="30" t="s">
        <v>10</v>
      </c>
      <c r="L24" s="30" t="s">
        <v>11</v>
      </c>
    </row>
    <row r="25" spans="1:22" ht="14.4">
      <c r="A25" s="1" t="s">
        <v>60</v>
      </c>
      <c r="B25" t="s">
        <v>1</v>
      </c>
      <c r="C25" t="s">
        <v>61</v>
      </c>
      <c r="D25">
        <v>-1000000</v>
      </c>
      <c r="E25" s="4">
        <v>41372</v>
      </c>
      <c r="F25" s="4">
        <v>41555</v>
      </c>
      <c r="G25">
        <v>180</v>
      </c>
      <c r="H25" s="4">
        <v>41555</v>
      </c>
      <c r="I25">
        <v>0.34399999999999997</v>
      </c>
      <c r="J25" s="41">
        <v>0.34400000001448</v>
      </c>
      <c r="K25" s="41">
        <v>-1720.0000000724201</v>
      </c>
      <c r="L25" s="41">
        <v>-1715.6147715469399</v>
      </c>
    </row>
    <row r="26" spans="1:22" ht="14.4">
      <c r="A26" s="1" t="s">
        <v>60</v>
      </c>
      <c r="B26" t="s">
        <v>1</v>
      </c>
      <c r="C26" t="s">
        <v>61</v>
      </c>
      <c r="D26">
        <v>-1000000</v>
      </c>
      <c r="E26" s="4">
        <v>41555</v>
      </c>
      <c r="F26" s="4">
        <v>41737</v>
      </c>
      <c r="G26">
        <v>180</v>
      </c>
      <c r="H26" s="4">
        <v>41737</v>
      </c>
      <c r="I26">
        <v>0.34399999999999997</v>
      </c>
      <c r="J26" s="41">
        <v>0.34400000001448</v>
      </c>
      <c r="K26" s="41">
        <v>-1720.0000000724201</v>
      </c>
      <c r="L26" s="41">
        <v>-1714.0527175304101</v>
      </c>
      <c r="R26" s="32"/>
      <c r="S26" s="4"/>
      <c r="U26" s="4"/>
      <c r="V26" s="4"/>
    </row>
    <row r="27" spans="1:22" ht="14.4">
      <c r="A27" s="1" t="s">
        <v>62</v>
      </c>
      <c r="B27" t="s">
        <v>0</v>
      </c>
      <c r="C27" t="s">
        <v>61</v>
      </c>
      <c r="D27">
        <v>1000000</v>
      </c>
      <c r="E27" s="4">
        <v>41372</v>
      </c>
      <c r="F27" s="4">
        <v>41463</v>
      </c>
      <c r="G27">
        <v>91</v>
      </c>
      <c r="H27" s="4">
        <v>41463</v>
      </c>
      <c r="J27" s="41">
        <v>0.27999999999998998</v>
      </c>
      <c r="K27" s="41">
        <v>707.77777777775202</v>
      </c>
      <c r="L27" s="41">
        <v>707.25734010108704</v>
      </c>
      <c r="R27" s="32"/>
      <c r="S27" s="4"/>
      <c r="U27" s="4"/>
      <c r="V27" s="4"/>
    </row>
    <row r="28" spans="1:22" ht="14.4">
      <c r="A28" s="1" t="s">
        <v>62</v>
      </c>
      <c r="B28" t="s">
        <v>0</v>
      </c>
      <c r="C28" t="s">
        <v>61</v>
      </c>
      <c r="D28">
        <v>1000000</v>
      </c>
      <c r="E28" s="4">
        <v>41463</v>
      </c>
      <c r="F28" s="4">
        <v>41555</v>
      </c>
      <c r="G28">
        <v>92</v>
      </c>
      <c r="H28" s="4">
        <v>41555</v>
      </c>
      <c r="J28" s="41">
        <v>0.71173429375942998</v>
      </c>
      <c r="K28" s="41">
        <v>1818.8765284963299</v>
      </c>
      <c r="L28" s="41">
        <v>1814.2392091726299</v>
      </c>
      <c r="Q28" s="4"/>
      <c r="R28" s="32"/>
      <c r="S28" s="4"/>
      <c r="U28" s="4"/>
      <c r="V28" s="4"/>
    </row>
    <row r="29" spans="1:22" ht="14.4">
      <c r="A29" s="1" t="s">
        <v>62</v>
      </c>
      <c r="B29" t="s">
        <v>0</v>
      </c>
      <c r="C29" t="s">
        <v>61</v>
      </c>
      <c r="D29">
        <v>1000000</v>
      </c>
      <c r="E29" s="4">
        <v>41555</v>
      </c>
      <c r="F29" s="4">
        <v>41647</v>
      </c>
      <c r="G29">
        <v>92</v>
      </c>
      <c r="H29" s="4">
        <v>41647</v>
      </c>
      <c r="J29" s="41">
        <v>0.76319677004366004</v>
      </c>
      <c r="K29" s="41">
        <v>1950.39174566714</v>
      </c>
      <c r="L29" s="41">
        <v>1941.63217815502</v>
      </c>
      <c r="R29" s="32"/>
      <c r="S29" s="4"/>
      <c r="U29" s="4"/>
      <c r="V29" s="4"/>
    </row>
    <row r="30" spans="1:22" ht="14.4">
      <c r="A30" s="1" t="s">
        <v>62</v>
      </c>
      <c r="B30" t="s">
        <v>0</v>
      </c>
      <c r="C30" t="s">
        <v>61</v>
      </c>
      <c r="D30">
        <v>1000000</v>
      </c>
      <c r="E30" s="4">
        <v>41647</v>
      </c>
      <c r="F30" s="4">
        <v>41737</v>
      </c>
      <c r="G30">
        <v>90</v>
      </c>
      <c r="H30" s="7">
        <v>41737</v>
      </c>
      <c r="J30" s="41">
        <v>-0.41481882368245998</v>
      </c>
      <c r="K30" s="41">
        <v>-1037.0470592061499</v>
      </c>
      <c r="L30" s="41">
        <v>-1033.46123835139</v>
      </c>
      <c r="R30" s="32"/>
      <c r="S30" s="4"/>
      <c r="U30" s="4"/>
      <c r="V30" s="4"/>
    </row>
    <row r="31" spans="1:22">
      <c r="A31" s="1"/>
      <c r="E31" s="4"/>
      <c r="F31" s="7"/>
      <c r="H31" s="7"/>
      <c r="K31" s="7"/>
      <c r="R31" s="32"/>
      <c r="S31" s="4"/>
      <c r="U31" s="4"/>
      <c r="V31" s="4"/>
    </row>
    <row r="32" spans="1:22">
      <c r="A32" s="1"/>
      <c r="E32" s="4"/>
      <c r="F32" s="7"/>
      <c r="H32" s="7"/>
      <c r="K32" s="7"/>
      <c r="R32" s="32"/>
      <c r="S32" s="4"/>
      <c r="U32" s="4"/>
      <c r="V32" s="4"/>
    </row>
    <row r="33" spans="1:12">
      <c r="A33" s="1"/>
      <c r="F33" s="7"/>
      <c r="H33" s="7"/>
    </row>
    <row r="34" spans="1:12">
      <c r="A34" s="1" t="s">
        <v>38</v>
      </c>
      <c r="B34">
        <v>0.26</v>
      </c>
      <c r="D34" s="4">
        <v>41369</v>
      </c>
      <c r="E34">
        <v>99.999277782993801</v>
      </c>
      <c r="G34" s="4">
        <v>41369</v>
      </c>
      <c r="H34">
        <v>0.99999277782993801</v>
      </c>
      <c r="I34" s="11">
        <f>H34-E34/100</f>
        <v>0</v>
      </c>
    </row>
    <row r="35" spans="1:12">
      <c r="A35" s="1" t="s">
        <v>39</v>
      </c>
      <c r="B35">
        <v>0.25</v>
      </c>
      <c r="D35" s="4">
        <v>41372</v>
      </c>
      <c r="E35">
        <v>99.997194508107697</v>
      </c>
      <c r="F35" s="4"/>
      <c r="G35" s="4">
        <v>41372</v>
      </c>
      <c r="H35">
        <v>0.999971945081082</v>
      </c>
      <c r="I35" s="11">
        <f t="shared" ref="I35:I54" si="1">H35-E35/100</f>
        <v>4.9960036108132044E-15</v>
      </c>
      <c r="K35" s="30"/>
      <c r="L35" s="30"/>
    </row>
    <row r="36" spans="1:12">
      <c r="A36" s="1" t="s">
        <v>40</v>
      </c>
      <c r="B36">
        <v>0.185</v>
      </c>
      <c r="D36" s="4">
        <v>41402</v>
      </c>
      <c r="E36">
        <v>99.981780650257505</v>
      </c>
      <c r="F36" s="4"/>
      <c r="G36" s="4">
        <v>41402</v>
      </c>
      <c r="H36">
        <v>0.99981780650258001</v>
      </c>
      <c r="I36" s="11">
        <f t="shared" si="1"/>
        <v>4.9960036108132044E-15</v>
      </c>
      <c r="K36" s="30"/>
      <c r="L36" s="30"/>
    </row>
    <row r="37" spans="1:12">
      <c r="A37" s="1" t="s">
        <v>79</v>
      </c>
      <c r="B37">
        <v>99.68</v>
      </c>
      <c r="D37" s="4">
        <v>41463</v>
      </c>
      <c r="E37">
        <v>99.9264687740976</v>
      </c>
      <c r="F37" s="4"/>
      <c r="G37" s="4">
        <v>41463</v>
      </c>
      <c r="H37">
        <v>0.99926468774098098</v>
      </c>
      <c r="I37" s="11">
        <f t="shared" si="1"/>
        <v>4.9960036108132044E-15</v>
      </c>
      <c r="K37" s="30"/>
      <c r="L37" s="30"/>
    </row>
    <row r="38" spans="1:12">
      <c r="A38" t="s">
        <v>41</v>
      </c>
      <c r="B38">
        <v>0.28000000000000003</v>
      </c>
      <c r="D38" s="4">
        <v>41536</v>
      </c>
      <c r="E38">
        <v>99.862035563392297</v>
      </c>
      <c r="F38" s="4"/>
      <c r="G38" s="4">
        <v>41536</v>
      </c>
      <c r="H38">
        <v>0.99862035562705698</v>
      </c>
      <c r="I38" s="11">
        <f t="shared" si="1"/>
        <v>-6.8659522511893556E-12</v>
      </c>
      <c r="K38" s="30"/>
      <c r="L38" s="30"/>
    </row>
    <row r="39" spans="1:12">
      <c r="A39" t="s">
        <v>80</v>
      </c>
      <c r="B39">
        <v>99.64</v>
      </c>
      <c r="D39" s="4">
        <v>41626</v>
      </c>
      <c r="E39">
        <v>99.772147742844894</v>
      </c>
      <c r="F39" s="4"/>
      <c r="G39" s="4">
        <v>41626</v>
      </c>
      <c r="H39">
        <v>0.99772147742164896</v>
      </c>
      <c r="I39" s="11">
        <f t="shared" si="1"/>
        <v>-6.8000050035266213E-12</v>
      </c>
    </row>
    <row r="40" spans="1:12">
      <c r="A40" t="s">
        <v>81</v>
      </c>
      <c r="B40">
        <v>99.614999999999995</v>
      </c>
      <c r="D40" s="4">
        <v>41716</v>
      </c>
      <c r="E40">
        <v>99.676262148885201</v>
      </c>
      <c r="F40" s="4"/>
      <c r="G40" s="4">
        <v>41716</v>
      </c>
      <c r="H40">
        <v>0.99676262148079098</v>
      </c>
      <c r="I40" s="11">
        <f t="shared" si="1"/>
        <v>-8.0609963148958741E-12</v>
      </c>
      <c r="K40" s="30"/>
      <c r="L40" s="30"/>
    </row>
    <row r="41" spans="1:12">
      <c r="A41" t="s">
        <v>82</v>
      </c>
      <c r="B41">
        <v>99.594999999999999</v>
      </c>
      <c r="D41" s="4">
        <v>41809</v>
      </c>
      <c r="E41">
        <v>99.572189901263101</v>
      </c>
      <c r="F41" s="4"/>
      <c r="G41" s="4">
        <v>41809</v>
      </c>
      <c r="H41">
        <v>0.99572189900369101</v>
      </c>
      <c r="I41" s="11">
        <f t="shared" si="1"/>
        <v>-8.9399598834916105E-12</v>
      </c>
      <c r="K41" s="30"/>
      <c r="L41" s="30"/>
    </row>
    <row r="42" spans="1:12">
      <c r="A42" t="s">
        <v>45</v>
      </c>
      <c r="B42">
        <v>0.40899999999999997</v>
      </c>
      <c r="D42" s="4">
        <v>42102</v>
      </c>
      <c r="E42">
        <v>99.183072900617006</v>
      </c>
      <c r="F42" s="4"/>
      <c r="G42" s="4">
        <v>42102</v>
      </c>
      <c r="H42">
        <v>0.99183072900622504</v>
      </c>
      <c r="I42" s="11">
        <f t="shared" si="1"/>
        <v>5.4956039718945249E-14</v>
      </c>
    </row>
    <row r="43" spans="1:12">
      <c r="A43" t="s">
        <v>46</v>
      </c>
      <c r="B43">
        <v>0.52500000000000002</v>
      </c>
      <c r="D43" s="4">
        <v>42468</v>
      </c>
      <c r="E43">
        <v>98.434411467767006</v>
      </c>
      <c r="F43" s="4"/>
      <c r="G43" s="4">
        <v>42468</v>
      </c>
      <c r="H43">
        <v>0.98434411467765304</v>
      </c>
      <c r="I43" s="11">
        <f t="shared" si="1"/>
        <v>-1.6986412276764895E-14</v>
      </c>
      <c r="K43" s="30"/>
      <c r="L43" s="30"/>
    </row>
    <row r="44" spans="1:12">
      <c r="A44" t="s">
        <v>47</v>
      </c>
      <c r="B44">
        <v>0.70599999999999996</v>
      </c>
      <c r="D44" s="4">
        <v>42835</v>
      </c>
      <c r="E44">
        <v>97.203393344244205</v>
      </c>
      <c r="F44" s="4"/>
      <c r="G44" s="4">
        <v>42835</v>
      </c>
      <c r="H44">
        <v>0.97203393344251898</v>
      </c>
      <c r="I44" s="11">
        <f t="shared" si="1"/>
        <v>7.6938455606523348E-14</v>
      </c>
      <c r="K44" s="30"/>
      <c r="L44" s="30"/>
    </row>
    <row r="45" spans="1:12">
      <c r="A45" t="s">
        <v>48</v>
      </c>
      <c r="B45">
        <v>0.93799999999999994</v>
      </c>
      <c r="D45" s="4">
        <v>43199</v>
      </c>
      <c r="E45">
        <v>95.3888630568499</v>
      </c>
      <c r="F45" s="4"/>
      <c r="G45" s="4">
        <v>43199</v>
      </c>
      <c r="H45">
        <v>0.95388863056857798</v>
      </c>
      <c r="I45" s="11">
        <f t="shared" si="1"/>
        <v>7.893685705084863E-14</v>
      </c>
      <c r="K45" s="30"/>
      <c r="L45" s="30"/>
    </row>
    <row r="46" spans="1:12">
      <c r="A46" t="s">
        <v>49</v>
      </c>
      <c r="B46">
        <v>1.1879999999999999</v>
      </c>
      <c r="D46" s="4">
        <v>43563</v>
      </c>
      <c r="E46">
        <v>93.051399665902593</v>
      </c>
      <c r="F46" s="4"/>
      <c r="G46" s="4">
        <v>43563</v>
      </c>
      <c r="H46">
        <v>0.93051399665911105</v>
      </c>
      <c r="I46" s="11">
        <f t="shared" si="1"/>
        <v>8.5154105988749507E-14</v>
      </c>
      <c r="K46" s="30"/>
      <c r="L46" s="30"/>
    </row>
    <row r="47" spans="1:12">
      <c r="A47" t="s">
        <v>50</v>
      </c>
      <c r="B47">
        <v>1.425</v>
      </c>
      <c r="D47" s="4">
        <v>43929</v>
      </c>
      <c r="E47">
        <v>90.368498982456899</v>
      </c>
      <c r="G47" s="4">
        <v>43929</v>
      </c>
      <c r="H47">
        <v>0.90368498982468703</v>
      </c>
      <c r="I47" s="11">
        <f t="shared" si="1"/>
        <v>1.1801670751765414E-13</v>
      </c>
    </row>
    <row r="48" spans="1:12">
      <c r="A48" t="s">
        <v>51</v>
      </c>
      <c r="B48">
        <v>1.6375</v>
      </c>
      <c r="D48" s="4">
        <v>44294</v>
      </c>
      <c r="E48">
        <v>87.488348366923404</v>
      </c>
      <c r="G48" s="4">
        <v>44294</v>
      </c>
      <c r="H48">
        <v>0.87488348366940205</v>
      </c>
      <c r="I48" s="11">
        <f t="shared" si="1"/>
        <v>1.6797674362578618E-13</v>
      </c>
    </row>
    <row r="49" spans="1:12" ht="14.4">
      <c r="A49" t="s">
        <v>52</v>
      </c>
      <c r="B49">
        <v>1.823</v>
      </c>
      <c r="D49" s="4">
        <v>44662</v>
      </c>
      <c r="E49">
        <v>84.4932767070258</v>
      </c>
      <c r="F49" s="4"/>
      <c r="G49" s="4">
        <v>44662</v>
      </c>
      <c r="H49">
        <v>0.84493276706978304</v>
      </c>
      <c r="I49" s="11">
        <f t="shared" si="1"/>
        <v>-4.7495340993464197E-13</v>
      </c>
      <c r="J49" s="31"/>
      <c r="K49" s="31"/>
      <c r="L49" s="31"/>
    </row>
    <row r="50" spans="1:12" ht="14.4">
      <c r="A50" t="s">
        <v>53</v>
      </c>
      <c r="B50">
        <v>1.988</v>
      </c>
      <c r="D50" s="4">
        <v>45026</v>
      </c>
      <c r="E50">
        <v>81.472531616468501</v>
      </c>
      <c r="F50" s="4"/>
      <c r="G50" s="4">
        <v>45026</v>
      </c>
      <c r="H50">
        <v>0.81472531616492405</v>
      </c>
      <c r="I50" s="11">
        <f t="shared" si="1"/>
        <v>2.390310172017962E-13</v>
      </c>
      <c r="J50" s="31"/>
      <c r="K50" s="31"/>
      <c r="L50" s="31"/>
    </row>
    <row r="51" spans="1:12" ht="14.4">
      <c r="A51" t="s">
        <v>54</v>
      </c>
      <c r="B51">
        <v>2.5409999999999999</v>
      </c>
      <c r="D51" s="4">
        <v>46853</v>
      </c>
      <c r="E51">
        <v>67.008943281555005</v>
      </c>
      <c r="F51" s="4"/>
      <c r="G51" s="4">
        <v>46853</v>
      </c>
      <c r="H51">
        <v>0.67008943281577105</v>
      </c>
      <c r="I51" s="11">
        <f t="shared" si="1"/>
        <v>2.2104540420286867E-13</v>
      </c>
      <c r="J51" s="31"/>
      <c r="K51" s="31"/>
      <c r="L51" s="31"/>
    </row>
    <row r="52" spans="1:12" ht="14.4">
      <c r="A52" t="s">
        <v>55</v>
      </c>
      <c r="B52">
        <v>2.78</v>
      </c>
      <c r="D52" s="4">
        <v>48680</v>
      </c>
      <c r="E52">
        <v>55.488462951842401</v>
      </c>
      <c r="F52" s="4"/>
      <c r="G52" s="4">
        <v>48680</v>
      </c>
      <c r="H52">
        <v>0.55488462951865303</v>
      </c>
      <c r="I52" s="11">
        <f t="shared" si="1"/>
        <v>2.2903900998016979E-13</v>
      </c>
      <c r="J52" s="31"/>
      <c r="K52" s="31"/>
      <c r="L52" s="31"/>
    </row>
    <row r="53" spans="1:12" ht="14.4">
      <c r="A53" t="s">
        <v>56</v>
      </c>
      <c r="B53">
        <v>2.8959999999999999</v>
      </c>
      <c r="D53" s="4">
        <v>50503</v>
      </c>
      <c r="E53">
        <v>46.360236708037398</v>
      </c>
      <c r="F53" s="4"/>
      <c r="G53" s="4">
        <v>50503</v>
      </c>
      <c r="H53">
        <v>0.46360258679887101</v>
      </c>
      <c r="I53" s="11">
        <f t="shared" si="1"/>
        <v>2.1971849700763713E-7</v>
      </c>
      <c r="J53" s="31"/>
      <c r="K53" s="31"/>
      <c r="L53" s="31"/>
    </row>
    <row r="54" spans="1:12" ht="14.4">
      <c r="A54" t="s">
        <v>57</v>
      </c>
      <c r="B54">
        <v>2.9630000000000001</v>
      </c>
      <c r="D54" s="4">
        <v>52329</v>
      </c>
      <c r="E54">
        <v>38.877219785092997</v>
      </c>
      <c r="F54" s="4"/>
      <c r="G54" s="4">
        <v>52329</v>
      </c>
      <c r="H54">
        <v>0.38877255664286597</v>
      </c>
      <c r="I54" s="11">
        <f t="shared" si="1"/>
        <v>3.5879193599486214E-7</v>
      </c>
      <c r="J54" s="31"/>
      <c r="K54" s="31"/>
      <c r="L54" s="31"/>
    </row>
    <row r="55" spans="1:12" ht="14.4">
      <c r="E55" s="4"/>
      <c r="F55" s="4"/>
      <c r="H55" s="4"/>
      <c r="J55" s="31"/>
      <c r="K55" s="31"/>
      <c r="L55" s="31"/>
    </row>
    <row r="56" spans="1:12" ht="14.4">
      <c r="E56" s="4"/>
      <c r="F56" s="4"/>
      <c r="H56" s="4"/>
      <c r="J56" s="31"/>
      <c r="K56" s="31"/>
      <c r="L56" s="31"/>
    </row>
    <row r="57" spans="1:12" ht="14.4">
      <c r="E57" s="4"/>
      <c r="F57" s="4"/>
      <c r="H57" s="4"/>
      <c r="J57" s="31"/>
      <c r="K57" s="31"/>
      <c r="L57" s="31"/>
    </row>
    <row r="58" spans="1:12" ht="14.4">
      <c r="E58" s="4"/>
      <c r="F58" s="4"/>
      <c r="H58" s="4"/>
      <c r="J58" s="31"/>
      <c r="K58" s="31"/>
      <c r="L58" s="31"/>
    </row>
    <row r="59" spans="1:12" ht="14.4">
      <c r="E59" s="4"/>
      <c r="F59" s="4"/>
      <c r="H59" s="4"/>
      <c r="J59" s="31"/>
      <c r="K59" s="31"/>
      <c r="L59" s="31"/>
    </row>
    <row r="60" spans="1:12" ht="14.4">
      <c r="E60" s="4"/>
      <c r="F60" s="4"/>
      <c r="H60" s="4"/>
      <c r="J60" s="31"/>
      <c r="K60" s="31"/>
      <c r="L60" s="31"/>
    </row>
    <row r="61" spans="1:12" ht="14.4">
      <c r="E61" s="4"/>
      <c r="F61" s="4"/>
      <c r="H61" s="4"/>
      <c r="J61" s="31"/>
      <c r="K61" s="31"/>
      <c r="L61" s="31"/>
    </row>
    <row r="62" spans="1:12" ht="14.4">
      <c r="E62" s="4"/>
      <c r="F62" s="4"/>
      <c r="H62" s="4"/>
      <c r="J62" s="31"/>
      <c r="K62" s="31"/>
      <c r="L62" s="31"/>
    </row>
    <row r="63" spans="1:12" ht="14.4">
      <c r="E63" s="4"/>
      <c r="F63" s="4"/>
      <c r="H63" s="4"/>
      <c r="J63" s="31"/>
      <c r="K63" s="31"/>
      <c r="L63" s="31"/>
    </row>
    <row r="64" spans="1:12" ht="14.4">
      <c r="E64" s="4"/>
      <c r="F64" s="4"/>
      <c r="H64" s="4"/>
      <c r="J64" s="31"/>
      <c r="K64" s="31"/>
      <c r="L64" s="31"/>
    </row>
    <row r="65" spans="5:12" ht="14.4">
      <c r="E65" s="4"/>
      <c r="F65" s="4"/>
      <c r="H65" s="4"/>
      <c r="J65" s="31"/>
      <c r="K65" s="31"/>
      <c r="L65" s="31"/>
    </row>
    <row r="66" spans="5:12" ht="14.4">
      <c r="E66" s="4"/>
      <c r="F66" s="4"/>
      <c r="H66" s="4"/>
      <c r="J66" s="31"/>
      <c r="K66" s="31"/>
      <c r="L66" s="3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45" sqref="A45"/>
    </sheetView>
  </sheetViews>
  <sheetFormatPr defaultRowHeight="13.2"/>
  <cols>
    <col min="1" max="1" width="16.5546875" bestFit="1" customWidth="1"/>
    <col min="2" max="2" width="8.5546875" bestFit="1" customWidth="1"/>
    <col min="5" max="5" width="17.88671875" bestFit="1" customWidth="1"/>
    <col min="6" max="6" width="16.5546875" bestFit="1" customWidth="1"/>
    <col min="7" max="7" width="12.5546875" bestFit="1" customWidth="1"/>
    <col min="8" max="8" width="10.33203125" bestFit="1" customWidth="1"/>
    <col min="9" max="9" width="18" style="10" bestFit="1" customWidth="1"/>
    <col min="10" max="10" width="13.6640625" bestFit="1" customWidth="1"/>
    <col min="11" max="11" width="16.6640625" bestFit="1" customWidth="1"/>
    <col min="13" max="13" width="17.88671875" customWidth="1"/>
    <col min="14" max="14" width="14.6640625" bestFit="1" customWidth="1"/>
  </cols>
  <sheetData>
    <row r="1" spans="1:9">
      <c r="A1" s="2" t="s">
        <v>20</v>
      </c>
      <c r="B1" s="3">
        <v>-4.5199999999999997E-2</v>
      </c>
      <c r="C1" s="3"/>
      <c r="D1" s="19">
        <v>41373</v>
      </c>
      <c r="E1" s="36">
        <v>100.000619728331</v>
      </c>
      <c r="G1" s="4">
        <v>41373</v>
      </c>
      <c r="H1">
        <v>1.0000061972833101</v>
      </c>
      <c r="I1" s="9">
        <f>E1/100-H1</f>
        <v>0</v>
      </c>
    </row>
    <row r="2" spans="1:9">
      <c r="A2" s="2" t="s">
        <v>21</v>
      </c>
      <c r="B2" s="3">
        <v>9.6799999999999997E-2</v>
      </c>
      <c r="C2" s="3"/>
      <c r="D2" s="19">
        <v>41379</v>
      </c>
      <c r="E2" s="36">
        <v>99.998638985711494</v>
      </c>
      <c r="G2" s="4">
        <v>41379</v>
      </c>
      <c r="H2">
        <v>0.99998638985711497</v>
      </c>
      <c r="I2" s="9">
        <f t="shared" ref="I2:I18" si="0">E2/100-H2</f>
        <v>0</v>
      </c>
    </row>
    <row r="3" spans="1:9">
      <c r="A3" s="2" t="s">
        <v>22</v>
      </c>
      <c r="B3" s="3">
        <v>0.1641</v>
      </c>
      <c r="C3" s="3"/>
      <c r="D3" s="19">
        <v>41402</v>
      </c>
      <c r="E3" s="36">
        <v>99.987005754690898</v>
      </c>
      <c r="G3" s="4">
        <v>41402</v>
      </c>
      <c r="H3">
        <v>0.99987005754690905</v>
      </c>
      <c r="I3" s="9">
        <f t="shared" si="0"/>
        <v>0</v>
      </c>
    </row>
    <row r="4" spans="1:9">
      <c r="A4" s="2" t="s">
        <v>23</v>
      </c>
      <c r="B4" s="3">
        <v>0.19009999999999999</v>
      </c>
      <c r="C4" s="3"/>
      <c r="D4" s="19">
        <v>41435</v>
      </c>
      <c r="E4" s="36">
        <v>99.967699776224094</v>
      </c>
      <c r="G4" s="4">
        <v>41435</v>
      </c>
      <c r="H4">
        <v>0.99967699776224095</v>
      </c>
      <c r="I4" s="9">
        <f t="shared" si="0"/>
        <v>0</v>
      </c>
    </row>
    <row r="5" spans="1:9">
      <c r="A5" s="2" t="s">
        <v>24</v>
      </c>
      <c r="B5" s="3">
        <v>0.21260000000000001</v>
      </c>
      <c r="C5" s="3"/>
      <c r="D5" s="19">
        <v>41463</v>
      </c>
      <c r="E5" s="36">
        <v>99.947509253824506</v>
      </c>
      <c r="G5" s="4">
        <v>41463</v>
      </c>
      <c r="H5">
        <v>0.99947509253824496</v>
      </c>
      <c r="I5" s="9">
        <f t="shared" si="0"/>
        <v>0</v>
      </c>
    </row>
    <row r="6" spans="1:9">
      <c r="A6" s="2" t="s">
        <v>25</v>
      </c>
      <c r="B6" s="3">
        <v>0.35970000000000002</v>
      </c>
      <c r="C6" s="3"/>
      <c r="D6" s="19">
        <v>41555</v>
      </c>
      <c r="E6" s="36">
        <v>99.820501778138095</v>
      </c>
      <c r="G6" s="4">
        <v>41555</v>
      </c>
      <c r="H6">
        <v>0.99820501778138404</v>
      </c>
      <c r="I6" s="9">
        <f t="shared" si="0"/>
        <v>-3.1086244689504383E-15</v>
      </c>
    </row>
    <row r="7" spans="1:9">
      <c r="A7" s="2" t="s">
        <v>26</v>
      </c>
      <c r="B7" s="3">
        <v>0.50070000000000003</v>
      </c>
      <c r="C7" s="3"/>
      <c r="D7" s="19">
        <v>41647</v>
      </c>
      <c r="E7" s="36">
        <v>99.624656987347507</v>
      </c>
      <c r="G7" s="4">
        <v>41647</v>
      </c>
      <c r="H7">
        <v>0.99624656987348303</v>
      </c>
      <c r="I7" s="9">
        <f t="shared" si="0"/>
        <v>-7.9936057773011271E-15</v>
      </c>
    </row>
    <row r="8" spans="1:9">
      <c r="A8" s="2" t="s">
        <v>27</v>
      </c>
      <c r="B8" s="3">
        <v>0.4</v>
      </c>
      <c r="C8" s="3"/>
      <c r="D8" s="19">
        <v>41737</v>
      </c>
      <c r="E8" s="36">
        <v>99.601650279056599</v>
      </c>
      <c r="G8" s="4">
        <v>41737</v>
      </c>
      <c r="H8">
        <v>0.99601650279060605</v>
      </c>
      <c r="I8" s="9">
        <f t="shared" si="0"/>
        <v>-4.0079051188968151E-14</v>
      </c>
    </row>
    <row r="9" spans="1:9">
      <c r="A9" s="2" t="s">
        <v>28</v>
      </c>
      <c r="B9" s="3">
        <v>0.44500000000000001</v>
      </c>
      <c r="C9" s="3"/>
      <c r="D9" s="19">
        <v>42102</v>
      </c>
      <c r="E9" s="36">
        <v>99.115177088787206</v>
      </c>
      <c r="G9" s="4">
        <v>42102</v>
      </c>
      <c r="H9">
        <v>0.99115177088783701</v>
      </c>
      <c r="I9" s="9">
        <f t="shared" si="0"/>
        <v>3.5083047578154947E-14</v>
      </c>
    </row>
    <row r="10" spans="1:9">
      <c r="A10" s="2" t="s">
        <v>29</v>
      </c>
      <c r="B10" s="3">
        <v>0.54300000000000004</v>
      </c>
      <c r="C10" s="3"/>
      <c r="D10" s="19">
        <v>42468</v>
      </c>
      <c r="E10" s="36">
        <v>98.383527758675896</v>
      </c>
      <c r="G10" s="4">
        <v>42468</v>
      </c>
      <c r="H10">
        <v>0.98383527758677403</v>
      </c>
      <c r="I10" s="9">
        <f t="shared" si="0"/>
        <v>-1.5099033134902129E-14</v>
      </c>
    </row>
    <row r="11" spans="1:9">
      <c r="A11" s="2" t="s">
        <v>30</v>
      </c>
      <c r="B11" s="3">
        <v>0.70299999999999996</v>
      </c>
      <c r="C11" s="3"/>
      <c r="D11" s="19">
        <v>42835</v>
      </c>
      <c r="E11" s="36">
        <v>97.217833232133302</v>
      </c>
      <c r="G11" s="4">
        <v>42835</v>
      </c>
      <c r="H11">
        <v>0.97217833232137196</v>
      </c>
      <c r="I11" s="9">
        <f t="shared" si="0"/>
        <v>-3.8968828164342995E-14</v>
      </c>
    </row>
    <row r="12" spans="1:9">
      <c r="A12" s="2" t="s">
        <v>31</v>
      </c>
      <c r="B12" s="3">
        <v>0.89500000000000002</v>
      </c>
      <c r="C12" s="3"/>
      <c r="D12" s="19">
        <v>43199</v>
      </c>
      <c r="E12" s="36">
        <v>95.600987162780797</v>
      </c>
      <c r="G12" s="4">
        <v>43199</v>
      </c>
      <c r="H12">
        <v>0.95600987162786899</v>
      </c>
      <c r="I12" s="9">
        <f t="shared" si="0"/>
        <v>-6.106226635438361E-14</v>
      </c>
    </row>
    <row r="13" spans="1:9">
      <c r="A13" s="2" t="s">
        <v>32</v>
      </c>
      <c r="B13" s="3">
        <v>1.3149999999999999</v>
      </c>
      <c r="C13" s="3"/>
      <c r="D13" s="19">
        <v>43929</v>
      </c>
      <c r="E13" s="36">
        <v>91.096623167957503</v>
      </c>
      <c r="G13" s="4">
        <v>43929</v>
      </c>
      <c r="H13">
        <v>0.91096623167992696</v>
      </c>
      <c r="I13" s="9">
        <f t="shared" si="0"/>
        <v>-3.5194069880617462E-13</v>
      </c>
    </row>
    <row r="14" spans="1:9">
      <c r="A14" s="2" t="s">
        <v>33</v>
      </c>
      <c r="B14" s="3">
        <v>1.8520000000000001</v>
      </c>
      <c r="C14" s="3"/>
      <c r="D14" s="19">
        <v>45026</v>
      </c>
      <c r="E14" s="36">
        <v>82.667378615587396</v>
      </c>
      <c r="G14" s="4">
        <v>45026</v>
      </c>
      <c r="H14">
        <v>0.82667378615637299</v>
      </c>
      <c r="I14" s="9">
        <f t="shared" si="0"/>
        <v>-4.9904524956900786E-13</v>
      </c>
    </row>
    <row r="15" spans="1:9">
      <c r="A15" s="2" t="s">
        <v>34</v>
      </c>
      <c r="B15" s="3">
        <v>2.105</v>
      </c>
      <c r="C15" s="3"/>
      <c r="D15" s="19">
        <v>45755</v>
      </c>
      <c r="E15" s="36">
        <v>76.975031024251706</v>
      </c>
      <c r="G15" s="4">
        <v>45755</v>
      </c>
      <c r="H15">
        <v>0.76975031024317297</v>
      </c>
      <c r="I15" s="9">
        <f t="shared" si="0"/>
        <v>-6.5591976294854248E-13</v>
      </c>
    </row>
    <row r="16" spans="1:9">
      <c r="A16" s="2" t="s">
        <v>35</v>
      </c>
      <c r="B16" s="3">
        <v>2.4249999999999998</v>
      </c>
      <c r="C16" s="3"/>
      <c r="D16" s="19">
        <v>46853</v>
      </c>
      <c r="E16" s="36">
        <v>68.237450252027003</v>
      </c>
      <c r="G16" s="4">
        <v>46853</v>
      </c>
      <c r="H16">
        <v>0.68237450252135501</v>
      </c>
      <c r="I16" s="9">
        <f t="shared" si="0"/>
        <v>-1.0850209619661655E-12</v>
      </c>
    </row>
    <row r="17" spans="1:21">
      <c r="A17" s="2" t="s">
        <v>36</v>
      </c>
      <c r="B17" s="3">
        <v>2.7650000000000001</v>
      </c>
      <c r="C17" s="3"/>
      <c r="D17" s="19">
        <v>48677</v>
      </c>
      <c r="E17" s="36">
        <v>55.364487370240496</v>
      </c>
      <c r="G17" s="4">
        <v>48677</v>
      </c>
      <c r="H17">
        <v>0.55364487370387605</v>
      </c>
      <c r="I17" s="9">
        <f t="shared" si="0"/>
        <v>-1.4710455076283324E-12</v>
      </c>
    </row>
    <row r="18" spans="1:21">
      <c r="A18" s="2" t="s">
        <v>37</v>
      </c>
      <c r="B18" s="3">
        <v>3.0049999999999999</v>
      </c>
      <c r="C18" s="3"/>
      <c r="D18" s="19">
        <v>52329</v>
      </c>
      <c r="E18" s="36">
        <v>37.786296660824803</v>
      </c>
      <c r="G18" s="4">
        <v>52329</v>
      </c>
      <c r="H18">
        <v>0.377862967021388</v>
      </c>
      <c r="I18" s="9">
        <f t="shared" si="0"/>
        <v>-4.1313996668179698E-10</v>
      </c>
    </row>
    <row r="19" spans="1:21">
      <c r="A19" s="2"/>
      <c r="B19" s="3"/>
      <c r="C19" s="3"/>
      <c r="D19" s="3"/>
      <c r="E19" s="3"/>
    </row>
    <row r="20" spans="1:21">
      <c r="A20" s="2"/>
      <c r="B20" s="3"/>
      <c r="C20" s="3"/>
      <c r="D20" s="3"/>
      <c r="E20" s="3"/>
    </row>
    <row r="21" spans="1:21">
      <c r="A21" s="2" t="s">
        <v>58</v>
      </c>
      <c r="B21" s="3" t="s">
        <v>2</v>
      </c>
      <c r="C21" s="3" t="s">
        <v>59</v>
      </c>
      <c r="D21" s="3" t="s">
        <v>3</v>
      </c>
      <c r="E21" s="3" t="s">
        <v>4</v>
      </c>
      <c r="F21" t="s">
        <v>5</v>
      </c>
      <c r="G21" t="s">
        <v>6</v>
      </c>
      <c r="H21" t="s">
        <v>7</v>
      </c>
      <c r="I21" s="10" t="s">
        <v>8</v>
      </c>
      <c r="J21" t="s">
        <v>9</v>
      </c>
      <c r="K21" t="s">
        <v>10</v>
      </c>
      <c r="L21" t="s">
        <v>11</v>
      </c>
    </row>
    <row r="22" spans="1:21" ht="14.4">
      <c r="A22" s="2" t="s">
        <v>60</v>
      </c>
      <c r="B22" s="3" t="s">
        <v>1</v>
      </c>
      <c r="C22" s="3" t="s">
        <v>67</v>
      </c>
      <c r="D22" s="3">
        <v>-1000000</v>
      </c>
      <c r="E22" s="19">
        <v>41369</v>
      </c>
      <c r="F22" s="4">
        <v>41554</v>
      </c>
      <c r="G22">
        <v>185</v>
      </c>
      <c r="H22" s="4">
        <v>41554</v>
      </c>
      <c r="I22" s="10">
        <v>0.4</v>
      </c>
      <c r="J22" s="39">
        <v>0.39999999999955999</v>
      </c>
      <c r="K22" s="33">
        <v>-2027.3972602717499</v>
      </c>
      <c r="L22" s="33">
        <v>-2023.7132923166801</v>
      </c>
      <c r="M22" s="13">
        <f>L22/K22</f>
        <v>0.99818290769783513</v>
      </c>
    </row>
    <row r="23" spans="1:21" ht="14.4">
      <c r="A23" s="2" t="s">
        <v>60</v>
      </c>
      <c r="B23" s="3" t="s">
        <v>1</v>
      </c>
      <c r="C23" s="3" t="s">
        <v>67</v>
      </c>
      <c r="D23" s="3">
        <v>-1000000</v>
      </c>
      <c r="E23" s="19">
        <v>41554</v>
      </c>
      <c r="F23" s="4">
        <v>41736</v>
      </c>
      <c r="G23">
        <v>182</v>
      </c>
      <c r="H23" s="4">
        <v>41736</v>
      </c>
      <c r="I23" s="10">
        <v>0.4</v>
      </c>
      <c r="J23" s="39">
        <v>0.39999999999955999</v>
      </c>
      <c r="K23" s="33">
        <v>-1994.5205479430199</v>
      </c>
      <c r="L23" s="33">
        <v>-1986.5269855471299</v>
      </c>
      <c r="M23" s="13">
        <f t="shared" ref="M23:M25" si="1">L23/K23</f>
        <v>0.99599223863392439</v>
      </c>
      <c r="R23" t="s">
        <v>68</v>
      </c>
      <c r="S23" t="s">
        <v>64</v>
      </c>
      <c r="T23" t="s">
        <v>65</v>
      </c>
      <c r="U23" t="s">
        <v>66</v>
      </c>
    </row>
    <row r="24" spans="1:21" ht="14.4">
      <c r="A24" s="2" t="s">
        <v>62</v>
      </c>
      <c r="B24" s="3" t="s">
        <v>0</v>
      </c>
      <c r="C24" s="3" t="s">
        <v>67</v>
      </c>
      <c r="D24" s="3">
        <v>1000000</v>
      </c>
      <c r="E24" s="19">
        <v>41369</v>
      </c>
      <c r="F24" s="4">
        <v>41554</v>
      </c>
      <c r="G24">
        <v>185</v>
      </c>
      <c r="H24" s="4">
        <v>41554</v>
      </c>
      <c r="J24" s="39">
        <v>0.35964999999912001</v>
      </c>
      <c r="K24" s="33">
        <v>1822.8835616394001</v>
      </c>
      <c r="L24" s="33">
        <v>1819.5712139518</v>
      </c>
      <c r="M24" s="13">
        <f t="shared" si="1"/>
        <v>0.99818290769783391</v>
      </c>
      <c r="P24" t="s">
        <v>63</v>
      </c>
      <c r="Q24" s="32">
        <v>-2584</v>
      </c>
      <c r="R24" s="4">
        <v>41367</v>
      </c>
      <c r="S24">
        <v>0.35959999999999998</v>
      </c>
      <c r="T24" s="4">
        <v>41369</v>
      </c>
      <c r="U24" s="4">
        <v>41554</v>
      </c>
    </row>
    <row r="25" spans="1:21" ht="14.4">
      <c r="A25" s="2" t="s">
        <v>62</v>
      </c>
      <c r="B25" s="3" t="s">
        <v>0</v>
      </c>
      <c r="C25" s="3" t="s">
        <v>67</v>
      </c>
      <c r="D25" s="3">
        <v>1000000</v>
      </c>
      <c r="E25" s="19">
        <v>41554</v>
      </c>
      <c r="F25" s="4">
        <v>41736</v>
      </c>
      <c r="G25">
        <v>182</v>
      </c>
      <c r="H25" s="4">
        <v>41736</v>
      </c>
      <c r="J25" s="39">
        <v>0.441105321971</v>
      </c>
      <c r="K25" s="33">
        <v>2199.48407119786</v>
      </c>
      <c r="L25" s="33">
        <v>2190.6690639120102</v>
      </c>
      <c r="M25" s="13">
        <f t="shared" si="1"/>
        <v>0.99599223863392239</v>
      </c>
      <c r="P25" t="s">
        <v>63</v>
      </c>
      <c r="Q25" s="32">
        <v>-2585</v>
      </c>
      <c r="R25" s="4">
        <v>41550</v>
      </c>
      <c r="S25">
        <v>0.44109999999999999</v>
      </c>
      <c r="T25" s="4">
        <v>41554</v>
      </c>
      <c r="U25" s="4">
        <v>41736</v>
      </c>
    </row>
    <row r="26" spans="1:21">
      <c r="A26" s="2"/>
      <c r="B26" s="3"/>
      <c r="C26" s="3"/>
      <c r="D26" s="3"/>
      <c r="E26" s="3"/>
    </row>
    <row r="27" spans="1:21">
      <c r="A27" s="2" t="s">
        <v>58</v>
      </c>
      <c r="B27" s="3" t="s">
        <v>2</v>
      </c>
      <c r="C27" s="3" t="s">
        <v>59</v>
      </c>
      <c r="D27" s="3" t="s">
        <v>3</v>
      </c>
      <c r="E27" s="3" t="s">
        <v>4</v>
      </c>
      <c r="F27" t="s">
        <v>5</v>
      </c>
      <c r="G27" t="s">
        <v>6</v>
      </c>
      <c r="H27" t="s">
        <v>7</v>
      </c>
      <c r="I27" s="10" t="s">
        <v>8</v>
      </c>
      <c r="J27" t="s">
        <v>9</v>
      </c>
      <c r="K27" t="s">
        <v>10</v>
      </c>
      <c r="L27" t="s">
        <v>11</v>
      </c>
    </row>
    <row r="28" spans="1:21" ht="14.4">
      <c r="A28" s="2" t="s">
        <v>60</v>
      </c>
      <c r="B28" s="3" t="s">
        <v>1</v>
      </c>
      <c r="C28" s="3" t="s">
        <v>67</v>
      </c>
      <c r="D28" s="3">
        <v>-1000000</v>
      </c>
      <c r="E28" s="19">
        <v>41369</v>
      </c>
      <c r="F28" s="4">
        <v>41554</v>
      </c>
      <c r="G28">
        <v>185</v>
      </c>
      <c r="H28" s="4">
        <v>41554</v>
      </c>
      <c r="I28" s="10">
        <v>0.44500000000000001</v>
      </c>
      <c r="J28" s="39">
        <v>0.44499999999972001</v>
      </c>
      <c r="K28" s="33">
        <v>-2255.4794520533901</v>
      </c>
      <c r="L28" s="33">
        <v>-2251.3810377033701</v>
      </c>
      <c r="M28" s="9">
        <f t="shared" ref="M28:M31" si="2">L28/K28</f>
        <v>0.99818290769783391</v>
      </c>
    </row>
    <row r="29" spans="1:21" ht="14.4">
      <c r="A29" s="2" t="s">
        <v>60</v>
      </c>
      <c r="B29" s="3" t="s">
        <v>1</v>
      </c>
      <c r="C29" s="3" t="s">
        <v>67</v>
      </c>
      <c r="D29" s="3">
        <v>-1000000</v>
      </c>
      <c r="E29" s="19">
        <v>41554</v>
      </c>
      <c r="F29" s="4">
        <v>41736</v>
      </c>
      <c r="G29">
        <v>182</v>
      </c>
      <c r="H29" s="4">
        <v>41736</v>
      </c>
      <c r="I29" s="10">
        <v>0.44500000000000001</v>
      </c>
      <c r="J29" s="39">
        <v>0.44499999999972001</v>
      </c>
      <c r="K29" s="33">
        <v>-2218.9041095876601</v>
      </c>
      <c r="L29" s="33">
        <v>-2210.01127142222</v>
      </c>
      <c r="M29" s="9">
        <f t="shared" si="2"/>
        <v>0.99599223863392072</v>
      </c>
    </row>
    <row r="30" spans="1:21" ht="14.4">
      <c r="A30" s="2" t="s">
        <v>60</v>
      </c>
      <c r="B30" s="3" t="s">
        <v>1</v>
      </c>
      <c r="C30" s="3" t="s">
        <v>67</v>
      </c>
      <c r="D30" s="3">
        <v>-1000000</v>
      </c>
      <c r="E30" s="19">
        <v>41736</v>
      </c>
      <c r="F30" s="4">
        <v>41919</v>
      </c>
      <c r="G30">
        <v>183</v>
      </c>
      <c r="H30" s="4">
        <v>41919</v>
      </c>
      <c r="I30" s="10">
        <v>0.44500000000000001</v>
      </c>
      <c r="J30" s="39">
        <v>0.44499999999972001</v>
      </c>
      <c r="K30" s="33">
        <v>-2231.0958904095701</v>
      </c>
      <c r="L30" s="33">
        <v>-2216.7018395288001</v>
      </c>
      <c r="M30" s="9">
        <f t="shared" si="2"/>
        <v>0.99354843915824365</v>
      </c>
    </row>
    <row r="31" spans="1:21" ht="14.4">
      <c r="A31" s="2" t="s">
        <v>60</v>
      </c>
      <c r="B31" s="3" t="s">
        <v>1</v>
      </c>
      <c r="C31" s="3" t="s">
        <v>67</v>
      </c>
      <c r="D31" s="3">
        <v>-1000000</v>
      </c>
      <c r="E31" s="19">
        <v>41919</v>
      </c>
      <c r="F31" s="4">
        <v>42100</v>
      </c>
      <c r="G31">
        <v>181</v>
      </c>
      <c r="H31" s="4">
        <v>42100</v>
      </c>
      <c r="I31" s="10">
        <v>0.44500000000000001</v>
      </c>
      <c r="J31" s="39">
        <v>0.44499999999972001</v>
      </c>
      <c r="K31" s="33">
        <v>-2206.71232876575</v>
      </c>
      <c r="L31" s="33">
        <v>-2187.1547806298299</v>
      </c>
      <c r="M31" s="9">
        <f t="shared" si="2"/>
        <v>0.99113724617342447</v>
      </c>
    </row>
    <row r="32" spans="1:21" ht="14.4">
      <c r="A32" s="2" t="s">
        <v>62</v>
      </c>
      <c r="B32" s="3" t="s">
        <v>0</v>
      </c>
      <c r="C32" s="3" t="s">
        <v>67</v>
      </c>
      <c r="D32" s="3">
        <v>1000000</v>
      </c>
      <c r="E32" s="19">
        <v>41369</v>
      </c>
      <c r="F32" s="4">
        <v>41554</v>
      </c>
      <c r="G32">
        <v>185</v>
      </c>
      <c r="H32" s="4">
        <v>41554</v>
      </c>
      <c r="J32" s="39">
        <v>0.35964999999912001</v>
      </c>
      <c r="K32" s="33">
        <v>1822.8835616394001</v>
      </c>
      <c r="L32" s="33">
        <v>1819.5712139518</v>
      </c>
      <c r="M32" s="9">
        <f t="shared" ref="M32:M34" si="3">L32/K32</f>
        <v>0.99818290769783391</v>
      </c>
      <c r="P32" t="s">
        <v>63</v>
      </c>
      <c r="Q32" s="32">
        <v>-2456</v>
      </c>
      <c r="R32" s="4">
        <v>41367</v>
      </c>
      <c r="S32">
        <v>0.35959999999999998</v>
      </c>
      <c r="T32" s="4">
        <v>41369</v>
      </c>
      <c r="U32" s="4">
        <v>41554</v>
      </c>
    </row>
    <row r="33" spans="1:21" ht="14.4">
      <c r="A33" t="s">
        <v>62</v>
      </c>
      <c r="B33" t="s">
        <v>0</v>
      </c>
      <c r="C33" t="s">
        <v>67</v>
      </c>
      <c r="D33">
        <v>1000000</v>
      </c>
      <c r="E33" s="4">
        <v>41554</v>
      </c>
      <c r="F33" s="4">
        <v>41736</v>
      </c>
      <c r="G33">
        <v>182</v>
      </c>
      <c r="H33" s="4">
        <v>41736</v>
      </c>
      <c r="J33" s="39">
        <v>0.441105321971</v>
      </c>
      <c r="K33" s="33">
        <v>2199.48407119786</v>
      </c>
      <c r="L33" s="33">
        <v>2190.6690639120102</v>
      </c>
      <c r="M33" s="9">
        <f t="shared" si="3"/>
        <v>0.99599223863392239</v>
      </c>
      <c r="P33" t="s">
        <v>63</v>
      </c>
      <c r="Q33" s="32">
        <v>-2457</v>
      </c>
      <c r="R33" s="4">
        <v>41550</v>
      </c>
      <c r="S33">
        <v>0.44109999999999999</v>
      </c>
      <c r="T33" s="4">
        <v>41554</v>
      </c>
      <c r="U33" s="4">
        <v>41736</v>
      </c>
    </row>
    <row r="34" spans="1:21" ht="14.4">
      <c r="A34" t="s">
        <v>62</v>
      </c>
      <c r="B34" t="s">
        <v>0</v>
      </c>
      <c r="C34" t="s">
        <v>67</v>
      </c>
      <c r="D34">
        <v>1000000</v>
      </c>
      <c r="E34" s="4">
        <v>41736</v>
      </c>
      <c r="F34" s="4">
        <v>41919</v>
      </c>
      <c r="G34">
        <v>183</v>
      </c>
      <c r="H34" s="4">
        <v>41919</v>
      </c>
      <c r="J34" s="39">
        <v>0.49058955394161002</v>
      </c>
      <c r="K34" s="33">
        <v>2459.6681745565602</v>
      </c>
      <c r="L34" s="33">
        <v>2443.7994756778799</v>
      </c>
      <c r="M34" s="9">
        <f t="shared" si="3"/>
        <v>0.99354843915824487</v>
      </c>
      <c r="N34" s="11">
        <f>(M33/M34-1)/(H34-H33)*365</f>
        <v>4.9058955394152073E-3</v>
      </c>
      <c r="P34" t="s">
        <v>63</v>
      </c>
      <c r="Q34" s="32">
        <v>-2458</v>
      </c>
      <c r="R34" s="4">
        <v>41732</v>
      </c>
      <c r="S34">
        <v>0.49059999999999998</v>
      </c>
      <c r="T34" s="4">
        <v>41736</v>
      </c>
      <c r="U34" s="4">
        <v>41919</v>
      </c>
    </row>
    <row r="35" spans="1:21" ht="14.4">
      <c r="A35" t="s">
        <v>62</v>
      </c>
      <c r="B35" t="s">
        <v>0</v>
      </c>
      <c r="C35" t="s">
        <v>67</v>
      </c>
      <c r="D35">
        <v>1000000</v>
      </c>
      <c r="E35" s="4">
        <v>41919</v>
      </c>
      <c r="F35" s="4">
        <v>42100</v>
      </c>
      <c r="G35">
        <v>181</v>
      </c>
      <c r="H35" s="4">
        <v>42100</v>
      </c>
      <c r="J35" s="39">
        <v>0.49058625969570002</v>
      </c>
      <c r="K35" s="33">
        <v>2432.7702193129098</v>
      </c>
      <c r="L35" s="33">
        <v>2411.2091757425201</v>
      </c>
      <c r="M35" s="9">
        <f>L35/K35</f>
        <v>0.99113724617342647</v>
      </c>
      <c r="N35" s="11">
        <f>(M34/M36-1)/(H36-H34)*365</f>
        <v>4.9058625969627713E-3</v>
      </c>
      <c r="P35" t="s">
        <v>63</v>
      </c>
      <c r="Q35" s="32">
        <v>-2459</v>
      </c>
      <c r="R35" s="4">
        <v>41914</v>
      </c>
      <c r="S35">
        <v>0.49059999999999998</v>
      </c>
      <c r="T35" s="4">
        <v>41919</v>
      </c>
      <c r="U35" s="4">
        <v>42101</v>
      </c>
    </row>
    <row r="36" spans="1:21">
      <c r="G36" s="38">
        <f>D35*G35/365*J35/100</f>
        <v>2432.7702193129235</v>
      </c>
      <c r="H36" s="19">
        <v>42101</v>
      </c>
      <c r="M36" s="40">
        <v>0.99112394093226996</v>
      </c>
    </row>
    <row r="38" spans="1:21">
      <c r="I38" s="10" t="s">
        <v>83</v>
      </c>
    </row>
    <row r="39" spans="1:21">
      <c r="I39">
        <f t="shared" ref="I39:I41" si="4">(F32-E32)</f>
        <v>185</v>
      </c>
      <c r="J39">
        <f>I39/365</f>
        <v>0.50684931506849318</v>
      </c>
      <c r="K39" s="5">
        <f t="shared" ref="K39:K41" si="5">D32*J39*J32/100</f>
        <v>1822.8835616393753</v>
      </c>
    </row>
    <row r="40" spans="1:21">
      <c r="I40">
        <f t="shared" si="4"/>
        <v>182</v>
      </c>
      <c r="J40">
        <f t="shared" ref="J40:J41" si="6">I40/365</f>
        <v>0.49863013698630138</v>
      </c>
      <c r="K40" s="5">
        <f t="shared" si="5"/>
        <v>2199.4840711978632</v>
      </c>
    </row>
    <row r="41" spans="1:21">
      <c r="I41">
        <f t="shared" si="4"/>
        <v>183</v>
      </c>
      <c r="J41">
        <f t="shared" si="6"/>
        <v>0.50136986301369868</v>
      </c>
      <c r="K41" s="5">
        <f t="shared" si="5"/>
        <v>2459.6681745565652</v>
      </c>
    </row>
    <row r="42" spans="1:21">
      <c r="I42">
        <f>(F35-E35)</f>
        <v>181</v>
      </c>
      <c r="J42" s="8">
        <f>I42/365</f>
        <v>0.49589041095890413</v>
      </c>
      <c r="K42" s="5">
        <f>D35*J42*J35/100</f>
        <v>2432.7702193129235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zoomScale="90" zoomScaleNormal="90" workbookViewId="0">
      <selection activeCell="D2" sqref="D2"/>
    </sheetView>
  </sheetViews>
  <sheetFormatPr defaultRowHeight="13.2"/>
  <cols>
    <col min="1" max="1" width="17" bestFit="1" customWidth="1"/>
    <col min="2" max="2" width="17.33203125" style="15" bestFit="1" customWidth="1"/>
    <col min="3" max="3" width="8.109375" style="4" customWidth="1"/>
    <col min="4" max="4" width="11" style="19" bestFit="1" customWidth="1"/>
    <col min="5" max="5" width="19.6640625" style="8" bestFit="1" customWidth="1"/>
    <col min="6" max="6" width="17.6640625" customWidth="1"/>
    <col min="7" max="7" width="19.109375" bestFit="1" customWidth="1"/>
    <col min="8" max="8" width="19.109375" customWidth="1"/>
    <col min="9" max="9" width="18.6640625" customWidth="1"/>
    <col min="10" max="10" width="19.109375" style="4" bestFit="1" customWidth="1"/>
    <col min="11" max="11" width="18.44140625" bestFit="1" customWidth="1"/>
    <col min="12" max="12" width="23.88671875" bestFit="1" customWidth="1"/>
    <col min="13" max="13" width="19.88671875" bestFit="1" customWidth="1"/>
    <col min="14" max="14" width="20.44140625" style="10" bestFit="1" customWidth="1"/>
    <col min="15" max="15" width="20.33203125" bestFit="1" customWidth="1"/>
    <col min="16" max="16" width="26" bestFit="1" customWidth="1"/>
    <col min="17" max="17" width="14.33203125" bestFit="1" customWidth="1"/>
    <col min="18" max="18" width="26.6640625" style="14" bestFit="1" customWidth="1"/>
    <col min="19" max="19" width="17.33203125" customWidth="1"/>
  </cols>
  <sheetData>
    <row r="1" spans="1:18">
      <c r="A1" s="4">
        <v>41360</v>
      </c>
      <c r="B1" s="15">
        <v>100</v>
      </c>
      <c r="D1" s="4">
        <v>41360</v>
      </c>
      <c r="E1" s="15">
        <v>1</v>
      </c>
    </row>
    <row r="2" spans="1:18">
      <c r="A2" s="4">
        <v>41361</v>
      </c>
      <c r="B2" s="21">
        <v>99.9995000025</v>
      </c>
      <c r="D2" s="4">
        <v>41361</v>
      </c>
      <c r="E2">
        <v>0.99999500002499997</v>
      </c>
      <c r="F2" s="8">
        <f>E2-B2/100</f>
        <v>0</v>
      </c>
      <c r="G2" s="9"/>
      <c r="J2" s="4">
        <v>41361</v>
      </c>
      <c r="K2" s="9">
        <v>0.99999500002499997</v>
      </c>
      <c r="L2" s="11"/>
    </row>
    <row r="3" spans="1:18">
      <c r="A3" s="4">
        <v>41362</v>
      </c>
      <c r="B3" s="21">
        <v>99.998944452808999</v>
      </c>
      <c r="D3" s="4">
        <v>41362</v>
      </c>
      <c r="E3">
        <v>0.99998944452808602</v>
      </c>
      <c r="F3" s="8">
        <f t="shared" ref="F3:F22" si="0">E3-B3/100</f>
        <v>-3.9968028886505635E-15</v>
      </c>
      <c r="G3" s="9"/>
      <c r="J3" s="4">
        <v>41362</v>
      </c>
      <c r="K3" s="9">
        <v>0.99998944452808602</v>
      </c>
      <c r="L3" s="11"/>
    </row>
    <row r="4" spans="1:18">
      <c r="A4" s="4">
        <v>41394</v>
      </c>
      <c r="B4" s="21">
        <v>99.982502885665994</v>
      </c>
      <c r="D4" s="4">
        <v>41394</v>
      </c>
      <c r="E4">
        <v>0.99982502885667401</v>
      </c>
      <c r="F4" s="8">
        <f t="shared" si="0"/>
        <v>1.4099832412739488E-14</v>
      </c>
      <c r="G4" s="9"/>
      <c r="J4" s="4">
        <v>41394</v>
      </c>
      <c r="K4" s="9">
        <v>0.99982502885668501</v>
      </c>
      <c r="L4" s="11"/>
    </row>
    <row r="5" spans="1:18" s="24" customFormat="1">
      <c r="A5" s="22">
        <v>41453</v>
      </c>
      <c r="B5" s="23">
        <v>99.923169382693999</v>
      </c>
      <c r="C5" s="22"/>
      <c r="D5" s="22">
        <v>41453</v>
      </c>
      <c r="E5" s="24">
        <v>0.999231693826933</v>
      </c>
      <c r="F5" s="25">
        <f t="shared" si="0"/>
        <v>-6.9944050551384862E-15</v>
      </c>
      <c r="G5" s="26"/>
      <c r="J5" s="22">
        <v>41453</v>
      </c>
      <c r="K5" s="26">
        <v>0.999216290390193</v>
      </c>
      <c r="L5" s="27"/>
      <c r="N5" s="28"/>
      <c r="R5" s="29"/>
    </row>
    <row r="6" spans="1:18">
      <c r="A6" s="4">
        <v>41536</v>
      </c>
      <c r="B6" s="21">
        <v>99.855665584131998</v>
      </c>
      <c r="D6" s="4">
        <v>41536</v>
      </c>
      <c r="E6">
        <v>0.99855665592972997</v>
      </c>
      <c r="F6" s="8">
        <f t="shared" si="0"/>
        <v>8.8409946030765241E-11</v>
      </c>
      <c r="G6" s="9"/>
      <c r="J6" s="4">
        <v>41536</v>
      </c>
      <c r="K6" s="9">
        <v>0.99854361097290301</v>
      </c>
      <c r="L6" s="11"/>
    </row>
    <row r="7" spans="1:18" ht="15" customHeight="1">
      <c r="A7" s="4">
        <v>41626</v>
      </c>
      <c r="B7" s="21">
        <v>99.777044862875002</v>
      </c>
      <c r="D7" s="4">
        <v>41626</v>
      </c>
      <c r="E7">
        <v>0.99777044868654696</v>
      </c>
      <c r="F7" s="8">
        <f t="shared" si="0"/>
        <v>5.7796989416658562E-11</v>
      </c>
      <c r="G7" s="13"/>
      <c r="J7" s="4">
        <v>41626</v>
      </c>
      <c r="K7" s="9">
        <v>0.99775738573270001</v>
      </c>
      <c r="L7" s="11"/>
    </row>
    <row r="8" spans="1:18">
      <c r="A8" s="4">
        <v>41716</v>
      </c>
      <c r="B8" s="21">
        <v>99.693589212589004</v>
      </c>
      <c r="D8" s="4">
        <v>41716</v>
      </c>
      <c r="E8">
        <v>0.99693589218462797</v>
      </c>
      <c r="F8" s="8">
        <f t="shared" si="0"/>
        <v>5.8737903430028382E-11</v>
      </c>
      <c r="G8" s="13"/>
      <c r="J8" s="4">
        <v>41716</v>
      </c>
      <c r="K8" s="9">
        <v>0.99692284015691401</v>
      </c>
      <c r="L8" s="11"/>
    </row>
    <row r="9" spans="1:18">
      <c r="A9" s="4">
        <v>41809</v>
      </c>
      <c r="B9" s="21">
        <v>99.599768127081006</v>
      </c>
      <c r="D9" s="4">
        <v>41809</v>
      </c>
      <c r="E9">
        <v>0.99599768132963995</v>
      </c>
      <c r="F9" s="8">
        <f t="shared" si="0"/>
        <v>5.8829940918769807E-11</v>
      </c>
      <c r="G9" s="13"/>
      <c r="J9" s="4">
        <v>41809</v>
      </c>
      <c r="K9" s="9">
        <v>0.99598464158511701</v>
      </c>
    </row>
    <row r="10" spans="1:18">
      <c r="A10" s="4">
        <v>42093</v>
      </c>
      <c r="B10" s="21">
        <v>99.258349933671994</v>
      </c>
      <c r="D10" s="4">
        <v>42093</v>
      </c>
      <c r="E10">
        <v>0.99258349933219903</v>
      </c>
      <c r="F10" s="8">
        <f t="shared" si="0"/>
        <v>-4.5209391785760999E-12</v>
      </c>
      <c r="G10" s="13"/>
      <c r="J10" s="4">
        <v>42093</v>
      </c>
      <c r="K10" s="9">
        <v>0.99256361129956605</v>
      </c>
    </row>
    <row r="11" spans="1:18">
      <c r="A11" s="4">
        <v>42458</v>
      </c>
      <c r="B11" s="21">
        <v>98.543639935358001</v>
      </c>
      <c r="D11" s="4">
        <v>42458</v>
      </c>
      <c r="E11">
        <v>0.98543639934888505</v>
      </c>
      <c r="F11" s="8">
        <f t="shared" si="0"/>
        <v>-4.694911126534862E-12</v>
      </c>
      <c r="J11" s="4">
        <v>42458</v>
      </c>
      <c r="K11" s="9">
        <v>0.98541342831135503</v>
      </c>
    </row>
    <row r="12" spans="1:18">
      <c r="A12" s="4">
        <v>42823</v>
      </c>
      <c r="B12" s="21">
        <v>97.314886243214005</v>
      </c>
      <c r="D12" s="4">
        <v>42823</v>
      </c>
      <c r="E12">
        <v>0.97314886242740695</v>
      </c>
      <c r="F12" s="8">
        <f t="shared" si="0"/>
        <v>-4.7331027985819674E-12</v>
      </c>
      <c r="G12" s="11"/>
      <c r="J12" s="4">
        <v>42823</v>
      </c>
      <c r="K12" s="9">
        <v>0.97310656642403404</v>
      </c>
      <c r="O12" s="7"/>
      <c r="P12" s="7"/>
      <c r="Q12" s="7"/>
    </row>
    <row r="13" spans="1:18">
      <c r="A13" s="4">
        <v>43188</v>
      </c>
      <c r="B13" s="21">
        <v>95.513383177809999</v>
      </c>
      <c r="D13" s="4">
        <v>43188</v>
      </c>
      <c r="E13">
        <v>0.95513383177322198</v>
      </c>
      <c r="F13" s="8">
        <f t="shared" si="0"/>
        <v>-4.8779869032955503E-12</v>
      </c>
      <c r="J13" s="4">
        <v>43188</v>
      </c>
      <c r="K13" s="9">
        <v>0.95508568404698901</v>
      </c>
      <c r="O13" s="7"/>
      <c r="P13" s="7"/>
      <c r="Q13" s="7"/>
    </row>
    <row r="14" spans="1:18">
      <c r="A14" s="4">
        <v>43553</v>
      </c>
      <c r="B14" s="21">
        <v>93.200051846400996</v>
      </c>
      <c r="D14" s="4">
        <v>43553</v>
      </c>
      <c r="E14">
        <v>0.93200051845902698</v>
      </c>
      <c r="F14" s="8">
        <f t="shared" si="0"/>
        <v>-4.9830140014250901E-12</v>
      </c>
      <c r="J14" s="4">
        <v>43553</v>
      </c>
      <c r="K14" s="9">
        <v>0.93194641778958998</v>
      </c>
      <c r="O14" s="11"/>
      <c r="P14" s="7"/>
      <c r="Q14" s="7"/>
    </row>
    <row r="15" spans="1:18">
      <c r="A15" s="4">
        <v>43920</v>
      </c>
      <c r="B15" s="21">
        <v>90.533806771865997</v>
      </c>
      <c r="D15" s="4">
        <v>43920</v>
      </c>
      <c r="E15">
        <v>0.90533806771348702</v>
      </c>
      <c r="F15" s="8">
        <f t="shared" si="0"/>
        <v>-5.1729731609384544E-12</v>
      </c>
      <c r="J15" s="4">
        <v>43920</v>
      </c>
      <c r="K15" s="9">
        <v>0.90527865906374705</v>
      </c>
      <c r="O15" s="11"/>
      <c r="P15" s="7"/>
      <c r="Q15" s="7"/>
    </row>
    <row r="16" spans="1:18">
      <c r="A16" s="4">
        <v>44284</v>
      </c>
      <c r="B16" s="21">
        <v>87.664366623982005</v>
      </c>
      <c r="D16" s="4">
        <v>44284</v>
      </c>
      <c r="E16">
        <v>0.87664366623458201</v>
      </c>
      <c r="F16" s="8">
        <f t="shared" si="0"/>
        <v>-5.2380322301814886E-12</v>
      </c>
      <c r="J16" s="4">
        <v>44284</v>
      </c>
      <c r="K16" s="9">
        <v>0.87658016942630101</v>
      </c>
      <c r="L16" s="11"/>
      <c r="O16" s="11"/>
      <c r="P16" s="7"/>
      <c r="Q16" s="7"/>
    </row>
    <row r="17" spans="1:18">
      <c r="A17" s="4">
        <v>44649</v>
      </c>
      <c r="B17" s="21">
        <v>84.721740304942003</v>
      </c>
      <c r="C17" s="8"/>
      <c r="D17" s="4">
        <v>44649</v>
      </c>
      <c r="E17">
        <v>0.84721740304344295</v>
      </c>
      <c r="F17" s="8">
        <f t="shared" si="0"/>
        <v>-5.9771076976744553E-12</v>
      </c>
      <c r="J17" s="4">
        <v>44649</v>
      </c>
      <c r="K17" s="9">
        <v>0.84715056084691898</v>
      </c>
      <c r="L17" s="11"/>
      <c r="O17" s="7"/>
      <c r="P17" s="7"/>
      <c r="Q17" s="7"/>
    </row>
    <row r="18" spans="1:18">
      <c r="A18" s="4">
        <v>45014</v>
      </c>
      <c r="B18" s="21">
        <v>81.710535030868996</v>
      </c>
      <c r="C18" s="8"/>
      <c r="D18" s="4">
        <v>45014</v>
      </c>
      <c r="E18">
        <v>0.817105350303578</v>
      </c>
      <c r="F18" s="8">
        <f t="shared" si="0"/>
        <v>-5.1119108945840708E-12</v>
      </c>
      <c r="J18" s="4">
        <v>45014</v>
      </c>
      <c r="K18" s="9">
        <v>0.81703592621753895</v>
      </c>
      <c r="L18" s="11"/>
      <c r="O18" s="7"/>
      <c r="P18" s="7"/>
      <c r="Q18" s="7"/>
    </row>
    <row r="19" spans="1:18">
      <c r="A19" s="4">
        <v>46841</v>
      </c>
      <c r="B19" s="21">
        <v>67.271074647776004</v>
      </c>
      <c r="C19" s="8"/>
      <c r="D19" s="4">
        <v>46841</v>
      </c>
      <c r="E19">
        <v>0.67271070098277796</v>
      </c>
      <c r="F19" s="8">
        <f t="shared" si="0"/>
        <v>-4.5494982114924198E-8</v>
      </c>
      <c r="J19" s="4">
        <v>46841</v>
      </c>
      <c r="K19" s="9">
        <v>0.67263740309444098</v>
      </c>
      <c r="L19" s="11"/>
      <c r="O19" s="7"/>
      <c r="P19" s="7"/>
      <c r="Q19" s="7"/>
    </row>
    <row r="20" spans="1:18">
      <c r="A20" s="4">
        <v>48667</v>
      </c>
      <c r="B20" s="21">
        <v>55.788483838201003</v>
      </c>
      <c r="C20" s="8"/>
      <c r="D20" s="4">
        <v>48667</v>
      </c>
      <c r="E20">
        <v>0.55788505688108903</v>
      </c>
      <c r="F20" s="8">
        <f t="shared" si="0"/>
        <v>2.1849907894111453E-7</v>
      </c>
      <c r="J20" s="4">
        <v>48667</v>
      </c>
      <c r="K20" s="9">
        <v>0.55781728854388901</v>
      </c>
      <c r="L20" s="11"/>
      <c r="O20" s="7"/>
      <c r="P20" s="7"/>
      <c r="Q20" s="7"/>
    </row>
    <row r="21" spans="1:18">
      <c r="A21" s="4">
        <v>50493</v>
      </c>
      <c r="B21" s="21">
        <v>46.670882077182</v>
      </c>
      <c r="C21" s="8"/>
      <c r="D21" s="4">
        <v>50493</v>
      </c>
      <c r="E21">
        <v>0.46674589685301598</v>
      </c>
      <c r="F21" s="8">
        <f t="shared" si="0"/>
        <v>3.7076081195963617E-5</v>
      </c>
      <c r="J21" s="4">
        <v>50493</v>
      </c>
      <c r="K21" s="9">
        <v>0.466685406650235</v>
      </c>
      <c r="L21" s="11"/>
      <c r="O21" s="7"/>
      <c r="P21" s="7"/>
      <c r="Q21" s="7"/>
    </row>
    <row r="22" spans="1:18">
      <c r="A22" s="4">
        <v>52320</v>
      </c>
      <c r="B22" s="15">
        <v>39.130708086548999</v>
      </c>
      <c r="C22" s="8"/>
      <c r="D22" s="4">
        <v>52320</v>
      </c>
      <c r="E22">
        <v>0.39133994617224699</v>
      </c>
      <c r="F22" s="8">
        <f t="shared" si="0"/>
        <v>3.2865306757001722E-5</v>
      </c>
      <c r="J22" s="4">
        <v>52320</v>
      </c>
      <c r="K22" s="9">
        <v>0.39128683935963499</v>
      </c>
      <c r="L22" s="11"/>
      <c r="O22" s="7"/>
      <c r="P22" s="7"/>
      <c r="Q22" s="7"/>
    </row>
    <row r="23" spans="1:18">
      <c r="C23" s="8"/>
      <c r="F23" s="8"/>
      <c r="H23" s="4"/>
      <c r="L23" s="4"/>
      <c r="O23" s="7"/>
      <c r="P23" s="7"/>
      <c r="Q23" s="7"/>
    </row>
    <row r="24" spans="1:18">
      <c r="A24" s="4"/>
      <c r="C24" s="8"/>
      <c r="F24" s="8"/>
      <c r="H24" s="4"/>
      <c r="L24" s="4"/>
      <c r="O24" s="7"/>
      <c r="P24" s="7"/>
      <c r="Q24" s="7"/>
    </row>
    <row r="25" spans="1:18">
      <c r="A25" s="4"/>
      <c r="C25" s="8"/>
      <c r="F25" s="8"/>
      <c r="H25" s="4"/>
      <c r="L25" s="4"/>
      <c r="M25" s="4"/>
      <c r="O25" s="7"/>
      <c r="P25" s="7"/>
      <c r="Q25" s="7"/>
    </row>
    <row r="26" spans="1:18">
      <c r="A26" s="4"/>
      <c r="C26" s="8"/>
      <c r="F26" s="8"/>
      <c r="H26" s="4"/>
      <c r="L26" s="4"/>
      <c r="M26" s="10"/>
      <c r="O26" s="7"/>
      <c r="P26" s="7"/>
      <c r="Q26" s="7"/>
    </row>
    <row r="27" spans="1:18">
      <c r="A27" s="4"/>
      <c r="C27" s="8"/>
      <c r="F27" s="8"/>
      <c r="H27" s="4"/>
      <c r="L27" s="4"/>
      <c r="O27" s="7"/>
      <c r="P27" s="7"/>
      <c r="Q27" s="7"/>
    </row>
    <row r="28" spans="1:18">
      <c r="A28" s="4"/>
      <c r="C28" s="8"/>
      <c r="F28" s="8"/>
      <c r="H28" s="4"/>
      <c r="L28" s="4"/>
      <c r="Q28" s="14"/>
      <c r="R28"/>
    </row>
    <row r="29" spans="1:18">
      <c r="A29" s="4"/>
      <c r="C29" s="8"/>
      <c r="F29" s="8"/>
      <c r="H29" s="4"/>
      <c r="L29" s="4"/>
      <c r="R29"/>
    </row>
    <row r="30" spans="1:18">
      <c r="A30" s="4"/>
      <c r="C30" s="8"/>
      <c r="F30" s="8"/>
      <c r="H30" s="4"/>
      <c r="L30" s="4"/>
      <c r="R30"/>
    </row>
    <row r="31" spans="1:18">
      <c r="A31" s="4"/>
      <c r="C31" s="8"/>
      <c r="F31" s="8"/>
      <c r="H31" s="11"/>
      <c r="I31" s="8"/>
      <c r="J31"/>
      <c r="Q31" s="12"/>
      <c r="R31"/>
    </row>
    <row r="32" spans="1:18">
      <c r="A32" s="4"/>
      <c r="C32" s="8"/>
      <c r="F32" s="8"/>
      <c r="I32" t="s">
        <v>12</v>
      </c>
      <c r="J32" t="s">
        <v>13</v>
      </c>
      <c r="K32" s="11" t="s">
        <v>14</v>
      </c>
      <c r="L32" s="11" t="s">
        <v>19</v>
      </c>
      <c r="M32" s="4"/>
      <c r="N32" s="4"/>
      <c r="O32" s="4"/>
      <c r="P32" s="4"/>
      <c r="Q32" s="4"/>
      <c r="R32" s="4"/>
    </row>
    <row r="33" spans="1:18" ht="14.4">
      <c r="A33" s="4"/>
      <c r="C33" s="8"/>
      <c r="F33" s="8"/>
      <c r="H33" s="18" t="s">
        <v>15</v>
      </c>
      <c r="I33" s="16">
        <v>41442</v>
      </c>
      <c r="J33" s="17">
        <v>41444</v>
      </c>
      <c r="K33" s="4">
        <v>41536</v>
      </c>
      <c r="L33" s="20">
        <v>41535</v>
      </c>
      <c r="M33" s="4"/>
      <c r="N33" s="4"/>
      <c r="O33" s="4"/>
      <c r="P33" s="4"/>
      <c r="Q33" s="4"/>
      <c r="R33" s="4"/>
    </row>
    <row r="34" spans="1:18" ht="14.4">
      <c r="A34" s="4"/>
      <c r="C34" s="8"/>
      <c r="F34" s="8"/>
      <c r="H34" s="18" t="s">
        <v>16</v>
      </c>
      <c r="I34" s="16">
        <v>41533</v>
      </c>
      <c r="J34" s="17">
        <v>41535</v>
      </c>
      <c r="K34" s="4">
        <v>41626</v>
      </c>
      <c r="L34" s="20">
        <v>41626</v>
      </c>
      <c r="M34" s="4"/>
      <c r="N34" s="4"/>
      <c r="O34" s="4"/>
      <c r="P34" s="4"/>
      <c r="Q34" s="4"/>
      <c r="R34" s="4"/>
    </row>
    <row r="35" spans="1:18" ht="14.4">
      <c r="A35" s="4"/>
      <c r="C35" s="8"/>
      <c r="F35" s="8"/>
      <c r="H35" s="18" t="s">
        <v>17</v>
      </c>
      <c r="I35" s="16">
        <v>41624</v>
      </c>
      <c r="J35" s="17">
        <v>41626</v>
      </c>
      <c r="K35" s="4">
        <v>41716</v>
      </c>
      <c r="L35" s="20">
        <v>41717</v>
      </c>
      <c r="M35" s="4"/>
      <c r="N35" s="4"/>
      <c r="O35" s="4"/>
      <c r="P35" s="4"/>
      <c r="Q35" s="4"/>
      <c r="R35" s="4"/>
    </row>
    <row r="36" spans="1:18" ht="14.4">
      <c r="A36" s="4"/>
      <c r="C36" s="8"/>
      <c r="F36" s="8"/>
      <c r="H36" s="18" t="s">
        <v>18</v>
      </c>
      <c r="I36" s="16">
        <v>41715</v>
      </c>
      <c r="J36" s="17">
        <v>41717</v>
      </c>
      <c r="K36" s="4">
        <v>41809</v>
      </c>
      <c r="L36" s="20">
        <v>41808</v>
      </c>
      <c r="M36" s="4"/>
      <c r="N36" s="4"/>
      <c r="O36" s="4"/>
      <c r="P36" s="4"/>
      <c r="Q36" s="4"/>
      <c r="R36" s="4"/>
    </row>
    <row r="37" spans="1:18">
      <c r="A37" s="4"/>
      <c r="C37" s="8"/>
      <c r="F37" s="8"/>
      <c r="H37" s="4"/>
      <c r="L37" s="4"/>
      <c r="M37" s="4"/>
      <c r="N37" s="4"/>
      <c r="O37" s="4"/>
      <c r="P37" s="4"/>
      <c r="Q37" s="4"/>
      <c r="R37" s="4"/>
    </row>
    <row r="38" spans="1:18">
      <c r="A38" s="4"/>
      <c r="C38" s="8"/>
      <c r="F38" s="8"/>
      <c r="G38" s="4"/>
      <c r="H38" s="4"/>
      <c r="L38" s="4"/>
      <c r="M38" s="4"/>
      <c r="N38" s="4"/>
      <c r="O38" s="4"/>
      <c r="P38" s="4"/>
      <c r="Q38" s="4"/>
      <c r="R38" s="4"/>
    </row>
    <row r="39" spans="1:18">
      <c r="A39" s="4"/>
      <c r="F39" s="8"/>
      <c r="G39" s="4"/>
      <c r="H39" s="4"/>
      <c r="L39" s="4"/>
      <c r="M39" s="4"/>
      <c r="N39" s="4"/>
      <c r="O39" s="4"/>
      <c r="P39" s="4"/>
      <c r="Q39" s="4"/>
      <c r="R39" s="4"/>
    </row>
    <row r="40" spans="1:18">
      <c r="A40" s="4"/>
      <c r="F40" s="8"/>
      <c r="G40" s="4"/>
      <c r="H40" s="4"/>
      <c r="L40" s="4"/>
      <c r="M40" s="4"/>
      <c r="N40" s="4"/>
      <c r="O40" s="4"/>
      <c r="P40" s="4"/>
      <c r="Q40" s="4"/>
      <c r="R40" s="4"/>
    </row>
    <row r="41" spans="1:18">
      <c r="A41" s="4"/>
      <c r="F41" s="8"/>
      <c r="G41" s="4"/>
      <c r="H41" s="4"/>
      <c r="L41" s="4"/>
      <c r="M41" s="4"/>
      <c r="N41" s="4"/>
      <c r="O41" s="4"/>
      <c r="P41" s="4"/>
      <c r="Q41" s="4"/>
      <c r="R41" s="4"/>
    </row>
    <row r="42" spans="1:18">
      <c r="A42" s="4"/>
      <c r="F42" s="8"/>
      <c r="G42" s="4"/>
      <c r="H42" s="4"/>
      <c r="L42" s="4"/>
      <c r="M42" s="4"/>
      <c r="N42" s="4"/>
      <c r="O42" s="4"/>
      <c r="P42" s="4"/>
      <c r="Q42" s="4"/>
      <c r="R42" s="4"/>
    </row>
    <row r="43" spans="1:18">
      <c r="A43" s="4"/>
      <c r="F43" s="8"/>
      <c r="G43" s="4"/>
      <c r="H43" s="4"/>
      <c r="L43" s="4"/>
      <c r="M43" s="4"/>
      <c r="N43" s="4"/>
      <c r="O43" s="4"/>
      <c r="P43" s="4"/>
      <c r="Q43" s="4"/>
      <c r="R43" s="4"/>
    </row>
    <row r="44" spans="1:18">
      <c r="A44" s="4"/>
      <c r="F44" s="8"/>
      <c r="G44" s="4"/>
      <c r="H44" s="4"/>
      <c r="I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E45" s="19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E46" s="19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E47" s="19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E48" s="19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E49" s="19"/>
      <c r="F49" s="4"/>
      <c r="G49" s="4"/>
      <c r="H49" s="4"/>
      <c r="I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F51" s="4"/>
      <c r="G51" s="4"/>
      <c r="H51" s="4"/>
      <c r="I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F52" s="4"/>
      <c r="G52" s="4"/>
      <c r="H52" s="4"/>
      <c r="I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F53" s="4"/>
      <c r="G53" s="4"/>
      <c r="H53" s="4"/>
      <c r="I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F54" s="4"/>
      <c r="G54" s="4"/>
      <c r="H54" s="4"/>
      <c r="I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F55" s="4"/>
      <c r="G55" s="4"/>
      <c r="H55" s="4"/>
      <c r="I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F56" s="4"/>
      <c r="G56" s="4"/>
      <c r="H56" s="4"/>
      <c r="I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F57" s="4"/>
      <c r="G57" s="4"/>
      <c r="H57" s="4"/>
      <c r="I57" s="4"/>
      <c r="K57" s="4"/>
      <c r="L57" s="4"/>
      <c r="M57" s="4"/>
      <c r="N57" s="4"/>
      <c r="O57" s="4"/>
      <c r="P57" s="4"/>
      <c r="Q57" s="4"/>
      <c r="R57" s="4"/>
    </row>
    <row r="58" spans="1:18">
      <c r="G58" s="4"/>
      <c r="H58" s="4"/>
      <c r="I58" s="4"/>
      <c r="J58"/>
      <c r="L58" s="10"/>
      <c r="N58"/>
      <c r="P58" s="14"/>
      <c r="R58"/>
    </row>
    <row r="59" spans="1:18">
      <c r="G59" s="4"/>
      <c r="H59" s="4"/>
      <c r="I59" s="4"/>
      <c r="J59"/>
      <c r="L59" s="10"/>
      <c r="N59"/>
      <c r="P59" s="14"/>
      <c r="R59"/>
    </row>
    <row r="60" spans="1:18">
      <c r="G60" s="4"/>
      <c r="H60" s="4"/>
      <c r="I60" s="4"/>
      <c r="J60"/>
      <c r="L60" s="10"/>
      <c r="N60"/>
      <c r="P60" s="14"/>
      <c r="R60"/>
    </row>
    <row r="61" spans="1:18">
      <c r="G61" s="4"/>
      <c r="H61" s="4"/>
      <c r="I61" s="4"/>
      <c r="J61"/>
      <c r="L61" s="10"/>
      <c r="N61"/>
      <c r="P61" s="14"/>
      <c r="R61"/>
    </row>
    <row r="62" spans="1:18">
      <c r="J62"/>
    </row>
    <row r="63" spans="1:18">
      <c r="J63"/>
    </row>
    <row r="64" spans="1:18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3"/>
  <sheetViews>
    <sheetView zoomScaleNormal="100" workbookViewId="0">
      <selection activeCell="B55" sqref="B55"/>
    </sheetView>
  </sheetViews>
  <sheetFormatPr defaultRowHeight="13.2"/>
  <cols>
    <col min="1" max="1" width="19" customWidth="1"/>
    <col min="2" max="2" width="17.88671875" bestFit="1" customWidth="1"/>
    <col min="3" max="3" width="17.88671875" customWidth="1"/>
    <col min="4" max="4" width="15.6640625" bestFit="1" customWidth="1"/>
    <col min="5" max="5" width="18.109375" customWidth="1"/>
    <col min="6" max="6" width="19.88671875" style="13" bestFit="1" customWidth="1"/>
    <col min="7" max="7" width="17.77734375" bestFit="1" customWidth="1"/>
    <col min="8" max="8" width="17.44140625" style="13" customWidth="1"/>
    <col min="9" max="9" width="18" style="5" customWidth="1"/>
    <col min="10" max="10" width="15.6640625" bestFit="1" customWidth="1"/>
    <col min="11" max="11" width="12" bestFit="1" customWidth="1"/>
    <col min="12" max="12" width="8.6640625" customWidth="1"/>
  </cols>
  <sheetData>
    <row r="1" spans="1:30">
      <c r="D1" s="4">
        <v>41368</v>
      </c>
      <c r="E1">
        <v>100</v>
      </c>
      <c r="F1" s="13">
        <f>LN(E1)</f>
        <v>4.6051701859880918</v>
      </c>
      <c r="G1" s="13"/>
      <c r="H1"/>
    </row>
    <row r="2" spans="1:30">
      <c r="D2" s="4">
        <v>41369</v>
      </c>
      <c r="E2" s="13">
        <f>EXP(F2)</f>
        <v>99.999820103883181</v>
      </c>
      <c r="F2">
        <f>F1+(F3-F1)/(D3-D1)*(D2-D1)</f>
        <v>4.6051683870253051</v>
      </c>
      <c r="G2" s="13"/>
      <c r="H2" s="11"/>
    </row>
    <row r="3" spans="1:30">
      <c r="A3" s="4" t="s">
        <v>69</v>
      </c>
      <c r="B3" s="10">
        <v>5.5E-2</v>
      </c>
      <c r="D3" s="4">
        <v>41389</v>
      </c>
      <c r="E3" s="13">
        <v>99.996222249506005</v>
      </c>
      <c r="F3" s="13">
        <f>LN(E3)</f>
        <v>4.6051324077695632</v>
      </c>
      <c r="G3" s="13">
        <v>41389</v>
      </c>
      <c r="H3" s="11">
        <v>0.99996222249505995</v>
      </c>
      <c r="I3" s="13">
        <f>E3/100-H3</f>
        <v>0</v>
      </c>
    </row>
    <row r="4" spans="1:30">
      <c r="A4" s="4" t="s">
        <v>70</v>
      </c>
      <c r="B4" s="10">
        <v>4.4999999999999998E-2</v>
      </c>
      <c r="D4" s="4">
        <v>41452</v>
      </c>
      <c r="E4" s="13">
        <v>99.988902857923904</v>
      </c>
      <c r="F4" s="9"/>
      <c r="G4" s="13">
        <v>41452</v>
      </c>
      <c r="H4" s="11">
        <v>0.999889028579238</v>
      </c>
      <c r="I4" s="13">
        <f t="shared" ref="I4:I12" si="0">E4/100-H4</f>
        <v>9.9920072216264089E-16</v>
      </c>
    </row>
    <row r="5" spans="1:30">
      <c r="A5" s="4" t="s">
        <v>71</v>
      </c>
      <c r="B5" s="10">
        <v>0.1</v>
      </c>
      <c r="D5" s="4">
        <v>41543</v>
      </c>
      <c r="E5" s="13">
        <v>99.950944798732095</v>
      </c>
      <c r="F5" s="9"/>
      <c r="G5" s="13">
        <v>41543</v>
      </c>
      <c r="H5" s="11">
        <v>0.99950944798732</v>
      </c>
      <c r="I5" s="13">
        <f t="shared" si="0"/>
        <v>9.9920072216264089E-16</v>
      </c>
    </row>
    <row r="6" spans="1:30">
      <c r="A6" s="4" t="s">
        <v>72</v>
      </c>
      <c r="B6" s="10">
        <v>0.125</v>
      </c>
      <c r="D6" s="4">
        <v>41704</v>
      </c>
      <c r="E6" s="13">
        <v>99.882959178628198</v>
      </c>
      <c r="F6" s="9"/>
      <c r="G6" s="13">
        <v>41704</v>
      </c>
      <c r="H6" s="11">
        <v>0.99882959178628195</v>
      </c>
      <c r="I6" s="13">
        <f t="shared" si="0"/>
        <v>0</v>
      </c>
    </row>
    <row r="7" spans="1:30">
      <c r="A7" s="4" t="s">
        <v>73</v>
      </c>
      <c r="B7" s="10">
        <v>100.023438</v>
      </c>
      <c r="D7" s="4">
        <v>42094</v>
      </c>
      <c r="E7" s="13">
        <v>99.527343219054998</v>
      </c>
      <c r="F7" s="9"/>
      <c r="G7" s="4">
        <v>42094</v>
      </c>
      <c r="H7" s="13">
        <v>0.99527382832412903</v>
      </c>
      <c r="I7" s="13">
        <f t="shared" si="0"/>
        <v>-3.9613357905032842E-7</v>
      </c>
    </row>
    <row r="8" spans="1:30">
      <c r="A8" s="4" t="s">
        <v>74</v>
      </c>
      <c r="B8" s="10">
        <v>100.085938</v>
      </c>
      <c r="D8" s="4">
        <v>42444</v>
      </c>
      <c r="E8" s="13">
        <v>98.986620919889006</v>
      </c>
      <c r="F8" s="9"/>
      <c r="G8" s="4">
        <v>42444</v>
      </c>
      <c r="H8" s="13">
        <v>0.98987341761047098</v>
      </c>
      <c r="I8" s="13">
        <f t="shared" si="0"/>
        <v>-7.208411580972296E-6</v>
      </c>
    </row>
    <row r="9" spans="1:30">
      <c r="A9" s="4" t="s">
        <v>75</v>
      </c>
      <c r="B9" s="10">
        <v>99.992187999999999</v>
      </c>
      <c r="D9" s="4">
        <v>43192</v>
      </c>
      <c r="E9" s="13">
        <v>96.302970874372605</v>
      </c>
      <c r="F9" s="9"/>
      <c r="G9" s="4">
        <v>43192</v>
      </c>
      <c r="H9" s="13">
        <v>0.96301649406158596</v>
      </c>
      <c r="I9" s="13">
        <f t="shared" si="0"/>
        <v>1.3214682140105793E-5</v>
      </c>
    </row>
    <row r="10" spans="1:30">
      <c r="A10" s="4" t="s">
        <v>76</v>
      </c>
      <c r="B10" s="10">
        <v>99.328125</v>
      </c>
      <c r="D10" s="4">
        <v>43921</v>
      </c>
      <c r="E10" s="13">
        <v>91.6930201192894</v>
      </c>
      <c r="F10" s="9"/>
      <c r="G10" s="4">
        <v>43921</v>
      </c>
      <c r="H10" s="13">
        <v>0.91690715761549701</v>
      </c>
      <c r="I10" s="13">
        <f t="shared" si="0"/>
        <v>2.3043577397019455E-5</v>
      </c>
    </row>
    <row r="11" spans="1:30">
      <c r="A11" s="4" t="s">
        <v>77</v>
      </c>
      <c r="B11" s="10">
        <v>101.515625</v>
      </c>
      <c r="D11" s="4">
        <v>44972</v>
      </c>
      <c r="E11" s="13">
        <v>82.964037718791005</v>
      </c>
      <c r="F11" s="9"/>
      <c r="G11" s="4">
        <v>44972</v>
      </c>
      <c r="H11" s="13">
        <v>0.82964884431827302</v>
      </c>
      <c r="I11" s="13">
        <f t="shared" si="0"/>
        <v>-8.4671303629546557E-6</v>
      </c>
    </row>
    <row r="12" spans="1:30">
      <c r="A12" s="4" t="s">
        <v>78</v>
      </c>
      <c r="B12" s="10">
        <v>100.984375</v>
      </c>
      <c r="D12" s="4">
        <v>52279</v>
      </c>
      <c r="E12" s="13">
        <v>36.8430114163559</v>
      </c>
      <c r="G12" s="4">
        <v>52279</v>
      </c>
      <c r="H12" s="13">
        <v>0.36843507864559999</v>
      </c>
      <c r="I12" s="13">
        <f t="shared" si="0"/>
        <v>-4.9644820410144064E-6</v>
      </c>
    </row>
    <row r="13" spans="1:30">
      <c r="A13" s="4"/>
      <c r="B13" s="10"/>
      <c r="D13" s="4"/>
      <c r="E13" s="13"/>
      <c r="H13"/>
      <c r="I13"/>
    </row>
    <row r="15" spans="1:30" ht="14.4">
      <c r="A15" s="34"/>
      <c r="B15" s="34"/>
      <c r="C15" s="34"/>
      <c r="D15" s="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spans="1:30" ht="14.4">
      <c r="A16" s="22">
        <v>41365</v>
      </c>
      <c r="B16" s="22">
        <v>41547</v>
      </c>
      <c r="C16" s="43">
        <v>4</v>
      </c>
      <c r="D16" s="43">
        <v>2.7322000000000002E-3</v>
      </c>
      <c r="E16" s="26">
        <f>1/4/2/100</f>
        <v>1.25E-3</v>
      </c>
      <c r="F16" s="13">
        <v>100.026170240437</v>
      </c>
      <c r="J16" s="34"/>
      <c r="K16" s="34"/>
      <c r="L16" s="35"/>
      <c r="M16" s="35"/>
      <c r="N16" s="34"/>
      <c r="O16" s="35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:30" ht="14.4">
      <c r="A17" s="4">
        <v>41348</v>
      </c>
      <c r="B17" s="4">
        <v>41532</v>
      </c>
      <c r="C17" s="13">
        <v>21</v>
      </c>
      <c r="D17" s="13">
        <v>2.1399499999999998E-2</v>
      </c>
      <c r="E17">
        <f>3/8/200</f>
        <v>1.8749999999999999E-3</v>
      </c>
      <c r="G17" s="13"/>
      <c r="H17" s="4"/>
      <c r="I17"/>
      <c r="J17" s="34"/>
      <c r="K17" s="34"/>
      <c r="L17" s="35"/>
      <c r="M17" s="35"/>
      <c r="N17" s="34"/>
      <c r="O17" s="35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0" ht="14.4">
      <c r="A18" s="22">
        <v>41365</v>
      </c>
      <c r="B18" s="22">
        <v>41547</v>
      </c>
      <c r="C18" s="28">
        <v>4</v>
      </c>
      <c r="D18" s="43">
        <v>8.1966999999999995E-3</v>
      </c>
      <c r="E18" s="43">
        <f>3/4/200</f>
        <v>3.7499999999999999E-3</v>
      </c>
      <c r="F18" s="43"/>
      <c r="G18" s="13"/>
      <c r="H18" s="4"/>
      <c r="I18"/>
      <c r="J18" s="34"/>
      <c r="K18" s="34"/>
      <c r="L18" s="35"/>
      <c r="M18" s="35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ht="14.4">
      <c r="A19" s="22">
        <v>41365</v>
      </c>
      <c r="B19" s="22">
        <v>41547</v>
      </c>
      <c r="C19" s="28">
        <v>4</v>
      </c>
      <c r="D19" s="43">
        <v>1.22951E-2</v>
      </c>
      <c r="E19" s="43">
        <f>9/8/200</f>
        <v>5.6249999999999998E-3</v>
      </c>
      <c r="F19" s="43"/>
      <c r="G19" s="13"/>
      <c r="H19" s="4"/>
      <c r="I19"/>
      <c r="J19" s="34"/>
      <c r="K19" s="34"/>
      <c r="L19" s="34"/>
      <c r="M19" s="34"/>
      <c r="N19" s="34"/>
      <c r="O19" s="35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ht="14.4">
      <c r="A20" s="4">
        <v>41320</v>
      </c>
      <c r="B20" s="4">
        <v>41501</v>
      </c>
      <c r="C20" s="13">
        <v>49</v>
      </c>
      <c r="D20" s="13">
        <v>0.27071820000000002</v>
      </c>
      <c r="E20" s="13">
        <v>0.01</v>
      </c>
      <c r="G20" s="13"/>
      <c r="H20" s="4"/>
      <c r="I20"/>
      <c r="J20" s="34"/>
      <c r="K20" s="34"/>
      <c r="L20" s="35"/>
      <c r="M20" s="35"/>
      <c r="N20" s="34"/>
      <c r="O20" s="35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:30">
      <c r="A21" s="4">
        <v>41320</v>
      </c>
      <c r="B21" s="4">
        <v>41501</v>
      </c>
      <c r="C21" s="13">
        <v>49</v>
      </c>
      <c r="D21" s="13">
        <v>0.42299720000000002</v>
      </c>
      <c r="E21" s="8">
        <f>3.125/200</f>
        <v>1.5625E-2</v>
      </c>
      <c r="G21" s="13"/>
      <c r="H21" s="4"/>
      <c r="I21"/>
    </row>
    <row r="22" spans="1:30">
      <c r="A22" s="4"/>
      <c r="C22" s="4"/>
      <c r="D22" s="42"/>
      <c r="F22" s="9"/>
      <c r="G22" s="13"/>
      <c r="H22" s="4"/>
      <c r="I22"/>
    </row>
    <row r="23" spans="1:30">
      <c r="A23" s="4"/>
      <c r="C23" s="7">
        <f>B16-A16+1</f>
        <v>183</v>
      </c>
      <c r="D23" s="4"/>
      <c r="E23" s="13"/>
      <c r="F23" s="9"/>
      <c r="G23" s="13"/>
      <c r="H23" s="4"/>
      <c r="I23"/>
    </row>
    <row r="24" spans="1:30">
      <c r="A24" s="4"/>
      <c r="C24" s="7">
        <f>B17-A17</f>
        <v>184</v>
      </c>
      <c r="G24" s="13"/>
      <c r="H24" s="4"/>
      <c r="I24"/>
    </row>
    <row r="25" spans="1:30">
      <c r="A25" s="4"/>
      <c r="B25" s="9"/>
      <c r="C25" s="7">
        <f t="shared" ref="C25:C26" si="1">B18-A18+1</f>
        <v>183</v>
      </c>
      <c r="G25" s="13"/>
      <c r="H25" s="4"/>
      <c r="I25"/>
    </row>
    <row r="26" spans="1:30">
      <c r="B26" s="9"/>
      <c r="C26" s="7">
        <f t="shared" si="1"/>
        <v>183</v>
      </c>
      <c r="G26" s="13"/>
      <c r="H26" s="4"/>
      <c r="I26"/>
    </row>
    <row r="27" spans="1:30">
      <c r="B27" s="9"/>
      <c r="C27" s="7">
        <f>B20-A20</f>
        <v>181</v>
      </c>
      <c r="G27" s="13"/>
    </row>
    <row r="28" spans="1:30">
      <c r="B28" s="9"/>
      <c r="C28" s="7">
        <f>B21-A21</f>
        <v>181</v>
      </c>
      <c r="G28" s="13"/>
      <c r="H28"/>
      <c r="I28"/>
    </row>
    <row r="29" spans="1:30">
      <c r="B29" s="9"/>
      <c r="C29" s="7"/>
      <c r="F29" s="13">
        <v>99.527382832412897</v>
      </c>
      <c r="G29" s="13"/>
      <c r="H29"/>
      <c r="I29"/>
    </row>
    <row r="30" spans="1:30">
      <c r="B30" s="9"/>
      <c r="D30" s="4"/>
      <c r="E30" s="13"/>
      <c r="F30" s="9"/>
      <c r="G30" s="13"/>
      <c r="H30"/>
      <c r="I30"/>
    </row>
    <row r="31" spans="1:30">
      <c r="B31" s="9"/>
      <c r="C31" s="4"/>
      <c r="D31" s="4"/>
      <c r="E31" s="13"/>
      <c r="F31" s="9"/>
      <c r="G31" s="13"/>
      <c r="H31"/>
      <c r="I31"/>
    </row>
    <row r="32" spans="1:30">
      <c r="A32" s="4"/>
      <c r="B32" s="9"/>
      <c r="C32" s="4"/>
      <c r="D32" s="4"/>
      <c r="E32" s="13"/>
      <c r="F32" s="9"/>
      <c r="G32" s="13"/>
      <c r="H32"/>
      <c r="I32"/>
    </row>
    <row r="33" spans="1:9">
      <c r="A33" s="4"/>
      <c r="B33" s="9"/>
      <c r="C33" s="4"/>
      <c r="D33" s="4"/>
      <c r="E33" s="13"/>
      <c r="G33" s="4"/>
      <c r="H33"/>
      <c r="I33"/>
    </row>
    <row r="34" spans="1:9">
      <c r="A34" s="4"/>
      <c r="B34" s="9"/>
      <c r="C34" s="4"/>
      <c r="D34" s="4"/>
      <c r="E34" s="13"/>
      <c r="G34" s="4"/>
      <c r="H34"/>
      <c r="I34"/>
    </row>
    <row r="35" spans="1:9">
      <c r="A35" s="4"/>
      <c r="C35" s="4"/>
      <c r="D35" s="4"/>
      <c r="E35" s="13"/>
      <c r="G35" s="4"/>
      <c r="H35"/>
      <c r="I35"/>
    </row>
    <row r="36" spans="1:9">
      <c r="A36" s="4"/>
      <c r="C36" s="4"/>
      <c r="D36" s="4"/>
      <c r="E36" s="13"/>
      <c r="G36" s="4"/>
      <c r="H36"/>
      <c r="I36"/>
    </row>
    <row r="37" spans="1:9">
      <c r="A37" s="4"/>
      <c r="C37" s="4"/>
      <c r="D37" s="4"/>
      <c r="E37" s="13"/>
      <c r="G37" s="4"/>
      <c r="H37"/>
      <c r="I37"/>
    </row>
    <row r="38" spans="1:9">
      <c r="A38" s="4" t="s">
        <v>4</v>
      </c>
      <c r="B38" s="13" t="s">
        <v>5</v>
      </c>
      <c r="C38" s="13" t="s">
        <v>6</v>
      </c>
      <c r="D38" s="4" t="s">
        <v>7</v>
      </c>
      <c r="E38" t="s">
        <v>8</v>
      </c>
      <c r="F38"/>
      <c r="G38">
        <f>1/4/2</f>
        <v>0.125</v>
      </c>
      <c r="H38"/>
      <c r="I38"/>
    </row>
    <row r="39" spans="1:9">
      <c r="A39" s="4"/>
      <c r="B39" s="13"/>
      <c r="C39" s="13"/>
      <c r="D39" s="4">
        <v>41543</v>
      </c>
      <c r="E39" s="13">
        <v>99.950944798732095</v>
      </c>
      <c r="F39">
        <f>LN(E39)</f>
        <v>4.6046795136154106</v>
      </c>
      <c r="H39">
        <f>G38*(E40/100+E42/100+E43/100+E44/100)+100*E44/100</f>
        <v>100.02613054791658</v>
      </c>
      <c r="I39"/>
    </row>
    <row r="40" spans="1:9">
      <c r="A40" s="4">
        <v>41365</v>
      </c>
      <c r="B40" s="4">
        <v>41547</v>
      </c>
      <c r="C40" s="13">
        <v>182</v>
      </c>
      <c r="D40" s="4">
        <v>41547</v>
      </c>
      <c r="E40" s="13">
        <f>EXP(F40)</f>
        <v>99.949255154575056</v>
      </c>
      <c r="F40">
        <f>F39+(F41-F39)/(D41-D39)*(D40-D39)</f>
        <v>4.6046626087383018</v>
      </c>
      <c r="H40" s="11">
        <f>H39/F16</f>
        <v>0.99999960317864489</v>
      </c>
      <c r="I40"/>
    </row>
    <row r="41" spans="1:9">
      <c r="A41" s="4"/>
      <c r="B41" s="4"/>
      <c r="C41" s="13"/>
      <c r="D41" s="4">
        <v>41704</v>
      </c>
      <c r="E41" s="13">
        <v>99.882959178628198</v>
      </c>
      <c r="F41">
        <f>LN(E41)</f>
        <v>4.6039990923117804</v>
      </c>
      <c r="H41"/>
      <c r="I41"/>
    </row>
    <row r="42" spans="1:9" ht="12.6" customHeight="1">
      <c r="A42" s="4">
        <v>41547</v>
      </c>
      <c r="B42" s="4">
        <v>41729</v>
      </c>
      <c r="C42" s="13">
        <v>182</v>
      </c>
      <c r="D42" s="4">
        <v>41729</v>
      </c>
      <c r="E42" s="13">
        <f>EXP(F42)</f>
        <v>99.860125217192007</v>
      </c>
      <c r="F42">
        <f>F41+(F44-F41)/(D44-D41)*(D42-D41)</f>
        <v>4.6037704589990955</v>
      </c>
      <c r="H42"/>
      <c r="I42"/>
    </row>
    <row r="43" spans="1:9">
      <c r="A43" s="4">
        <v>41729</v>
      </c>
      <c r="B43" s="4">
        <v>41912</v>
      </c>
      <c r="C43" s="13">
        <v>183</v>
      </c>
      <c r="D43" s="4">
        <v>41912</v>
      </c>
      <c r="E43" s="13">
        <f t="shared" ref="E43:E44" si="2">EXP(F43)</f>
        <v>99.693139498441326</v>
      </c>
      <c r="F43">
        <f>F41+(F44-F41)/(D44-D41)*(D43-D41)</f>
        <v>4.6020968631502397</v>
      </c>
      <c r="H43"/>
      <c r="I43"/>
    </row>
    <row r="44" spans="1:9">
      <c r="A44" s="4">
        <v>41912</v>
      </c>
      <c r="B44" s="4">
        <v>42094</v>
      </c>
      <c r="C44" s="13">
        <v>182</v>
      </c>
      <c r="D44" s="4">
        <v>42094</v>
      </c>
      <c r="E44" s="13">
        <v>99.527343219054998</v>
      </c>
      <c r="F44">
        <f>LN(E44)</f>
        <v>4.600432412633892</v>
      </c>
      <c r="H44"/>
      <c r="I44"/>
    </row>
    <row r="45" spans="1:9">
      <c r="A45" s="4"/>
      <c r="B45" s="13"/>
      <c r="C45" s="13"/>
      <c r="E45" s="13"/>
      <c r="F45" s="5"/>
      <c r="H45"/>
      <c r="I45"/>
    </row>
    <row r="46" spans="1:9">
      <c r="A46" s="4"/>
      <c r="B46" s="13"/>
      <c r="C46" s="13"/>
      <c r="E46" s="13"/>
      <c r="F46" s="5"/>
      <c r="H46"/>
      <c r="I46"/>
    </row>
    <row r="47" spans="1:9">
      <c r="A47" s="4" t="s">
        <v>4</v>
      </c>
      <c r="B47" s="13" t="s">
        <v>5</v>
      </c>
      <c r="C47" s="13" t="s">
        <v>6</v>
      </c>
      <c r="D47" t="s">
        <v>7</v>
      </c>
      <c r="E47" s="13" t="s">
        <v>8</v>
      </c>
      <c r="F47" s="5"/>
      <c r="H47"/>
      <c r="I47"/>
    </row>
    <row r="48" spans="1:9">
      <c r="A48" s="4">
        <v>41348</v>
      </c>
      <c r="B48" s="4">
        <v>41532</v>
      </c>
      <c r="C48" s="13">
        <v>184</v>
      </c>
      <c r="D48" s="4">
        <v>41533</v>
      </c>
      <c r="E48" s="13">
        <v>0.375</v>
      </c>
      <c r="F48" s="5"/>
      <c r="H48"/>
      <c r="I48"/>
    </row>
    <row r="49" spans="1:9">
      <c r="A49" s="4">
        <v>41532</v>
      </c>
      <c r="B49" s="4">
        <v>41713</v>
      </c>
      <c r="C49" s="13">
        <v>181</v>
      </c>
      <c r="D49" s="4">
        <v>41715</v>
      </c>
      <c r="E49" s="13">
        <v>0.375</v>
      </c>
      <c r="F49" s="5"/>
      <c r="H49"/>
      <c r="I49"/>
    </row>
    <row r="50" spans="1:9">
      <c r="A50" s="4">
        <v>41713</v>
      </c>
      <c r="B50" s="4">
        <v>41897</v>
      </c>
      <c r="C50" s="13">
        <v>184</v>
      </c>
      <c r="D50" s="4">
        <v>41897</v>
      </c>
      <c r="E50" s="13">
        <v>0.375</v>
      </c>
      <c r="F50" s="5"/>
      <c r="H50"/>
      <c r="I50"/>
    </row>
    <row r="51" spans="1:9">
      <c r="A51" s="4">
        <v>41897</v>
      </c>
      <c r="B51" s="4">
        <v>42078</v>
      </c>
      <c r="C51" s="13">
        <v>181</v>
      </c>
      <c r="D51" s="4">
        <v>42079</v>
      </c>
      <c r="E51" s="13">
        <v>0.375</v>
      </c>
      <c r="F51" s="5"/>
      <c r="H51"/>
      <c r="I51"/>
    </row>
    <row r="52" spans="1:9">
      <c r="A52" s="4">
        <v>42078</v>
      </c>
      <c r="B52" s="4">
        <v>42262</v>
      </c>
      <c r="C52" s="13">
        <v>184</v>
      </c>
      <c r="D52" s="4">
        <v>42262</v>
      </c>
      <c r="E52" s="13">
        <v>0.375</v>
      </c>
      <c r="F52" s="5"/>
      <c r="H52"/>
      <c r="I52"/>
    </row>
    <row r="53" spans="1:9">
      <c r="A53" s="4">
        <v>42262</v>
      </c>
      <c r="B53" s="4">
        <v>42444</v>
      </c>
      <c r="C53" s="13">
        <v>182</v>
      </c>
      <c r="D53" s="4">
        <v>42444</v>
      </c>
      <c r="E53" s="13">
        <v>0.375</v>
      </c>
      <c r="F53" s="5"/>
      <c r="H53"/>
      <c r="I5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6" sqref="G6"/>
    </sheetView>
  </sheetViews>
  <sheetFormatPr defaultRowHeight="13.2"/>
  <cols>
    <col min="1" max="1" width="10.109375" bestFit="1" customWidth="1"/>
    <col min="2" max="2" width="12" bestFit="1" customWidth="1"/>
    <col min="5" max="5" width="12" bestFit="1" customWidth="1"/>
    <col min="7" max="7" width="15.33203125" bestFit="1" customWidth="1"/>
  </cols>
  <sheetData>
    <row r="1" spans="1:7">
      <c r="A1" s="4">
        <v>41368</v>
      </c>
      <c r="B1">
        <v>99.998374999999996</v>
      </c>
      <c r="D1" s="4">
        <v>41368</v>
      </c>
      <c r="E1">
        <v>0.99998374999999995</v>
      </c>
      <c r="G1" s="11">
        <f>E1-B1/100</f>
        <v>0</v>
      </c>
    </row>
    <row r="2" spans="1:7">
      <c r="A2" s="4">
        <v>41729</v>
      </c>
      <c r="B2">
        <v>99.824985753454996</v>
      </c>
      <c r="D2" s="4">
        <v>41729</v>
      </c>
      <c r="E2">
        <v>0.99824985350138995</v>
      </c>
      <c r="G2" s="11">
        <f t="shared" ref="G2:G11" si="0">E2-B2/100</f>
        <v>-4.0331600281717783E-9</v>
      </c>
    </row>
    <row r="3" spans="1:7">
      <c r="A3" s="4">
        <v>42109</v>
      </c>
      <c r="B3">
        <v>99.489265444675993</v>
      </c>
      <c r="D3" s="4">
        <v>42109</v>
      </c>
      <c r="E3">
        <v>0.99489265446203101</v>
      </c>
      <c r="G3" s="11">
        <f t="shared" si="0"/>
        <v>1.5271117703719028E-11</v>
      </c>
    </row>
    <row r="4" spans="1:7">
      <c r="A4" s="4">
        <v>42247</v>
      </c>
      <c r="B4">
        <v>99.348360117770994</v>
      </c>
      <c r="D4" s="4">
        <v>42247</v>
      </c>
      <c r="E4">
        <v>0.99348360122966095</v>
      </c>
      <c r="G4" s="11">
        <f t="shared" si="0"/>
        <v>5.1950999058192338E-11</v>
      </c>
    </row>
    <row r="5" spans="1:7">
      <c r="A5" s="4">
        <v>42825</v>
      </c>
      <c r="B5">
        <v>97.770046541485002</v>
      </c>
      <c r="D5" s="4">
        <v>42825</v>
      </c>
      <c r="E5">
        <v>0.977700449451817</v>
      </c>
      <c r="G5" s="11">
        <f t="shared" si="0"/>
        <v>-1.5963033006549665E-8</v>
      </c>
    </row>
    <row r="6" spans="1:7">
      <c r="A6" s="4">
        <v>43511</v>
      </c>
      <c r="B6">
        <v>94.405641014679006</v>
      </c>
      <c r="D6" s="4">
        <v>43511</v>
      </c>
      <c r="E6">
        <v>0.94405641099926096</v>
      </c>
      <c r="G6" s="11">
        <f t="shared" si="0"/>
        <v>8.5247087167061864E-10</v>
      </c>
    </row>
    <row r="7" spans="1:7">
      <c r="A7" s="4">
        <v>43556</v>
      </c>
      <c r="B7">
        <v>94.021836329826996</v>
      </c>
      <c r="D7" s="4">
        <v>43556</v>
      </c>
      <c r="E7">
        <v>0.94021833971930502</v>
      </c>
      <c r="G7" s="11">
        <f t="shared" si="0"/>
        <v>-2.3578964891690646E-8</v>
      </c>
    </row>
    <row r="8" spans="1:7">
      <c r="A8" s="4">
        <v>43879</v>
      </c>
      <c r="B8">
        <v>91.901302399230005</v>
      </c>
      <c r="D8" s="4">
        <v>43879</v>
      </c>
      <c r="E8">
        <v>0.91901302534209595</v>
      </c>
      <c r="G8" s="11">
        <f t="shared" si="0"/>
        <v>1.3497959416852723E-9</v>
      </c>
    </row>
    <row r="9" spans="1:7">
      <c r="A9" s="4">
        <v>44515</v>
      </c>
      <c r="B9">
        <v>86.441355730628004</v>
      </c>
      <c r="D9" s="4">
        <v>44515</v>
      </c>
      <c r="E9">
        <v>0.86441355816718302</v>
      </c>
      <c r="G9" s="11">
        <f t="shared" si="0"/>
        <v>8.609030155426467E-10</v>
      </c>
    </row>
    <row r="10" spans="1:7">
      <c r="A10" s="4">
        <v>44607</v>
      </c>
      <c r="B10">
        <v>85.647191930922006</v>
      </c>
      <c r="D10" s="4">
        <v>44607</v>
      </c>
      <c r="E10">
        <v>0.85647192001402495</v>
      </c>
      <c r="G10" s="11">
        <f t="shared" si="0"/>
        <v>7.0480488112423245E-10</v>
      </c>
    </row>
    <row r="11" spans="1:7">
      <c r="A11" s="4">
        <v>51914</v>
      </c>
      <c r="B11">
        <v>36.839706253590002</v>
      </c>
      <c r="D11" s="4">
        <v>51914</v>
      </c>
      <c r="E11">
        <v>0.368397063148933</v>
      </c>
      <c r="G11" s="11">
        <f t="shared" si="0"/>
        <v>6.1303295773029731E-10</v>
      </c>
    </row>
    <row r="12" spans="1:7">
      <c r="D12" s="4"/>
      <c r="E12" s="4"/>
      <c r="G12" s="4"/>
    </row>
    <row r="13" spans="1:7">
      <c r="D13" s="4"/>
      <c r="E13" s="4"/>
      <c r="G13" s="4"/>
    </row>
    <row r="14" spans="1:7">
      <c r="D14" s="4"/>
      <c r="E14" s="4"/>
      <c r="G14" s="4"/>
    </row>
    <row r="15" spans="1:7">
      <c r="D15" s="4"/>
      <c r="E15" s="4"/>
      <c r="G15" s="4"/>
    </row>
    <row r="16" spans="1:7">
      <c r="D16" s="4"/>
      <c r="E16" s="4"/>
      <c r="G16" s="4"/>
    </row>
    <row r="17" spans="4:7">
      <c r="D17" s="4"/>
      <c r="E17" s="4"/>
      <c r="G17" s="4"/>
    </row>
    <row r="18" spans="4:7">
      <c r="D18" s="4"/>
      <c r="E18" s="4"/>
      <c r="G18" s="4"/>
    </row>
    <row r="19" spans="4:7">
      <c r="D19" s="4"/>
      <c r="E19" s="4"/>
      <c r="G19" s="4"/>
    </row>
    <row r="20" spans="4:7">
      <c r="D20" s="4"/>
      <c r="E20" s="4"/>
      <c r="G20" s="4"/>
    </row>
    <row r="21" spans="4:7">
      <c r="D21" s="4"/>
      <c r="E21" s="4"/>
      <c r="G21" s="4"/>
    </row>
    <row r="22" spans="4:7">
      <c r="G22" s="4"/>
    </row>
    <row r="23" spans="4:7">
      <c r="D23" s="4"/>
      <c r="E23" s="4"/>
      <c r="G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 swap</vt:lpstr>
      <vt:lpstr>SGD swap</vt:lpstr>
      <vt:lpstr>03042013</vt:lpstr>
      <vt:lpstr>Bond Linear RT</vt:lpstr>
      <vt:lpstr>Bond Linear Spot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Neoracle</cp:lastModifiedBy>
  <dcterms:created xsi:type="dcterms:W3CDTF">2013-03-06T12:40:15Z</dcterms:created>
  <dcterms:modified xsi:type="dcterms:W3CDTF">2013-04-04T14:48:26Z</dcterms:modified>
</cp:coreProperties>
</file>