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heckCompatibility="1" defaultThemeVersion="124226"/>
  <bookViews>
    <workbookView xWindow="120" yWindow="135" windowWidth="10005" windowHeight="6240" activeTab="2"/>
  </bookViews>
  <sheets>
    <sheet name="USD" sheetId="1" r:id="rId1"/>
    <sheet name="EUR" sheetId="2" r:id="rId2"/>
    <sheet name="03042013" sheetId="3" r:id="rId3"/>
    <sheet name="03122013" sheetId="4" r:id="rId4"/>
    <sheet name="Sheet3" sheetId="6" r:id="rId5"/>
    <sheet name="Bond" sheetId="5" r:id="rId6"/>
  </sheets>
  <calcPr calcId="145621"/>
</workbook>
</file>

<file path=xl/calcChain.xml><?xml version="1.0" encoding="utf-8"?>
<calcChain xmlns="http://schemas.openxmlformats.org/spreadsheetml/2006/main">
  <c r="F9" i="3" l="1"/>
  <c r="F8" i="3"/>
  <c r="D6" i="3"/>
  <c r="E6" i="3"/>
  <c r="G9" i="3"/>
  <c r="E4" i="3" l="1"/>
  <c r="D4" i="3" s="1"/>
  <c r="E22" i="3"/>
  <c r="E18" i="3"/>
  <c r="E14" i="3"/>
  <c r="E10" i="3"/>
  <c r="E2" i="3"/>
  <c r="E3" i="3"/>
  <c r="E5" i="3"/>
  <c r="E7" i="3"/>
  <c r="E8" i="3"/>
  <c r="E9" i="3"/>
  <c r="E12" i="3"/>
  <c r="E13" i="3"/>
  <c r="E16" i="3"/>
  <c r="E17" i="3"/>
  <c r="E20" i="3"/>
  <c r="E21" i="3"/>
  <c r="E24" i="3"/>
  <c r="E1" i="3"/>
  <c r="F6" i="3" l="1"/>
  <c r="E23" i="3"/>
  <c r="E19" i="3"/>
  <c r="E15" i="3"/>
  <c r="E11" i="3"/>
  <c r="I32" i="4"/>
  <c r="L26" i="4"/>
  <c r="L27" i="4"/>
  <c r="M28" i="4" s="1"/>
  <c r="J30" i="4"/>
  <c r="J21" i="4"/>
  <c r="K24" i="4"/>
  <c r="L24" i="4" s="1"/>
  <c r="K25" i="4"/>
  <c r="L25" i="4" s="1"/>
  <c r="M25" i="4" s="1"/>
  <c r="K26" i="4"/>
  <c r="K27" i="4"/>
  <c r="K28" i="4"/>
  <c r="L28" i="4" s="1"/>
  <c r="K29" i="4"/>
  <c r="L29" i="4" s="1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1" i="4"/>
  <c r="M26" i="4" l="1"/>
  <c r="M27" i="4"/>
  <c r="M29" i="4"/>
  <c r="I1" i="6" l="1"/>
  <c r="J1" i="6" l="1"/>
  <c r="H2" i="6"/>
  <c r="I2" i="6" s="1"/>
  <c r="J6" i="1" l="1"/>
  <c r="K6" i="1" s="1"/>
  <c r="L6" i="1" s="1"/>
  <c r="J7" i="1"/>
  <c r="J4" i="1"/>
  <c r="K4" i="1" s="1"/>
  <c r="L4" i="1" s="1"/>
  <c r="J5" i="1"/>
  <c r="K5" i="1" s="1"/>
  <c r="L5" i="1" s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3" i="1"/>
  <c r="K3" i="1" s="1"/>
  <c r="L3" i="1" s="1"/>
</calcChain>
</file>

<file path=xl/sharedStrings.xml><?xml version="1.0" encoding="utf-8"?>
<sst xmlns="http://schemas.openxmlformats.org/spreadsheetml/2006/main" count="208" uniqueCount="86">
  <si>
    <t>Mty/Pay</t>
  </si>
  <si>
    <t>Market Rate</t>
  </si>
  <si>
    <t>Spot Rate</t>
  </si>
  <si>
    <t>Discount</t>
  </si>
  <si>
    <t>Source</t>
  </si>
  <si>
    <t>Swap Rate</t>
  </si>
  <si>
    <t>Deposit Rate</t>
  </si>
  <si>
    <t>Settle Date</t>
  </si>
  <si>
    <t>03/08/2013</t>
  </si>
  <si>
    <t>04/11/2013</t>
  </si>
  <si>
    <t>06/11/2013</t>
  </si>
  <si>
    <t>09/11/2013</t>
  </si>
  <si>
    <t>12/11/2013</t>
  </si>
  <si>
    <t>03/11/2014</t>
  </si>
  <si>
    <t>03/11/2015</t>
  </si>
  <si>
    <t>03/11/2016</t>
  </si>
  <si>
    <t>03/13/2017</t>
  </si>
  <si>
    <t>03/12/2018</t>
  </si>
  <si>
    <t>03/11/2019</t>
  </si>
  <si>
    <t>03/11/2020</t>
  </si>
  <si>
    <t>03/11/2021</t>
  </si>
  <si>
    <t>03/11/2022</t>
  </si>
  <si>
    <t>03/13/2023</t>
  </si>
  <si>
    <t>03/13/2028</t>
  </si>
  <si>
    <t>03/11/2033</t>
  </si>
  <si>
    <t>03/11/2038</t>
  </si>
  <si>
    <t>03/11/2043</t>
  </si>
  <si>
    <t>DaysBetween</t>
  </si>
  <si>
    <t>DayCOunt</t>
  </si>
  <si>
    <t>DF</t>
  </si>
  <si>
    <t>BBG_SERVERAPI "EUDR1 Curncy" BSF</t>
  </si>
  <si>
    <t>Float Rate</t>
  </si>
  <si>
    <t>USD</t>
  </si>
  <si>
    <t>Fixed Rate</t>
  </si>
  <si>
    <t>Type</t>
  </si>
  <si>
    <t>Curr</t>
  </si>
  <si>
    <t>Nominal</t>
  </si>
  <si>
    <t>Start Day</t>
  </si>
  <si>
    <t>End Day</t>
  </si>
  <si>
    <t>Days</t>
  </si>
  <si>
    <t>Pay Day</t>
  </si>
  <si>
    <t>Rate</t>
  </si>
  <si>
    <t>Forw</t>
  </si>
  <si>
    <t>Proj</t>
  </si>
  <si>
    <t>Present Value</t>
  </si>
  <si>
    <t>Fixed Amount</t>
  </si>
  <si>
    <t>B 04/04/13</t>
  </si>
  <si>
    <t>T 0 1/4 03/31/14</t>
  </si>
  <si>
    <t>T 0 3/8 04/15/15</t>
  </si>
  <si>
    <t>T 1 1/4 08/31/15</t>
  </si>
  <si>
    <t>T 1 03/31/17</t>
  </si>
  <si>
    <t>T 2 3/4 02/15/19</t>
  </si>
  <si>
    <t>T 1 1/2 03/31/19</t>
  </si>
  <si>
    <t>T 3 5/8 02/15/20</t>
  </si>
  <si>
    <t>T 2 11/15/21</t>
  </si>
  <si>
    <t>T 2 02/15/22</t>
  </si>
  <si>
    <t>T 3 1/8 02/15/42</t>
  </si>
  <si>
    <t>USD/DEP/1D</t>
  </si>
  <si>
    <t>USD/DEP/TN</t>
  </si>
  <si>
    <t>USD/DEP/1M</t>
  </si>
  <si>
    <t>EDM3 PIT Comdty</t>
  </si>
  <si>
    <t>USD/DEP/3M</t>
  </si>
  <si>
    <t>EDU3 PIT Comdty</t>
  </si>
  <si>
    <t>EDZ3 PIT Comdty</t>
  </si>
  <si>
    <t>EDH4 PIT Comdty</t>
  </si>
  <si>
    <t>USD/IRS/F-LI/1Y</t>
  </si>
  <si>
    <t>USD/IRS/F-LI/2Y</t>
  </si>
  <si>
    <t>USD/IRS/F-LI/3Y</t>
  </si>
  <si>
    <t>USD/IRS/F-LI/4Y</t>
  </si>
  <si>
    <t>USD/IRS/F-LI/5Y</t>
  </si>
  <si>
    <t>USD/IRS/F-LI/6Y</t>
  </si>
  <si>
    <t>USD/IRS/F-LI/7Y</t>
  </si>
  <si>
    <t>USD/IRS/F-LI/8Y</t>
  </si>
  <si>
    <t>USD/IRS/F-LI/9Y</t>
  </si>
  <si>
    <t>USD/IRS/F-LI/10Y</t>
  </si>
  <si>
    <t>USD/IRS/F-LI/15Y</t>
  </si>
  <si>
    <t>USD/IRS/F-LI/20Y</t>
  </si>
  <si>
    <t>USD/IRS/F-LI/25Y</t>
  </si>
  <si>
    <t>USD/IRS/F-LI/30Y</t>
  </si>
  <si>
    <t>Fix</t>
  </si>
  <si>
    <t>start</t>
  </si>
  <si>
    <t>end</t>
  </si>
  <si>
    <t>EDM3 Comdty</t>
  </si>
  <si>
    <t>EDU3 Comdty</t>
  </si>
  <si>
    <t>EDZ3 Comdty</t>
  </si>
  <si>
    <t>EDH4 Comdty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</si>
</sst>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0.000000"/>
    <numFmt numFmtId="165" formatCode="0.000000000"/>
    <numFmt numFmtId="166" formatCode="0.00000000000"/>
    <numFmt numFmtId="167" formatCode="0.00000000000000"/>
    <numFmt numFmtId="168" formatCode="0.0000000000"/>
    <numFmt numFmtId="169" formatCode="0.000000000000"/>
    <numFmt numFmtId="170" formatCode="0.00000000"/>
    <numFmt numFmtId="171" formatCode="0.0000000000000"/>
    <numFmt numFmtId="172" formatCode="0.0000000000000000"/>
    <numFmt numFmtId="173" formatCode="0.00000000000000000000"/>
    <numFmt numFmtId="174" formatCode="0.00000"/>
    <numFmt numFmtId="175" formatCode="0.0000000"/>
    <numFmt numFmtId="176" formatCode="0.0000"/>
  </numFmts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3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1" fillId="32" borderId="0" applyNumberFormat="0" applyBorder="0" applyAlignment="0" applyProtection="0"/>
    <xf numFmtId="0" fontId="4" fillId="0" borderId="0"/>
    <xf numFmtId="0" fontId="4" fillId="8" borderId="8" applyNumberFormat="0" applyFon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3" fillId="0" borderId="0"/>
    <xf numFmtId="0" fontId="3" fillId="0" borderId="0"/>
    <xf numFmtId="0" fontId="2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34">
    <xf numFmtId="0" fontId="22" fillId="0" borderId="0" xfId="0" applyFont="1"/>
    <xf numFmtId="49" fontId="22" fillId="0" borderId="0" xfId="0" applyNumberFormat="1" applyFont="1"/>
    <xf numFmtId="49" fontId="0" fillId="0" borderId="0" xfId="0" applyNumberFormat="1" applyFont="1"/>
    <xf numFmtId="0" fontId="0" fillId="0" borderId="0" xfId="0" applyFont="1"/>
    <xf numFmtId="14" fontId="22" fillId="0" borderId="0" xfId="0" applyNumberFormat="1" applyFont="1"/>
    <xf numFmtId="164" fontId="22" fillId="0" borderId="0" xfId="0" applyNumberFormat="1" applyFont="1"/>
    <xf numFmtId="0" fontId="22" fillId="0" borderId="0" xfId="0" applyNumberFormat="1" applyFont="1"/>
    <xf numFmtId="14" fontId="4" fillId="0" borderId="0" xfId="42" applyNumberFormat="1"/>
    <xf numFmtId="2" fontId="22" fillId="0" borderId="0" xfId="0" applyNumberFormat="1" applyFont="1"/>
    <xf numFmtId="165" fontId="22" fillId="0" borderId="0" xfId="0" applyNumberFormat="1" applyFont="1"/>
    <xf numFmtId="166" fontId="22" fillId="0" borderId="0" xfId="0" applyNumberFormat="1" applyFont="1"/>
    <xf numFmtId="167" fontId="22" fillId="0" borderId="0" xfId="0" applyNumberFormat="1" applyFont="1"/>
    <xf numFmtId="168" fontId="22" fillId="0" borderId="0" xfId="0" applyNumberFormat="1" applyFont="1"/>
    <xf numFmtId="169" fontId="22" fillId="0" borderId="0" xfId="0" applyNumberFormat="1" applyFont="1"/>
    <xf numFmtId="0" fontId="0" fillId="0" borderId="0" xfId="0"/>
    <xf numFmtId="14" fontId="24" fillId="0" borderId="0" xfId="0" applyNumberFormat="1" applyFont="1"/>
    <xf numFmtId="168" fontId="24" fillId="0" borderId="0" xfId="0" applyNumberFormat="1" applyFont="1"/>
    <xf numFmtId="0" fontId="24" fillId="0" borderId="0" xfId="0" applyFont="1"/>
    <xf numFmtId="169" fontId="24" fillId="0" borderId="0" xfId="0" applyNumberFormat="1" applyFont="1"/>
    <xf numFmtId="0" fontId="25" fillId="0" borderId="0" xfId="57" applyFont="1" applyFill="1"/>
    <xf numFmtId="170" fontId="22" fillId="0" borderId="0" xfId="0" applyNumberFormat="1" applyFont="1"/>
    <xf numFmtId="171" fontId="22" fillId="0" borderId="0" xfId="0" applyNumberFormat="1" applyFont="1"/>
    <xf numFmtId="172" fontId="22" fillId="0" borderId="0" xfId="0" applyNumberFormat="1" applyFont="1"/>
    <xf numFmtId="173" fontId="22" fillId="0" borderId="0" xfId="0" applyNumberFormat="1" applyFont="1"/>
    <xf numFmtId="169" fontId="0" fillId="0" borderId="0" xfId="0" applyNumberFormat="1" applyFont="1"/>
    <xf numFmtId="0" fontId="25" fillId="0" borderId="0" xfId="58" applyFont="1" applyFill="1"/>
    <xf numFmtId="174" fontId="22" fillId="0" borderId="0" xfId="0" applyNumberFormat="1" applyFont="1"/>
    <xf numFmtId="175" fontId="22" fillId="0" borderId="0" xfId="0" applyNumberFormat="1" applyFont="1"/>
    <xf numFmtId="176" fontId="0" fillId="0" borderId="0" xfId="0" applyNumberFormat="1" applyFont="1"/>
    <xf numFmtId="167" fontId="22" fillId="0" borderId="0" xfId="0" applyNumberFormat="1" applyFont="1" applyAlignment="1">
      <alignment horizontal="center"/>
    </xf>
    <xf numFmtId="14" fontId="1" fillId="0" borderId="0" xfId="59" applyNumberFormat="1"/>
    <xf numFmtId="14" fontId="1" fillId="0" borderId="0" xfId="59" applyNumberFormat="1"/>
    <xf numFmtId="14" fontId="1" fillId="0" borderId="0" xfId="59" applyNumberFormat="1"/>
    <xf numFmtId="0" fontId="1" fillId="0" borderId="0" xfId="59"/>
  </cellXfs>
  <cellStyles count="73">
    <cellStyle name="20% - Accent1" xfId="19" builtinId="30" customBuiltin="1"/>
    <cellStyle name="20% - Accent1 2" xfId="44"/>
    <cellStyle name="20% - Accent1 3" xfId="61"/>
    <cellStyle name="20% - Accent2" xfId="23" builtinId="34" customBuiltin="1"/>
    <cellStyle name="20% - Accent2 2" xfId="46"/>
    <cellStyle name="20% - Accent2 3" xfId="63"/>
    <cellStyle name="20% - Accent3" xfId="27" builtinId="38" customBuiltin="1"/>
    <cellStyle name="20% - Accent3 2" xfId="48"/>
    <cellStyle name="20% - Accent3 3" xfId="65"/>
    <cellStyle name="20% - Accent4" xfId="31" builtinId="42" customBuiltin="1"/>
    <cellStyle name="20% - Accent4 2" xfId="50"/>
    <cellStyle name="20% - Accent4 3" xfId="67"/>
    <cellStyle name="20% - Accent5" xfId="35" builtinId="46" customBuiltin="1"/>
    <cellStyle name="20% - Accent5 2" xfId="52"/>
    <cellStyle name="20% - Accent5 3" xfId="69"/>
    <cellStyle name="20% - Accent6" xfId="39" builtinId="50" customBuiltin="1"/>
    <cellStyle name="20% - Accent6 2" xfId="54"/>
    <cellStyle name="20% - Accent6 3" xfId="71"/>
    <cellStyle name="40% - Accent1" xfId="20" builtinId="31" customBuiltin="1"/>
    <cellStyle name="40% - Accent1 2" xfId="45"/>
    <cellStyle name="40% - Accent1 3" xfId="62"/>
    <cellStyle name="40% - Accent2" xfId="24" builtinId="35" customBuiltin="1"/>
    <cellStyle name="40% - Accent2 2" xfId="47"/>
    <cellStyle name="40% - Accent2 3" xfId="64"/>
    <cellStyle name="40% - Accent3" xfId="28" builtinId="39" customBuiltin="1"/>
    <cellStyle name="40% - Accent3 2" xfId="49"/>
    <cellStyle name="40% - Accent3 3" xfId="66"/>
    <cellStyle name="40% - Accent4" xfId="32" builtinId="43" customBuiltin="1"/>
    <cellStyle name="40% - Accent4 2" xfId="51"/>
    <cellStyle name="40% - Accent4 3" xfId="68"/>
    <cellStyle name="40% - Accent5" xfId="36" builtinId="47" customBuiltin="1"/>
    <cellStyle name="40% - Accent5 2" xfId="53"/>
    <cellStyle name="40% - Accent5 3" xfId="70"/>
    <cellStyle name="40% - Accent6" xfId="40" builtinId="51" customBuiltin="1"/>
    <cellStyle name="40% - Accent6 2" xfId="55"/>
    <cellStyle name="40% - Accent6 3" xfId="72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56"/>
    <cellStyle name="Normal 3" xfId="42"/>
    <cellStyle name="Normal 4" xfId="59"/>
    <cellStyle name="Normal_03122013" xfId="57"/>
    <cellStyle name="Normal_03122013_1" xfId="58"/>
    <cellStyle name="Note" xfId="15" builtinId="10" customBuiltin="1"/>
    <cellStyle name="Note 2" xfId="43"/>
    <cellStyle name="Note 3" xfId="60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23</xdr:row>
      <xdr:rowOff>104775</xdr:rowOff>
    </xdr:from>
    <xdr:to>
      <xdr:col>10</xdr:col>
      <xdr:colOff>485775</xdr:colOff>
      <xdr:row>54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3829050"/>
          <a:ext cx="7010400" cy="501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24</xdr:row>
      <xdr:rowOff>76200</xdr:rowOff>
    </xdr:from>
    <xdr:to>
      <xdr:col>11</xdr:col>
      <xdr:colOff>209550</xdr:colOff>
      <xdr:row>55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962400"/>
          <a:ext cx="7010400" cy="501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L9" sqref="L9"/>
    </sheetView>
  </sheetViews>
  <sheetFormatPr defaultRowHeight="12.75" x14ac:dyDescent="0.2"/>
  <cols>
    <col min="1" max="1" width="10.140625" bestFit="1" customWidth="1"/>
    <col min="2" max="2" width="11.140625" bestFit="1" customWidth="1"/>
    <col min="3" max="3" width="9.28515625" bestFit="1" customWidth="1"/>
    <col min="4" max="4" width="9" bestFit="1" customWidth="1"/>
    <col min="5" max="5" width="12.42578125" bestFit="1" customWidth="1"/>
    <col min="7" max="7" width="10.7109375" bestFit="1" customWidth="1"/>
  </cols>
  <sheetData>
    <row r="1" spans="1:12" x14ac:dyDescent="0.2">
      <c r="A1" s="2" t="s">
        <v>0</v>
      </c>
      <c r="B1" s="3" t="s">
        <v>1</v>
      </c>
      <c r="C1" s="3" t="s">
        <v>2</v>
      </c>
      <c r="D1" s="3" t="s">
        <v>3</v>
      </c>
      <c r="G1" s="4">
        <v>41340</v>
      </c>
      <c r="H1">
        <v>1</v>
      </c>
      <c r="J1" s="3" t="s">
        <v>27</v>
      </c>
      <c r="K1" t="s">
        <v>28</v>
      </c>
      <c r="L1" t="s">
        <v>29</v>
      </c>
    </row>
    <row r="2" spans="1:12" x14ac:dyDescent="0.2">
      <c r="A2" s="2" t="s">
        <v>8</v>
      </c>
      <c r="B2" s="3">
        <v>0.20499999999999999</v>
      </c>
      <c r="C2" s="3">
        <v>0.20499999999999999</v>
      </c>
      <c r="D2" s="3"/>
      <c r="E2" s="3" t="s">
        <v>6</v>
      </c>
      <c r="G2" s="4">
        <v>41341</v>
      </c>
      <c r="H2">
        <v>0.99999400000000005</v>
      </c>
      <c r="J2" s="4">
        <v>41344</v>
      </c>
    </row>
    <row r="3" spans="1:12" x14ac:dyDescent="0.2">
      <c r="A3" s="2" t="s">
        <v>9</v>
      </c>
      <c r="B3" s="3">
        <v>0.185</v>
      </c>
      <c r="C3" s="3">
        <v>0.185</v>
      </c>
      <c r="D3" s="3">
        <v>0.99984099999999998</v>
      </c>
      <c r="E3" s="3" t="s">
        <v>6</v>
      </c>
      <c r="G3" s="4">
        <v>41375</v>
      </c>
      <c r="H3">
        <v>0.99984600000000001</v>
      </c>
      <c r="J3">
        <f t="shared" ref="J3:J20" si="0">G3-$J$2</f>
        <v>31</v>
      </c>
      <c r="K3">
        <f>J3/360</f>
        <v>8.611111111111111E-2</v>
      </c>
      <c r="L3">
        <f>1/(1+K3*B3/100)</f>
        <v>0.99984071981866218</v>
      </c>
    </row>
    <row r="4" spans="1:12" x14ac:dyDescent="0.2">
      <c r="A4" s="2" t="s">
        <v>10</v>
      </c>
      <c r="B4" s="3">
        <v>0.28000000000000003</v>
      </c>
      <c r="C4" s="3">
        <v>0.28000000000000003</v>
      </c>
      <c r="D4" s="3">
        <v>0.99928499999999998</v>
      </c>
      <c r="E4" s="3" t="s">
        <v>6</v>
      </c>
      <c r="G4" s="4">
        <v>41436</v>
      </c>
      <c r="H4">
        <v>0.99929999999999997</v>
      </c>
      <c r="J4">
        <f t="shared" si="0"/>
        <v>92</v>
      </c>
      <c r="K4">
        <f t="shared" ref="K4:K6" si="1">J4/360</f>
        <v>0.25555555555555554</v>
      </c>
      <c r="L4">
        <f t="shared" ref="L4:L6" si="2">1/(1+K4*B4/100)</f>
        <v>0.99928495609808088</v>
      </c>
    </row>
    <row r="5" spans="1:12" x14ac:dyDescent="0.2">
      <c r="A5" s="2" t="s">
        <v>11</v>
      </c>
      <c r="B5" s="3">
        <v>0.52</v>
      </c>
      <c r="C5" s="3">
        <v>0.52</v>
      </c>
      <c r="D5" s="3">
        <v>0.99734900000000004</v>
      </c>
      <c r="E5" s="3" t="s">
        <v>6</v>
      </c>
      <c r="G5" s="4">
        <v>41528</v>
      </c>
      <c r="H5">
        <v>0.99740700000000004</v>
      </c>
      <c r="J5">
        <f t="shared" si="0"/>
        <v>184</v>
      </c>
      <c r="K5">
        <f t="shared" si="1"/>
        <v>0.51111111111111107</v>
      </c>
      <c r="L5">
        <f t="shared" si="2"/>
        <v>0.99734926728073825</v>
      </c>
    </row>
    <row r="6" spans="1:12" ht="15" x14ac:dyDescent="0.25">
      <c r="A6" s="2" t="s">
        <v>12</v>
      </c>
      <c r="B6" s="3">
        <v>0.65</v>
      </c>
      <c r="C6" s="3">
        <v>0.65</v>
      </c>
      <c r="D6" s="3">
        <v>0.99505900000000003</v>
      </c>
      <c r="E6" s="3" t="s">
        <v>6</v>
      </c>
      <c r="G6" s="7">
        <v>41619</v>
      </c>
      <c r="H6">
        <v>0.99518600000000002</v>
      </c>
      <c r="J6">
        <f t="shared" si="0"/>
        <v>275</v>
      </c>
      <c r="K6">
        <f t="shared" si="1"/>
        <v>0.76388888888888884</v>
      </c>
      <c r="L6">
        <f t="shared" si="2"/>
        <v>0.99505925439657261</v>
      </c>
    </row>
    <row r="7" spans="1:12" ht="15" x14ac:dyDescent="0.25">
      <c r="A7" s="2" t="s">
        <v>13</v>
      </c>
      <c r="B7" s="3">
        <v>0.3135</v>
      </c>
      <c r="C7" s="3">
        <v>0.31318000000000001</v>
      </c>
      <c r="D7" s="3">
        <v>0.99687599999999998</v>
      </c>
      <c r="E7" s="3" t="s">
        <v>5</v>
      </c>
      <c r="G7" s="7">
        <v>41709</v>
      </c>
      <c r="H7">
        <v>0.99691099999999999</v>
      </c>
      <c r="J7">
        <f t="shared" si="0"/>
        <v>365</v>
      </c>
    </row>
    <row r="8" spans="1:12" ht="15" x14ac:dyDescent="0.25">
      <c r="A8" s="2" t="s">
        <v>14</v>
      </c>
      <c r="B8" s="3">
        <v>0.39400000000000002</v>
      </c>
      <c r="C8" s="3">
        <v>0.39399000000000001</v>
      </c>
      <c r="D8" s="3">
        <v>0.99215900000000001</v>
      </c>
      <c r="E8" s="3" t="s">
        <v>5</v>
      </c>
      <c r="G8" s="7">
        <v>42074</v>
      </c>
      <c r="H8">
        <v>0.992143</v>
      </c>
      <c r="J8">
        <f t="shared" si="0"/>
        <v>730</v>
      </c>
    </row>
    <row r="9" spans="1:12" ht="15" x14ac:dyDescent="0.25">
      <c r="A9" s="2" t="s">
        <v>15</v>
      </c>
      <c r="B9" s="3">
        <v>0.53700000000000003</v>
      </c>
      <c r="C9" s="3">
        <v>0.53781000000000001</v>
      </c>
      <c r="D9" s="3">
        <v>0.984016</v>
      </c>
      <c r="E9" s="3" t="s">
        <v>5</v>
      </c>
      <c r="G9" s="7">
        <v>42440</v>
      </c>
      <c r="H9">
        <v>0.98401499999999997</v>
      </c>
      <c r="J9">
        <f t="shared" si="0"/>
        <v>1096</v>
      </c>
    </row>
    <row r="10" spans="1:12" ht="15" x14ac:dyDescent="0.25">
      <c r="A10" s="2" t="s">
        <v>16</v>
      </c>
      <c r="B10" s="3">
        <v>0.749</v>
      </c>
      <c r="C10" s="3">
        <v>0.75231999999999999</v>
      </c>
      <c r="D10" s="3">
        <v>0.97036999999999995</v>
      </c>
      <c r="E10" s="3" t="s">
        <v>5</v>
      </c>
      <c r="G10" s="7">
        <v>42807</v>
      </c>
      <c r="H10">
        <v>0.97034100000000001</v>
      </c>
      <c r="J10">
        <f t="shared" si="0"/>
        <v>1463</v>
      </c>
    </row>
    <row r="11" spans="1:12" ht="15" x14ac:dyDescent="0.25">
      <c r="A11" s="2" t="s">
        <v>17</v>
      </c>
      <c r="B11" s="3">
        <v>1.006</v>
      </c>
      <c r="C11" s="3">
        <v>1.01495</v>
      </c>
      <c r="D11" s="3">
        <v>0.95061399999999996</v>
      </c>
      <c r="E11" s="3" t="s">
        <v>5</v>
      </c>
      <c r="G11" s="7">
        <v>43171</v>
      </c>
      <c r="H11">
        <v>0.95074899999999996</v>
      </c>
      <c r="J11">
        <f t="shared" si="0"/>
        <v>1827</v>
      </c>
    </row>
    <row r="12" spans="1:12" ht="15" x14ac:dyDescent="0.25">
      <c r="A12" s="2" t="s">
        <v>18</v>
      </c>
      <c r="B12" s="3">
        <v>1.266</v>
      </c>
      <c r="C12" s="3">
        <v>1.2840499999999999</v>
      </c>
      <c r="D12" s="3">
        <v>0.92607799999999996</v>
      </c>
      <c r="E12" s="3" t="s">
        <v>5</v>
      </c>
      <c r="G12" s="7">
        <v>43535</v>
      </c>
      <c r="H12">
        <v>0.92610400000000004</v>
      </c>
      <c r="J12">
        <f t="shared" si="0"/>
        <v>2191</v>
      </c>
    </row>
    <row r="13" spans="1:12" ht="15" x14ac:dyDescent="0.25">
      <c r="A13" s="2" t="s">
        <v>19</v>
      </c>
      <c r="B13" s="3">
        <v>1.5089999999999999</v>
      </c>
      <c r="C13" s="3">
        <v>1.53922</v>
      </c>
      <c r="D13" s="3">
        <v>0.89822599999999997</v>
      </c>
      <c r="E13" s="3" t="s">
        <v>5</v>
      </c>
      <c r="G13" s="7">
        <v>43901</v>
      </c>
      <c r="H13">
        <v>0.89828600000000003</v>
      </c>
      <c r="J13">
        <f t="shared" si="0"/>
        <v>2557</v>
      </c>
    </row>
    <row r="14" spans="1:12" ht="15" x14ac:dyDescent="0.25">
      <c r="A14" s="2" t="s">
        <v>20</v>
      </c>
      <c r="B14" s="3">
        <v>1.7230000000000001</v>
      </c>
      <c r="C14" s="3">
        <v>1.76729</v>
      </c>
      <c r="D14" s="3">
        <v>0.86869600000000002</v>
      </c>
      <c r="E14" s="3" t="s">
        <v>5</v>
      </c>
      <c r="G14" s="7">
        <v>44266</v>
      </c>
      <c r="H14">
        <v>0.86865599999999998</v>
      </c>
      <c r="J14">
        <f t="shared" si="0"/>
        <v>2922</v>
      </c>
    </row>
    <row r="15" spans="1:12" ht="15" x14ac:dyDescent="0.25">
      <c r="A15" s="2" t="s">
        <v>21</v>
      </c>
      <c r="B15" s="3">
        <v>1.9105000000000001</v>
      </c>
      <c r="C15" s="3">
        <v>1.9701299999999999</v>
      </c>
      <c r="D15" s="3">
        <v>0.83824500000000002</v>
      </c>
      <c r="E15" s="3" t="s">
        <v>5</v>
      </c>
      <c r="G15" s="7">
        <v>44631</v>
      </c>
      <c r="H15">
        <v>0.83819900000000003</v>
      </c>
      <c r="J15">
        <f t="shared" si="0"/>
        <v>3287</v>
      </c>
    </row>
    <row r="16" spans="1:12" ht="15" x14ac:dyDescent="0.25">
      <c r="A16" s="2" t="s">
        <v>22</v>
      </c>
      <c r="B16" s="3">
        <v>2.0779999999999998</v>
      </c>
      <c r="C16" s="3">
        <v>2.1541899999999998</v>
      </c>
      <c r="D16" s="3">
        <v>0.80703599999999998</v>
      </c>
      <c r="E16" s="3" t="s">
        <v>5</v>
      </c>
      <c r="G16" s="7">
        <v>44998</v>
      </c>
      <c r="H16">
        <v>0.80704699999999996</v>
      </c>
      <c r="J16">
        <f t="shared" si="0"/>
        <v>3654</v>
      </c>
    </row>
    <row r="17" spans="1:15" ht="15" x14ac:dyDescent="0.25">
      <c r="A17" s="2" t="s">
        <v>23</v>
      </c>
      <c r="B17" s="3">
        <v>2.6327500000000001</v>
      </c>
      <c r="C17" s="3">
        <v>2.7906300000000002</v>
      </c>
      <c r="D17" s="3">
        <v>0.65977600000000003</v>
      </c>
      <c r="E17" s="3" t="s">
        <v>5</v>
      </c>
      <c r="G17" s="7">
        <v>46825</v>
      </c>
      <c r="H17">
        <v>0.66018699999999997</v>
      </c>
      <c r="J17">
        <f t="shared" si="0"/>
        <v>5481</v>
      </c>
    </row>
    <row r="18" spans="1:15" ht="15" x14ac:dyDescent="0.25">
      <c r="A18" s="2" t="s">
        <v>24</v>
      </c>
      <c r="B18" s="3">
        <v>2.8732500000000001</v>
      </c>
      <c r="C18" s="3">
        <v>3.0739899999999998</v>
      </c>
      <c r="D18" s="3">
        <v>0.54328500000000002</v>
      </c>
      <c r="E18" s="3" t="s">
        <v>5</v>
      </c>
      <c r="G18" s="7">
        <v>48649</v>
      </c>
      <c r="H18">
        <v>0.54398599999999997</v>
      </c>
      <c r="J18">
        <f t="shared" si="0"/>
        <v>7305</v>
      </c>
    </row>
    <row r="19" spans="1:15" ht="15" x14ac:dyDescent="0.25">
      <c r="A19" s="2" t="s">
        <v>25</v>
      </c>
      <c r="B19" s="3">
        <v>2.9889999999999999</v>
      </c>
      <c r="C19" s="3">
        <v>3.2072099999999999</v>
      </c>
      <c r="D19" s="3">
        <v>0.45138200000000001</v>
      </c>
      <c r="E19" s="3" t="s">
        <v>5</v>
      </c>
      <c r="G19" s="7">
        <v>50475</v>
      </c>
      <c r="H19">
        <v>0.452102</v>
      </c>
      <c r="J19">
        <f t="shared" si="0"/>
        <v>9131</v>
      </c>
    </row>
    <row r="20" spans="1:15" x14ac:dyDescent="0.2">
      <c r="A20" s="2" t="s">
        <v>26</v>
      </c>
      <c r="B20" s="3">
        <v>3.0586000000000002</v>
      </c>
      <c r="C20" s="3">
        <v>3.2868200000000001</v>
      </c>
      <c r="D20" s="3">
        <v>0.37605100000000002</v>
      </c>
      <c r="E20" s="3" t="s">
        <v>5</v>
      </c>
      <c r="G20" s="4">
        <v>52301</v>
      </c>
      <c r="H20">
        <v>0.37684299999999998</v>
      </c>
      <c r="J20">
        <f t="shared" si="0"/>
        <v>10957</v>
      </c>
    </row>
    <row r="21" spans="1:15" x14ac:dyDescent="0.2">
      <c r="A21" s="1"/>
    </row>
    <row r="22" spans="1:15" x14ac:dyDescent="0.2">
      <c r="A22" s="1"/>
    </row>
    <row r="23" spans="1:15" x14ac:dyDescent="0.2">
      <c r="A23" s="1"/>
      <c r="O23" t="s">
        <v>30</v>
      </c>
    </row>
    <row r="24" spans="1:15" x14ac:dyDescent="0.2">
      <c r="A24" s="1"/>
    </row>
    <row r="25" spans="1:15" x14ac:dyDescent="0.2">
      <c r="A25" s="1"/>
    </row>
    <row r="26" spans="1:15" x14ac:dyDescent="0.2">
      <c r="A26" s="1"/>
    </row>
    <row r="27" spans="1:15" x14ac:dyDescent="0.2">
      <c r="A27" s="1"/>
    </row>
    <row r="28" spans="1:15" x14ac:dyDescent="0.2">
      <c r="A28" s="1"/>
    </row>
    <row r="29" spans="1:15" x14ac:dyDescent="0.2">
      <c r="A29" s="1"/>
    </row>
    <row r="30" spans="1:15" x14ac:dyDescent="0.2">
      <c r="A30" s="1"/>
    </row>
    <row r="31" spans="1:15" x14ac:dyDescent="0.2">
      <c r="A31" s="1"/>
    </row>
    <row r="32" spans="1:15" x14ac:dyDescent="0.2">
      <c r="A32" s="1"/>
    </row>
    <row r="33" spans="1:1" x14ac:dyDescent="0.2">
      <c r="A33" s="1"/>
    </row>
    <row r="34" spans="1:1" x14ac:dyDescent="0.2">
      <c r="A34" s="1"/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G15" sqref="G15"/>
    </sheetView>
  </sheetViews>
  <sheetFormatPr defaultRowHeight="12.75" x14ac:dyDescent="0.2"/>
  <cols>
    <col min="1" max="1" width="10.140625" bestFit="1" customWidth="1"/>
    <col min="8" max="8" width="10.28515625" bestFit="1" customWidth="1"/>
  </cols>
  <sheetData>
    <row r="1" spans="1:9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H1" t="s">
        <v>7</v>
      </c>
      <c r="I1" s="4">
        <v>41581</v>
      </c>
    </row>
    <row r="2" spans="1:9" x14ac:dyDescent="0.2">
      <c r="A2" s="2" t="s">
        <v>8</v>
      </c>
      <c r="B2" s="3">
        <v>0.05</v>
      </c>
      <c r="C2" s="3">
        <v>0.05</v>
      </c>
      <c r="D2" s="3"/>
      <c r="E2" s="3" t="s">
        <v>6</v>
      </c>
    </row>
    <row r="3" spans="1:9" x14ac:dyDescent="0.2">
      <c r="A3" s="2" t="s">
        <v>9</v>
      </c>
      <c r="B3" s="3">
        <v>9.5000000000000001E-2</v>
      </c>
      <c r="C3" s="3">
        <v>9.5000000000000001E-2</v>
      </c>
      <c r="D3" s="3">
        <v>0.99991799999999997</v>
      </c>
      <c r="E3" s="3" t="s">
        <v>6</v>
      </c>
    </row>
    <row r="4" spans="1:9" x14ac:dyDescent="0.2">
      <c r="A4" s="2" t="s">
        <v>10</v>
      </c>
      <c r="B4" s="3">
        <v>0.13500000000000001</v>
      </c>
      <c r="C4" s="3">
        <v>0.13500000000000001</v>
      </c>
      <c r="D4" s="3">
        <v>0.99965499999999996</v>
      </c>
      <c r="E4" s="3" t="s">
        <v>6</v>
      </c>
    </row>
    <row r="5" spans="1:9" x14ac:dyDescent="0.2">
      <c r="A5" s="2" t="s">
        <v>11</v>
      </c>
      <c r="B5" s="3">
        <v>0.26500000000000001</v>
      </c>
      <c r="C5" s="3">
        <v>0.26500000000000001</v>
      </c>
      <c r="D5" s="3">
        <v>0.99864699999999995</v>
      </c>
      <c r="E5" s="3" t="s">
        <v>6</v>
      </c>
    </row>
    <row r="6" spans="1:9" x14ac:dyDescent="0.2">
      <c r="A6" s="2" t="s">
        <v>12</v>
      </c>
      <c r="B6" s="3">
        <v>0.375</v>
      </c>
      <c r="C6" s="3">
        <v>0.375</v>
      </c>
      <c r="D6" s="3">
        <v>0.99714400000000003</v>
      </c>
      <c r="E6" s="3" t="s">
        <v>6</v>
      </c>
    </row>
    <row r="7" spans="1:9" x14ac:dyDescent="0.2">
      <c r="A7" s="2" t="s">
        <v>13</v>
      </c>
      <c r="B7" s="3">
        <v>0.35899999999999999</v>
      </c>
      <c r="C7" s="3">
        <v>0.33032</v>
      </c>
      <c r="D7" s="3">
        <v>0.99670800000000004</v>
      </c>
      <c r="E7" s="3" t="s">
        <v>5</v>
      </c>
    </row>
    <row r="8" spans="1:9" x14ac:dyDescent="0.2">
      <c r="A8" s="2" t="s">
        <v>14</v>
      </c>
      <c r="B8" s="3">
        <v>0.46400000000000002</v>
      </c>
      <c r="C8" s="3">
        <v>0.44989000000000001</v>
      </c>
      <c r="D8" s="3">
        <v>0.99106300000000003</v>
      </c>
      <c r="E8" s="3" t="s">
        <v>5</v>
      </c>
    </row>
    <row r="9" spans="1:9" x14ac:dyDescent="0.2">
      <c r="A9" s="2" t="s">
        <v>15</v>
      </c>
      <c r="B9" s="3">
        <v>0.60099999999999998</v>
      </c>
      <c r="C9" s="3">
        <v>0.59245000000000003</v>
      </c>
      <c r="D9" s="3">
        <v>0.98243499999999995</v>
      </c>
      <c r="E9" s="3" t="s">
        <v>5</v>
      </c>
    </row>
    <row r="10" spans="1:9" x14ac:dyDescent="0.2">
      <c r="A10" s="2" t="s">
        <v>16</v>
      </c>
      <c r="B10" s="3">
        <v>0.76400000000000001</v>
      </c>
      <c r="C10" s="3">
        <v>0.75968000000000002</v>
      </c>
      <c r="D10" s="3">
        <v>0.97014</v>
      </c>
      <c r="E10" s="3" t="s">
        <v>5</v>
      </c>
    </row>
    <row r="11" spans="1:9" x14ac:dyDescent="0.2">
      <c r="A11" s="2" t="s">
        <v>17</v>
      </c>
      <c r="B11" s="3">
        <v>0.95</v>
      </c>
      <c r="C11" s="3">
        <v>0.95071000000000006</v>
      </c>
      <c r="D11" s="3">
        <v>0.953766</v>
      </c>
      <c r="E11" s="3" t="s">
        <v>5</v>
      </c>
    </row>
    <row r="12" spans="1:9" x14ac:dyDescent="0.2">
      <c r="A12" s="2" t="s">
        <v>18</v>
      </c>
      <c r="B12" s="3">
        <v>1.139</v>
      </c>
      <c r="C12" s="3">
        <v>1.1462300000000001</v>
      </c>
      <c r="D12" s="3">
        <v>0.93390300000000004</v>
      </c>
      <c r="E12" s="3" t="s">
        <v>5</v>
      </c>
    </row>
    <row r="13" spans="1:9" x14ac:dyDescent="0.2">
      <c r="A13" s="2" t="s">
        <v>19</v>
      </c>
      <c r="B13" s="3">
        <v>1.3180000000000001</v>
      </c>
      <c r="C13" s="3">
        <v>1.33324</v>
      </c>
      <c r="D13" s="3">
        <v>0.91145799999999999</v>
      </c>
      <c r="E13" s="3" t="s">
        <v>5</v>
      </c>
    </row>
    <row r="14" spans="1:9" x14ac:dyDescent="0.2">
      <c r="A14" s="2" t="s">
        <v>20</v>
      </c>
      <c r="B14" s="3">
        <v>1.4794</v>
      </c>
      <c r="C14" s="3">
        <v>1.5037199999999999</v>
      </c>
      <c r="D14" s="3">
        <v>0.88745099999999999</v>
      </c>
      <c r="E14" s="3" t="s">
        <v>5</v>
      </c>
    </row>
    <row r="15" spans="1:9" x14ac:dyDescent="0.2">
      <c r="A15" s="2" t="s">
        <v>21</v>
      </c>
      <c r="B15" s="3">
        <v>1.633</v>
      </c>
      <c r="C15" s="3">
        <v>1.66808</v>
      </c>
      <c r="D15" s="3">
        <v>0.86166500000000001</v>
      </c>
      <c r="E15" s="3" t="s">
        <v>5</v>
      </c>
    </row>
    <row r="16" spans="1:9" x14ac:dyDescent="0.2">
      <c r="A16" s="2" t="s">
        <v>22</v>
      </c>
      <c r="B16" s="3">
        <v>1.7669999999999999</v>
      </c>
      <c r="C16" s="3">
        <v>1.81314</v>
      </c>
      <c r="D16" s="3">
        <v>0.83544600000000002</v>
      </c>
      <c r="E16" s="3" t="s">
        <v>5</v>
      </c>
    </row>
    <row r="17" spans="1:5" x14ac:dyDescent="0.2">
      <c r="A17" s="2" t="s">
        <v>23</v>
      </c>
      <c r="B17" s="3">
        <v>2.2103000000000002</v>
      </c>
      <c r="C17" s="3">
        <v>2.30931</v>
      </c>
      <c r="D17" s="3">
        <v>0.70993300000000004</v>
      </c>
      <c r="E17" s="3" t="s">
        <v>5</v>
      </c>
    </row>
    <row r="18" spans="1:5" x14ac:dyDescent="0.2">
      <c r="A18" s="2" t="s">
        <v>24</v>
      </c>
      <c r="B18" s="3">
        <v>2.3610000000000002</v>
      </c>
      <c r="C18" s="3">
        <v>2.4746999999999999</v>
      </c>
      <c r="D18" s="3">
        <v>0.61329100000000003</v>
      </c>
      <c r="E18" s="3" t="s">
        <v>5</v>
      </c>
    </row>
    <row r="19" spans="1:5" x14ac:dyDescent="0.2">
      <c r="A19" s="2" t="s">
        <v>25</v>
      </c>
      <c r="B19" s="3">
        <v>2.4140000000000001</v>
      </c>
      <c r="C19" s="3">
        <v>2.52407</v>
      </c>
      <c r="D19" s="3">
        <v>0.53623299999999996</v>
      </c>
      <c r="E19" s="3" t="s">
        <v>5</v>
      </c>
    </row>
    <row r="20" spans="1:5" x14ac:dyDescent="0.2">
      <c r="A20" s="2" t="s">
        <v>26</v>
      </c>
      <c r="B20" s="3">
        <v>2.431</v>
      </c>
      <c r="C20" s="3">
        <v>2.5304799999999998</v>
      </c>
      <c r="D20" s="3">
        <v>0.47250999999999999</v>
      </c>
      <c r="E20" s="3" t="s">
        <v>5</v>
      </c>
    </row>
    <row r="21" spans="1:5" x14ac:dyDescent="0.2">
      <c r="A21" s="2"/>
      <c r="B21" s="3"/>
      <c r="C21" s="3"/>
      <c r="D21" s="3"/>
      <c r="E21" s="3"/>
    </row>
    <row r="22" spans="1:5" x14ac:dyDescent="0.2">
      <c r="A22" s="2"/>
      <c r="B22" s="3"/>
      <c r="C22" s="3"/>
      <c r="D22" s="3"/>
      <c r="E22" s="3"/>
    </row>
    <row r="23" spans="1:5" x14ac:dyDescent="0.2">
      <c r="A23" s="2"/>
      <c r="B23" s="3"/>
      <c r="C23" s="3"/>
      <c r="D23" s="3"/>
      <c r="E23" s="3"/>
    </row>
    <row r="24" spans="1:5" x14ac:dyDescent="0.2">
      <c r="A24" s="2"/>
      <c r="B24" s="3"/>
      <c r="C24" s="3"/>
      <c r="D24" s="3"/>
      <c r="E24" s="3"/>
    </row>
    <row r="25" spans="1:5" x14ac:dyDescent="0.2">
      <c r="A25" s="2"/>
      <c r="B25" s="3"/>
      <c r="C25" s="3"/>
      <c r="D25" s="3"/>
      <c r="E25" s="3"/>
    </row>
    <row r="26" spans="1:5" x14ac:dyDescent="0.2">
      <c r="A26" s="2"/>
      <c r="B26" s="3"/>
      <c r="C26" s="3"/>
      <c r="D26" s="3"/>
      <c r="E26" s="3"/>
    </row>
    <row r="27" spans="1:5" x14ac:dyDescent="0.2">
      <c r="A27" s="2"/>
      <c r="B27" s="3"/>
      <c r="C27" s="3"/>
      <c r="D27" s="3"/>
      <c r="E27" s="3"/>
    </row>
    <row r="28" spans="1:5" x14ac:dyDescent="0.2">
      <c r="A28" s="2"/>
      <c r="B28" s="3"/>
      <c r="C28" s="3"/>
      <c r="D28" s="3"/>
      <c r="E28" s="3"/>
    </row>
    <row r="29" spans="1:5" x14ac:dyDescent="0.2">
      <c r="A29" s="2"/>
      <c r="B29" s="3"/>
      <c r="C29" s="3"/>
      <c r="D29" s="3"/>
      <c r="E29" s="3"/>
    </row>
    <row r="30" spans="1:5" x14ac:dyDescent="0.2">
      <c r="A30" s="2"/>
      <c r="B30" s="3"/>
      <c r="C30" s="3"/>
      <c r="D30" s="3"/>
      <c r="E30" s="3"/>
    </row>
    <row r="31" spans="1:5" x14ac:dyDescent="0.2">
      <c r="A31" s="2"/>
      <c r="B31" s="3"/>
      <c r="C31" s="3"/>
      <c r="D31" s="3"/>
      <c r="E31" s="3"/>
    </row>
    <row r="32" spans="1:5" x14ac:dyDescent="0.2">
      <c r="A32" s="2"/>
      <c r="B32" s="3"/>
      <c r="C32" s="3"/>
      <c r="D32" s="3"/>
      <c r="E32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"/>
  <sheetViews>
    <sheetView tabSelected="1" zoomScale="90" zoomScaleNormal="90" workbookViewId="0">
      <selection activeCell="F9" sqref="F9"/>
    </sheetView>
  </sheetViews>
  <sheetFormatPr defaultRowHeight="12.75" x14ac:dyDescent="0.2"/>
  <cols>
    <col min="1" max="1" width="17" bestFit="1" customWidth="1"/>
    <col min="2" max="2" width="17.28515625" style="24" bestFit="1" customWidth="1"/>
    <col min="3" max="3" width="20.7109375" style="4" bestFit="1" customWidth="1"/>
    <col min="4" max="4" width="18" style="13" customWidth="1"/>
    <col min="5" max="5" width="19.7109375" style="10" bestFit="1" customWidth="1"/>
    <col min="6" max="6" width="17.7109375" customWidth="1"/>
    <col min="7" max="7" width="19.140625" bestFit="1" customWidth="1"/>
    <col min="8" max="8" width="19.140625" customWidth="1"/>
    <col min="9" max="9" width="15.5703125" customWidth="1"/>
    <col min="10" max="10" width="19.140625" style="4" bestFit="1" customWidth="1"/>
    <col min="11" max="11" width="18.42578125" bestFit="1" customWidth="1"/>
    <col min="12" max="12" width="23.85546875" bestFit="1" customWidth="1"/>
    <col min="13" max="13" width="19.85546875" bestFit="1" customWidth="1"/>
    <col min="14" max="14" width="20.42578125" style="12" bestFit="1" customWidth="1"/>
    <col min="15" max="15" width="20.28515625" bestFit="1" customWidth="1"/>
    <col min="16" max="16" width="26" bestFit="1" customWidth="1"/>
    <col min="17" max="17" width="14.28515625" bestFit="1" customWidth="1"/>
    <col min="18" max="18" width="26.7109375" style="23" bestFit="1" customWidth="1"/>
    <col min="19" max="19" width="17.28515625" customWidth="1"/>
  </cols>
  <sheetData>
    <row r="1" spans="1:17" x14ac:dyDescent="0.2">
      <c r="A1" t="s">
        <v>57</v>
      </c>
      <c r="B1" s="28">
        <v>0.18</v>
      </c>
      <c r="C1" s="4">
        <v>41355</v>
      </c>
      <c r="D1" s="24">
        <v>0.99999500002499997</v>
      </c>
      <c r="E1" s="10">
        <f>LN(D1)</f>
        <v>-4.9999874999473539E-6</v>
      </c>
      <c r="G1" s="11"/>
      <c r="H1" s="29"/>
      <c r="I1" s="6"/>
      <c r="J1" s="13"/>
      <c r="K1" s="13"/>
      <c r="L1" s="13"/>
    </row>
    <row r="2" spans="1:17" x14ac:dyDescent="0.2">
      <c r="A2" t="s">
        <v>58</v>
      </c>
      <c r="B2" s="28">
        <v>0.2</v>
      </c>
      <c r="C2" s="4">
        <v>41358</v>
      </c>
      <c r="D2" s="24">
        <v>0.99997833371944</v>
      </c>
      <c r="E2" s="10">
        <f t="shared" ref="E2:E24" si="0">LN(D2)</f>
        <v>-2.1666515277242379E-5</v>
      </c>
      <c r="F2" s="10"/>
      <c r="G2" s="11"/>
      <c r="H2" s="11"/>
      <c r="I2" s="6"/>
      <c r="J2" s="13"/>
      <c r="K2" s="13"/>
      <c r="L2" s="13"/>
    </row>
    <row r="3" spans="1:17" x14ac:dyDescent="0.2">
      <c r="A3" t="s">
        <v>59</v>
      </c>
      <c r="B3" s="28">
        <v>0.185</v>
      </c>
      <c r="C3" s="4">
        <v>41389</v>
      </c>
      <c r="D3" s="13">
        <v>0.99981905698904006</v>
      </c>
      <c r="E3" s="10">
        <f t="shared" si="0"/>
        <v>-1.809593831215337E-4</v>
      </c>
      <c r="F3" s="10"/>
      <c r="G3" s="11"/>
      <c r="H3" s="13"/>
      <c r="J3" s="13"/>
      <c r="K3" s="13"/>
      <c r="L3" s="13"/>
    </row>
    <row r="4" spans="1:17" x14ac:dyDescent="0.2">
      <c r="B4" s="28"/>
      <c r="C4" s="4">
        <v>41444</v>
      </c>
      <c r="D4" s="13">
        <f>EXP(E4)</f>
        <v>0.99927193851509222</v>
      </c>
      <c r="E4" s="10">
        <f>E3+(E5-E3)/(C5-C3)*(C4-C3)</f>
        <v>-7.2832665038304696E-4</v>
      </c>
      <c r="F4" s="10"/>
      <c r="K4" s="13"/>
      <c r="L4" s="13"/>
    </row>
    <row r="5" spans="1:17" ht="15" x14ac:dyDescent="0.25">
      <c r="A5" t="s">
        <v>60</v>
      </c>
      <c r="B5" s="28">
        <v>99.7</v>
      </c>
      <c r="C5" s="4">
        <v>41450</v>
      </c>
      <c r="D5" s="24">
        <v>0.99921227097835996</v>
      </c>
      <c r="E5" s="10">
        <f t="shared" si="0"/>
        <v>-7.8803944317521206E-4</v>
      </c>
      <c r="K5" s="30"/>
      <c r="L5" s="13"/>
    </row>
    <row r="6" spans="1:17" ht="15" x14ac:dyDescent="0.25">
      <c r="B6" s="28"/>
      <c r="C6" s="4">
        <v>41535</v>
      </c>
      <c r="D6" s="24">
        <f>EXP(E6)</f>
        <v>0.99851466015416679</v>
      </c>
      <c r="E6" s="10">
        <f>E5+(E7-E5)/(C7-C5)*(C6-C5)</f>
        <v>-1.4864440566162874E-3</v>
      </c>
      <c r="F6" s="10">
        <f>E5+(E7-E5)/(C7-C5)*(C6-C5)</f>
        <v>-1.4864440566162874E-3</v>
      </c>
      <c r="K6" s="30"/>
      <c r="L6" s="13"/>
    </row>
    <row r="7" spans="1:17" ht="15" x14ac:dyDescent="0.25">
      <c r="A7" t="s">
        <v>61</v>
      </c>
      <c r="B7" s="28">
        <v>0.3</v>
      </c>
      <c r="C7" s="4">
        <v>41536</v>
      </c>
      <c r="D7" s="24">
        <v>0.99850645586733999</v>
      </c>
      <c r="E7" s="10">
        <f t="shared" si="0"/>
        <v>-1.4946605814803E-3</v>
      </c>
      <c r="F7" s="10"/>
      <c r="K7" s="30"/>
      <c r="L7" s="13"/>
    </row>
    <row r="8" spans="1:17" ht="15" x14ac:dyDescent="0.25">
      <c r="A8" t="s">
        <v>62</v>
      </c>
      <c r="B8" s="28">
        <v>99.685000000000002</v>
      </c>
      <c r="C8" s="4">
        <v>41626</v>
      </c>
      <c r="D8" s="24">
        <v>0.99772037290702997</v>
      </c>
      <c r="E8" s="10">
        <f t="shared" si="0"/>
        <v>-2.2822293984210832E-3</v>
      </c>
      <c r="F8" s="10">
        <f>1/(1+(1-B8/100)*(C8-C6)/360)*D6</f>
        <v>0.99772022542467231</v>
      </c>
      <c r="K8" s="30"/>
      <c r="L8" s="13"/>
    </row>
    <row r="9" spans="1:17" x14ac:dyDescent="0.2">
      <c r="A9" t="s">
        <v>63</v>
      </c>
      <c r="B9" s="28">
        <v>99.665000000000006</v>
      </c>
      <c r="C9" s="4">
        <v>41716</v>
      </c>
      <c r="D9" s="24">
        <v>0.99688587730780998</v>
      </c>
      <c r="E9" s="10">
        <f t="shared" si="0"/>
        <v>-3.1189816625030362E-3</v>
      </c>
      <c r="F9" s="10">
        <f>1/(1+(1-B9/100)*(C9-C8)/360)*D8</f>
        <v>0.9968854813164274</v>
      </c>
      <c r="G9" s="13">
        <f>1/((1+(1-B9/100))^((C9-C8)/360))*D8</f>
        <v>0.99688652722924942</v>
      </c>
      <c r="I9" s="6"/>
      <c r="J9" s="13"/>
      <c r="K9" s="13"/>
      <c r="L9" s="13"/>
      <c r="O9" s="8"/>
      <c r="P9" s="8"/>
      <c r="Q9" s="8"/>
    </row>
    <row r="10" spans="1:17" x14ac:dyDescent="0.2">
      <c r="A10" t="s">
        <v>64</v>
      </c>
      <c r="B10" s="28">
        <v>99.635000000000005</v>
      </c>
      <c r="C10" s="4">
        <v>41725</v>
      </c>
      <c r="D10" s="24">
        <v>0.99685768593545998</v>
      </c>
      <c r="E10" s="10">
        <f t="shared" si="0"/>
        <v>-3.1472615003634422E-3</v>
      </c>
      <c r="F10" s="10"/>
      <c r="H10" s="11"/>
      <c r="I10" s="6"/>
      <c r="J10" s="13"/>
      <c r="K10" s="13"/>
      <c r="L10" s="13"/>
      <c r="O10" s="8"/>
      <c r="P10" s="8"/>
      <c r="Q10" s="8"/>
    </row>
    <row r="11" spans="1:17" x14ac:dyDescent="0.2">
      <c r="A11" t="s">
        <v>65</v>
      </c>
      <c r="B11" s="28">
        <v>0.311</v>
      </c>
      <c r="C11" s="4">
        <v>41809</v>
      </c>
      <c r="D11" s="24">
        <v>0.99595471336318997</v>
      </c>
      <c r="E11" s="10">
        <f t="shared" si="0"/>
        <v>-4.0534909421163371E-3</v>
      </c>
      <c r="F11" s="10"/>
      <c r="H11" s="11"/>
      <c r="I11" s="6"/>
      <c r="J11" s="13"/>
      <c r="K11" s="13"/>
      <c r="L11" s="13"/>
      <c r="O11" s="13"/>
      <c r="P11" s="8"/>
      <c r="Q11" s="8"/>
    </row>
    <row r="12" spans="1:17" x14ac:dyDescent="0.2">
      <c r="A12" t="s">
        <v>66</v>
      </c>
      <c r="B12" s="28">
        <v>0.372</v>
      </c>
      <c r="C12" s="4">
        <v>42093</v>
      </c>
      <c r="D12" s="24">
        <v>0.99249822765895002</v>
      </c>
      <c r="E12" s="10">
        <f t="shared" si="0"/>
        <v>-7.5300521564413978E-3</v>
      </c>
      <c r="F12" s="10"/>
      <c r="H12" s="11"/>
      <c r="I12" s="6"/>
      <c r="J12" s="13"/>
      <c r="K12" s="13"/>
      <c r="L12" s="13"/>
      <c r="O12" s="13"/>
      <c r="P12" s="8"/>
      <c r="Q12" s="8"/>
    </row>
    <row r="13" spans="1:17" x14ac:dyDescent="0.2">
      <c r="A13" t="s">
        <v>67</v>
      </c>
      <c r="B13" s="28">
        <v>0.48899999999999999</v>
      </c>
      <c r="C13" s="4">
        <v>42458</v>
      </c>
      <c r="D13" s="24">
        <v>0.98532349357428994</v>
      </c>
      <c r="E13" s="10">
        <f t="shared" si="0"/>
        <v>-1.4785271855674039E-2</v>
      </c>
      <c r="F13" s="10"/>
      <c r="H13" s="11"/>
      <c r="I13" s="6"/>
      <c r="J13" s="13"/>
      <c r="K13" s="13"/>
      <c r="L13" s="13"/>
      <c r="O13" s="13"/>
      <c r="P13" s="8"/>
      <c r="Q13" s="8"/>
    </row>
    <row r="14" spans="1:17" x14ac:dyDescent="0.2">
      <c r="A14" t="s">
        <v>68</v>
      </c>
      <c r="B14" s="28">
        <v>0.67900000000000005</v>
      </c>
      <c r="C14" s="4">
        <v>42822</v>
      </c>
      <c r="D14" s="24">
        <v>0.97310097855354005</v>
      </c>
      <c r="E14" s="10">
        <f t="shared" si="0"/>
        <v>-2.7267421550403757E-2</v>
      </c>
      <c r="F14" s="10"/>
      <c r="H14" s="11"/>
      <c r="I14" s="6"/>
      <c r="J14" s="13"/>
      <c r="K14" s="13"/>
      <c r="L14" s="13"/>
      <c r="O14" s="8"/>
      <c r="P14" s="8"/>
      <c r="Q14" s="8"/>
    </row>
    <row r="15" spans="1:17" x14ac:dyDescent="0.2">
      <c r="A15" t="s">
        <v>69</v>
      </c>
      <c r="B15" s="28">
        <v>0.91300000000000003</v>
      </c>
      <c r="C15" s="4">
        <v>43186</v>
      </c>
      <c r="D15" s="24">
        <v>0.95508245167517003</v>
      </c>
      <c r="E15" s="10">
        <f t="shared" si="0"/>
        <v>-4.5957605395577861E-2</v>
      </c>
      <c r="F15" s="10"/>
      <c r="H15" s="11"/>
      <c r="I15" s="6"/>
      <c r="J15" s="13"/>
      <c r="K15" s="13"/>
      <c r="L15" s="13"/>
      <c r="O15" s="8"/>
      <c r="P15" s="8"/>
      <c r="Q15" s="8"/>
    </row>
    <row r="16" spans="1:17" x14ac:dyDescent="0.2">
      <c r="A16" t="s">
        <v>70</v>
      </c>
      <c r="B16" s="28">
        <v>1.1619999999999999</v>
      </c>
      <c r="C16" s="4">
        <v>43551</v>
      </c>
      <c r="D16" s="24">
        <v>0.93189711575223999</v>
      </c>
      <c r="E16" s="10">
        <f t="shared" si="0"/>
        <v>-7.0532861213838144E-2</v>
      </c>
      <c r="F16" s="10"/>
      <c r="H16" s="11"/>
      <c r="I16" s="6"/>
      <c r="J16" s="13"/>
      <c r="K16" s="13"/>
      <c r="L16" s="13"/>
      <c r="O16" s="8"/>
      <c r="P16" s="8"/>
      <c r="Q16" s="8"/>
    </row>
    <row r="17" spans="1:18" x14ac:dyDescent="0.2">
      <c r="A17" t="s">
        <v>71</v>
      </c>
      <c r="B17" s="28">
        <v>1.399</v>
      </c>
      <c r="C17" s="4">
        <v>43917</v>
      </c>
      <c r="D17" s="24">
        <v>0.90525129039711993</v>
      </c>
      <c r="E17" s="10">
        <f t="shared" si="0"/>
        <v>-9.9542704878004554E-2</v>
      </c>
      <c r="F17" s="10"/>
      <c r="H17" s="11"/>
      <c r="I17" s="6"/>
      <c r="J17" s="13"/>
      <c r="K17" s="13"/>
      <c r="L17" s="13"/>
      <c r="O17" s="8"/>
      <c r="P17" s="8"/>
      <c r="Q17" s="8"/>
    </row>
    <row r="18" spans="1:18" x14ac:dyDescent="0.2">
      <c r="A18" t="s">
        <v>72</v>
      </c>
      <c r="B18" s="28">
        <v>1.613</v>
      </c>
      <c r="C18" s="4">
        <v>44284</v>
      </c>
      <c r="D18" s="24">
        <v>0.87635594850394993</v>
      </c>
      <c r="E18" s="10">
        <f t="shared" si="0"/>
        <v>-0.13198293666839353</v>
      </c>
      <c r="F18" s="10"/>
      <c r="H18" s="11"/>
      <c r="I18" s="6"/>
      <c r="J18" s="13"/>
      <c r="K18" s="13"/>
      <c r="L18" s="13"/>
      <c r="O18" s="8"/>
      <c r="P18" s="8"/>
      <c r="Q18" s="8"/>
    </row>
    <row r="19" spans="1:18" x14ac:dyDescent="0.2">
      <c r="A19" t="s">
        <v>73</v>
      </c>
      <c r="B19" s="28">
        <v>1.7969999999999999</v>
      </c>
      <c r="C19" s="4">
        <v>44649</v>
      </c>
      <c r="D19" s="24">
        <v>0.84692240086555004</v>
      </c>
      <c r="E19" s="10">
        <f t="shared" si="0"/>
        <v>-0.16614620497866089</v>
      </c>
      <c r="F19" s="10"/>
      <c r="H19" s="11"/>
      <c r="I19" s="6"/>
      <c r="J19" s="13"/>
      <c r="K19" s="13"/>
      <c r="L19" s="13"/>
      <c r="O19" s="8"/>
      <c r="P19" s="8"/>
      <c r="Q19" s="8"/>
    </row>
    <row r="20" spans="1:18" x14ac:dyDescent="0.2">
      <c r="A20" t="s">
        <v>74</v>
      </c>
      <c r="B20" s="28">
        <v>1.9610000000000001</v>
      </c>
      <c r="C20" s="4">
        <v>45013</v>
      </c>
      <c r="D20" s="24">
        <v>0.81695771461052002</v>
      </c>
      <c r="E20" s="10">
        <f t="shared" si="0"/>
        <v>-0.20216794236423713</v>
      </c>
      <c r="F20" s="10"/>
      <c r="H20" s="11"/>
      <c r="I20" s="6"/>
      <c r="J20" s="13"/>
      <c r="K20" s="13"/>
      <c r="L20" s="13"/>
      <c r="O20" s="8"/>
      <c r="P20" s="8"/>
      <c r="Q20" s="8"/>
    </row>
    <row r="21" spans="1:18" x14ac:dyDescent="0.2">
      <c r="A21" t="s">
        <v>75</v>
      </c>
      <c r="B21" s="28">
        <v>2.5169999999999999</v>
      </c>
      <c r="C21" s="4">
        <v>46841</v>
      </c>
      <c r="D21" s="24">
        <v>0.67248563979015008</v>
      </c>
      <c r="E21" s="10">
        <f t="shared" si="0"/>
        <v>-0.3967745212060273</v>
      </c>
      <c r="F21" s="10"/>
      <c r="H21" s="6"/>
      <c r="I21" s="6"/>
      <c r="K21" s="6"/>
      <c r="O21" s="8"/>
      <c r="P21" s="8"/>
      <c r="Q21" s="8"/>
    </row>
    <row r="22" spans="1:18" x14ac:dyDescent="0.2">
      <c r="A22" t="s">
        <v>76</v>
      </c>
      <c r="B22" s="28">
        <v>2.7559999999999998</v>
      </c>
      <c r="C22" s="4">
        <v>48667</v>
      </c>
      <c r="D22" s="13">
        <v>0.55766336271168004</v>
      </c>
      <c r="E22" s="10">
        <f t="shared" si="0"/>
        <v>-0.58399979128644841</v>
      </c>
      <c r="H22" s="6"/>
      <c r="I22" s="6"/>
      <c r="K22" s="6"/>
      <c r="M22" s="4"/>
      <c r="O22" s="8"/>
      <c r="P22" s="8"/>
      <c r="Q22" s="8"/>
    </row>
    <row r="23" spans="1:18" x14ac:dyDescent="0.2">
      <c r="A23" t="s">
        <v>77</v>
      </c>
      <c r="B23" s="28">
        <v>2.871</v>
      </c>
      <c r="C23" s="4">
        <v>50493</v>
      </c>
      <c r="D23" s="13">
        <v>0.46657095377140001</v>
      </c>
      <c r="E23" s="10">
        <f t="shared" si="0"/>
        <v>-0.76234517214387121</v>
      </c>
      <c r="H23" s="6"/>
      <c r="I23" s="6"/>
      <c r="J23" s="27"/>
      <c r="K23" s="6"/>
      <c r="M23" s="12"/>
      <c r="O23" s="8"/>
      <c r="P23" s="8"/>
      <c r="Q23" s="8"/>
    </row>
    <row r="24" spans="1:18" x14ac:dyDescent="0.2">
      <c r="A24" t="s">
        <v>78</v>
      </c>
      <c r="B24" s="28">
        <v>2.9409999999999998</v>
      </c>
      <c r="C24" s="4">
        <v>52320</v>
      </c>
      <c r="D24" s="13">
        <v>0.39119039237483</v>
      </c>
      <c r="E24" s="10">
        <f t="shared" si="0"/>
        <v>-0.93856090049210494</v>
      </c>
      <c r="I24" s="26"/>
      <c r="J24" s="27"/>
      <c r="O24" s="8"/>
      <c r="P24" s="8"/>
      <c r="Q24" s="8"/>
    </row>
    <row r="25" spans="1:18" x14ac:dyDescent="0.2">
      <c r="Q25" s="23"/>
      <c r="R25"/>
    </row>
    <row r="26" spans="1:18" x14ac:dyDescent="0.2">
      <c r="R26"/>
    </row>
    <row r="27" spans="1:18" x14ac:dyDescent="0.2">
      <c r="R27"/>
    </row>
    <row r="28" spans="1:18" x14ac:dyDescent="0.2">
      <c r="Q28" s="20"/>
      <c r="R28"/>
    </row>
    <row r="29" spans="1:18" x14ac:dyDescent="0.2">
      <c r="A29" s="4"/>
      <c r="B29" s="4"/>
      <c r="F29" s="4"/>
      <c r="G29" s="4"/>
      <c r="H29" s="4"/>
      <c r="I29" s="4"/>
      <c r="K29" s="4"/>
      <c r="L29" s="4"/>
      <c r="M29" s="4"/>
      <c r="N29" s="4"/>
      <c r="O29" s="4"/>
      <c r="P29" s="4"/>
      <c r="Q29" s="4"/>
      <c r="R29" s="4"/>
    </row>
    <row r="30" spans="1:18" x14ac:dyDescent="0.2">
      <c r="A30" s="4"/>
      <c r="B30" s="4"/>
      <c r="D30"/>
      <c r="E30" t="s">
        <v>79</v>
      </c>
      <c r="F30" t="s">
        <v>80</v>
      </c>
      <c r="G30" s="13" t="s">
        <v>81</v>
      </c>
      <c r="H30" s="4"/>
      <c r="I30" s="4"/>
      <c r="K30" s="4"/>
      <c r="L30" s="4"/>
      <c r="M30" s="4"/>
      <c r="N30" s="4"/>
      <c r="O30" s="4"/>
      <c r="P30" s="4"/>
      <c r="Q30" s="4"/>
      <c r="R30" s="4"/>
    </row>
    <row r="31" spans="1:18" ht="15" x14ac:dyDescent="0.25">
      <c r="A31" s="4"/>
      <c r="B31" s="4"/>
      <c r="D31" s="33" t="s">
        <v>82</v>
      </c>
      <c r="E31" s="31">
        <v>41442</v>
      </c>
      <c r="F31" s="32">
        <v>41444</v>
      </c>
      <c r="G31" s="4">
        <v>41536</v>
      </c>
      <c r="H31" s="4"/>
      <c r="I31" s="4"/>
      <c r="K31" s="4"/>
      <c r="L31" s="4"/>
      <c r="M31" s="4"/>
      <c r="N31" s="4"/>
      <c r="O31" s="4"/>
      <c r="P31" s="4"/>
      <c r="Q31" s="4"/>
      <c r="R31" s="4"/>
    </row>
    <row r="32" spans="1:18" ht="15" x14ac:dyDescent="0.25">
      <c r="A32" s="4"/>
      <c r="B32" s="4"/>
      <c r="D32" s="33" t="s">
        <v>83</v>
      </c>
      <c r="E32" s="31">
        <v>41533</v>
      </c>
      <c r="F32" s="32">
        <v>41535</v>
      </c>
      <c r="G32" s="4">
        <v>41626</v>
      </c>
      <c r="H32" s="4"/>
      <c r="I32" s="4"/>
      <c r="K32" s="4"/>
      <c r="L32" s="4"/>
      <c r="M32" s="4"/>
      <c r="N32" s="4"/>
      <c r="O32" s="4"/>
      <c r="P32" s="4"/>
      <c r="Q32" s="4"/>
      <c r="R32" s="4"/>
    </row>
    <row r="33" spans="1:18" ht="15" x14ac:dyDescent="0.25">
      <c r="A33" s="4"/>
      <c r="B33" s="4"/>
      <c r="D33" s="33" t="s">
        <v>84</v>
      </c>
      <c r="E33" s="31">
        <v>41624</v>
      </c>
      <c r="F33" s="32">
        <v>41626</v>
      </c>
      <c r="G33" s="4">
        <v>41716</v>
      </c>
      <c r="H33" s="4"/>
      <c r="I33" s="4"/>
      <c r="K33" s="4"/>
      <c r="L33" s="4"/>
      <c r="M33" s="4"/>
      <c r="N33" s="4"/>
      <c r="O33" s="4"/>
      <c r="P33" s="4"/>
      <c r="Q33" s="4"/>
      <c r="R33" s="4"/>
    </row>
    <row r="34" spans="1:18" ht="15" x14ac:dyDescent="0.25">
      <c r="A34" s="4"/>
      <c r="B34" s="4"/>
      <c r="D34" s="33" t="s">
        <v>85</v>
      </c>
      <c r="E34" s="31">
        <v>41715</v>
      </c>
      <c r="F34" s="32">
        <v>41717</v>
      </c>
      <c r="G34" s="4">
        <v>41809</v>
      </c>
      <c r="H34" s="4"/>
      <c r="I34" s="4"/>
      <c r="K34" s="4"/>
      <c r="L34" s="4"/>
      <c r="M34" s="4"/>
      <c r="N34" s="4"/>
      <c r="O34" s="4"/>
      <c r="P34" s="4"/>
      <c r="Q34" s="4"/>
      <c r="R34" s="4"/>
    </row>
    <row r="35" spans="1:18" x14ac:dyDescent="0.2">
      <c r="A35" s="4"/>
      <c r="B35" s="4"/>
      <c r="F35" s="4"/>
      <c r="G35" s="4"/>
      <c r="H35" s="4"/>
      <c r="I35" s="4"/>
      <c r="K35" s="4"/>
      <c r="L35" s="4"/>
      <c r="M35" s="4"/>
      <c r="N35" s="4"/>
      <c r="O35" s="4"/>
      <c r="P35" s="4"/>
      <c r="Q35" s="4"/>
      <c r="R35" s="4"/>
    </row>
    <row r="36" spans="1:18" x14ac:dyDescent="0.2">
      <c r="A36" s="4"/>
      <c r="B36" s="4"/>
      <c r="F36" s="4"/>
      <c r="G36" s="4"/>
      <c r="H36" s="4"/>
      <c r="I36" s="4"/>
      <c r="K36" s="4"/>
      <c r="L36" s="4"/>
      <c r="M36" s="4"/>
      <c r="N36" s="4"/>
      <c r="O36" s="4"/>
      <c r="P36" s="4"/>
      <c r="Q36" s="4"/>
      <c r="R36" s="4"/>
    </row>
    <row r="37" spans="1:18" x14ac:dyDescent="0.2">
      <c r="A37" s="4"/>
      <c r="B37" s="4"/>
      <c r="F37" s="4"/>
      <c r="G37" s="4"/>
      <c r="H37" s="4"/>
      <c r="I37" s="4"/>
      <c r="K37" s="4"/>
      <c r="L37" s="4"/>
      <c r="M37" s="4"/>
      <c r="N37" s="4"/>
      <c r="O37" s="4"/>
      <c r="P37" s="4"/>
      <c r="Q37" s="4"/>
      <c r="R37" s="4"/>
    </row>
    <row r="38" spans="1:18" x14ac:dyDescent="0.2">
      <c r="A38" s="4"/>
      <c r="B38" s="4"/>
      <c r="F38" s="4"/>
      <c r="G38" s="4"/>
      <c r="H38" s="4"/>
      <c r="I38" s="4"/>
      <c r="K38" s="4"/>
      <c r="L38" s="4"/>
      <c r="M38" s="4"/>
      <c r="N38" s="4"/>
      <c r="O38" s="4"/>
      <c r="P38" s="4"/>
      <c r="Q38" s="4"/>
      <c r="R38" s="4"/>
    </row>
    <row r="39" spans="1:18" x14ac:dyDescent="0.2">
      <c r="A39" s="4"/>
      <c r="B39" s="4"/>
      <c r="F39" s="4"/>
      <c r="G39" s="4"/>
      <c r="H39" s="4"/>
      <c r="I39" s="4"/>
      <c r="K39" s="4"/>
      <c r="L39" s="4"/>
      <c r="M39" s="4"/>
      <c r="N39" s="4"/>
      <c r="O39" s="4"/>
      <c r="P39" s="4"/>
      <c r="Q39" s="4"/>
      <c r="R39" s="4"/>
    </row>
    <row r="40" spans="1:18" x14ac:dyDescent="0.2">
      <c r="A40" s="4"/>
      <c r="B40" s="4"/>
      <c r="F40" s="4"/>
      <c r="G40" s="4"/>
      <c r="H40" s="4"/>
      <c r="I40" s="4"/>
      <c r="K40" s="4"/>
      <c r="L40" s="4"/>
      <c r="M40" s="4"/>
      <c r="N40" s="4"/>
      <c r="O40" s="4"/>
      <c r="P40" s="4"/>
      <c r="Q40" s="4"/>
      <c r="R40" s="4"/>
    </row>
    <row r="41" spans="1:18" x14ac:dyDescent="0.2">
      <c r="A41" s="4"/>
      <c r="B41" s="4"/>
      <c r="F41" s="4"/>
      <c r="G41" s="4"/>
      <c r="H41" s="4"/>
      <c r="I41" s="4"/>
      <c r="K41" s="4"/>
      <c r="L41" s="4"/>
      <c r="M41" s="4"/>
      <c r="N41" s="4"/>
      <c r="O41" s="4"/>
      <c r="P41" s="4"/>
      <c r="Q41" s="4"/>
      <c r="R41" s="4"/>
    </row>
    <row r="42" spans="1:18" x14ac:dyDescent="0.2">
      <c r="A42" s="4"/>
      <c r="B42" s="4"/>
      <c r="F42" s="4"/>
      <c r="G42" s="4"/>
      <c r="H42" s="4"/>
      <c r="I42" s="4"/>
      <c r="K42" s="4"/>
      <c r="L42" s="4"/>
      <c r="M42" s="4"/>
      <c r="N42" s="4"/>
      <c r="O42" s="4"/>
      <c r="P42" s="4"/>
      <c r="Q42" s="4"/>
      <c r="R42" s="4"/>
    </row>
    <row r="43" spans="1:18" x14ac:dyDescent="0.2">
      <c r="A43" s="4"/>
      <c r="B43" s="4"/>
      <c r="F43" s="4"/>
      <c r="G43" s="4"/>
      <c r="H43" s="4"/>
      <c r="I43" s="4"/>
      <c r="K43" s="4"/>
      <c r="L43" s="4"/>
      <c r="M43" s="4"/>
      <c r="N43" s="4"/>
      <c r="O43" s="4"/>
      <c r="P43" s="4"/>
      <c r="Q43" s="4"/>
      <c r="R43" s="4"/>
    </row>
    <row r="44" spans="1:18" x14ac:dyDescent="0.2">
      <c r="A44" s="4"/>
      <c r="B44" s="4"/>
      <c r="F44" s="4"/>
      <c r="G44" s="4"/>
      <c r="H44" s="4"/>
      <c r="I44" s="4"/>
      <c r="K44" s="4"/>
      <c r="L44" s="4"/>
      <c r="M44" s="4"/>
      <c r="N44" s="4"/>
      <c r="O44" s="4"/>
      <c r="P44" s="4"/>
      <c r="Q44" s="4"/>
      <c r="R44" s="4"/>
    </row>
    <row r="45" spans="1:18" x14ac:dyDescent="0.2">
      <c r="A45" s="4"/>
      <c r="B45" s="4"/>
      <c r="F45" s="4"/>
      <c r="G45" s="4"/>
      <c r="H45" s="4"/>
      <c r="I45" s="4"/>
      <c r="K45" s="4"/>
      <c r="L45" s="4"/>
      <c r="M45" s="4"/>
      <c r="N45" s="4"/>
      <c r="O45" s="4"/>
      <c r="P45" s="4"/>
      <c r="Q45" s="4"/>
      <c r="R45" s="4"/>
    </row>
    <row r="46" spans="1:18" x14ac:dyDescent="0.2">
      <c r="A46" s="4"/>
      <c r="B46" s="4"/>
      <c r="F46" s="4"/>
      <c r="G46" s="4"/>
      <c r="H46" s="4"/>
      <c r="I46" s="4"/>
      <c r="K46" s="4"/>
      <c r="L46" s="4"/>
      <c r="M46" s="4"/>
      <c r="N46" s="4"/>
      <c r="O46" s="4"/>
      <c r="P46" s="4"/>
      <c r="Q46" s="4"/>
      <c r="R46" s="4"/>
    </row>
    <row r="47" spans="1:18" x14ac:dyDescent="0.2">
      <c r="A47" s="4"/>
      <c r="B47" s="4"/>
      <c r="F47" s="4"/>
      <c r="G47" s="4"/>
      <c r="H47" s="4"/>
      <c r="I47" s="4"/>
      <c r="K47" s="4"/>
      <c r="L47" s="4"/>
      <c r="M47" s="4"/>
      <c r="N47" s="4"/>
      <c r="O47" s="4"/>
      <c r="P47" s="4"/>
      <c r="Q47" s="4"/>
      <c r="R47" s="4"/>
    </row>
    <row r="48" spans="1:18" x14ac:dyDescent="0.2">
      <c r="A48" s="4"/>
      <c r="B48" s="4"/>
      <c r="F48" s="4"/>
      <c r="G48" s="4"/>
      <c r="H48" s="4"/>
      <c r="I48" s="4"/>
      <c r="K48" s="4"/>
      <c r="L48" s="4"/>
      <c r="M48" s="4"/>
      <c r="N48" s="4"/>
      <c r="O48" s="4"/>
      <c r="P48" s="4"/>
      <c r="Q48" s="4"/>
      <c r="R48" s="4"/>
    </row>
    <row r="49" spans="1:18" x14ac:dyDescent="0.2">
      <c r="A49" s="4"/>
      <c r="B49" s="4"/>
      <c r="F49" s="4"/>
      <c r="G49" s="4"/>
      <c r="H49" s="4"/>
      <c r="I49" s="4"/>
      <c r="K49" s="4"/>
      <c r="L49" s="4"/>
      <c r="M49" s="4"/>
      <c r="N49" s="4"/>
      <c r="O49" s="4"/>
      <c r="P49" s="4"/>
      <c r="Q49" s="4"/>
      <c r="R49" s="4"/>
    </row>
    <row r="50" spans="1:18" x14ac:dyDescent="0.2">
      <c r="A50" s="4"/>
      <c r="B50" s="4"/>
      <c r="F50" s="4"/>
      <c r="G50" s="4"/>
      <c r="H50" s="4"/>
      <c r="I50" s="4"/>
      <c r="K50" s="4"/>
      <c r="L50" s="4"/>
      <c r="M50" s="4"/>
      <c r="N50" s="4"/>
      <c r="O50" s="4"/>
      <c r="P50" s="4"/>
      <c r="Q50" s="4"/>
      <c r="R50" s="4"/>
    </row>
    <row r="51" spans="1:18" x14ac:dyDescent="0.2">
      <c r="A51" s="4"/>
      <c r="B51" s="4"/>
      <c r="F51" s="4"/>
      <c r="G51" s="4"/>
      <c r="H51" s="4"/>
      <c r="I51" s="4"/>
      <c r="K51" s="4"/>
      <c r="L51" s="4"/>
      <c r="M51" s="4"/>
      <c r="N51" s="4"/>
      <c r="O51" s="4"/>
      <c r="P51" s="4"/>
      <c r="Q51" s="4"/>
      <c r="R51" s="4"/>
    </row>
    <row r="52" spans="1:18" x14ac:dyDescent="0.2">
      <c r="A52" s="4"/>
      <c r="B52" s="4"/>
      <c r="F52" s="4"/>
      <c r="G52" s="4"/>
      <c r="H52" s="4"/>
      <c r="I52" s="4"/>
      <c r="K52" s="4"/>
      <c r="L52" s="4"/>
      <c r="M52" s="4"/>
      <c r="N52" s="4"/>
      <c r="O52" s="4"/>
      <c r="P52" s="4"/>
      <c r="Q52" s="4"/>
      <c r="R52" s="4"/>
    </row>
    <row r="53" spans="1:18" x14ac:dyDescent="0.2">
      <c r="A53" s="4"/>
      <c r="B53" s="4"/>
      <c r="F53" s="4"/>
      <c r="G53" s="4"/>
      <c r="H53" s="4"/>
      <c r="I53" s="4"/>
      <c r="K53" s="4"/>
      <c r="L53" s="4"/>
      <c r="M53" s="4"/>
      <c r="N53" s="4"/>
      <c r="O53" s="4"/>
      <c r="P53" s="4"/>
      <c r="Q53" s="4"/>
      <c r="R53" s="4"/>
    </row>
    <row r="54" spans="1:18" x14ac:dyDescent="0.2">
      <c r="A54" s="4"/>
      <c r="B54" s="4"/>
      <c r="F54" s="4"/>
      <c r="G54" s="4"/>
      <c r="H54" s="4"/>
      <c r="I54" s="4"/>
      <c r="K54" s="4"/>
      <c r="L54" s="4"/>
      <c r="M54" s="4"/>
      <c r="N54" s="4"/>
      <c r="O54" s="4"/>
      <c r="P54" s="4"/>
      <c r="Q54" s="4"/>
      <c r="R54" s="4"/>
    </row>
    <row r="55" spans="1:18" x14ac:dyDescent="0.2">
      <c r="G55" s="4"/>
      <c r="H55" s="4"/>
      <c r="I55" s="4"/>
      <c r="J55"/>
      <c r="L55" s="12"/>
      <c r="N55"/>
      <c r="P55" s="23"/>
      <c r="R55"/>
    </row>
    <row r="56" spans="1:18" x14ac:dyDescent="0.2">
      <c r="G56" s="4"/>
      <c r="H56" s="4"/>
      <c r="I56" s="4"/>
      <c r="J56"/>
      <c r="L56" s="12"/>
      <c r="N56"/>
      <c r="P56" s="23"/>
      <c r="R56"/>
    </row>
    <row r="57" spans="1:18" x14ac:dyDescent="0.2">
      <c r="G57" s="4"/>
      <c r="H57" s="4"/>
      <c r="I57" s="4"/>
      <c r="J57"/>
      <c r="L57" s="12"/>
      <c r="N57"/>
      <c r="P57" s="23"/>
      <c r="R57"/>
    </row>
    <row r="58" spans="1:18" x14ac:dyDescent="0.2">
      <c r="G58" s="4"/>
      <c r="H58" s="4"/>
      <c r="I58" s="4"/>
      <c r="J58"/>
      <c r="L58" s="12"/>
      <c r="N58"/>
      <c r="P58" s="23"/>
      <c r="R58"/>
    </row>
    <row r="59" spans="1:18" x14ac:dyDescent="0.2">
      <c r="J59"/>
    </row>
    <row r="60" spans="1:18" x14ac:dyDescent="0.2">
      <c r="J60"/>
    </row>
    <row r="61" spans="1:18" x14ac:dyDescent="0.2">
      <c r="J61"/>
    </row>
    <row r="62" spans="1:18" x14ac:dyDescent="0.2">
      <c r="J62"/>
    </row>
    <row r="63" spans="1:18" x14ac:dyDescent="0.2">
      <c r="J63"/>
    </row>
    <row r="64" spans="1:18" x14ac:dyDescent="0.2">
      <c r="J64"/>
    </row>
    <row r="65" spans="10:10" x14ac:dyDescent="0.2">
      <c r="J65"/>
    </row>
    <row r="66" spans="10:10" x14ac:dyDescent="0.2">
      <c r="J66"/>
    </row>
    <row r="67" spans="10:10" x14ac:dyDescent="0.2">
      <c r="J67"/>
    </row>
    <row r="68" spans="10:10" x14ac:dyDescent="0.2">
      <c r="J68"/>
    </row>
    <row r="69" spans="10:10" x14ac:dyDescent="0.2">
      <c r="J69"/>
    </row>
    <row r="70" spans="10:10" x14ac:dyDescent="0.2">
      <c r="J70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zoomScale="90" zoomScaleNormal="90" workbookViewId="0">
      <selection activeCell="H17" sqref="H17"/>
    </sheetView>
  </sheetViews>
  <sheetFormatPr defaultRowHeight="12.75" x14ac:dyDescent="0.2"/>
  <cols>
    <col min="1" max="1" width="11" bestFit="1" customWidth="1"/>
    <col min="2" max="2" width="15" customWidth="1"/>
    <col min="3" max="4" width="11" bestFit="1" customWidth="1"/>
    <col min="5" max="5" width="15.7109375" bestFit="1" customWidth="1"/>
    <col min="6" max="7" width="17.85546875" bestFit="1" customWidth="1"/>
    <col min="8" max="8" width="14.7109375" bestFit="1" customWidth="1"/>
    <col min="9" max="9" width="17" customWidth="1"/>
    <col min="10" max="10" width="16.7109375" bestFit="1" customWidth="1"/>
    <col min="11" max="11" width="18.28515625" bestFit="1" customWidth="1"/>
    <col min="12" max="12" width="17.42578125" bestFit="1" customWidth="1"/>
    <col min="13" max="13" width="21.42578125" bestFit="1" customWidth="1"/>
    <col min="15" max="15" width="15.7109375" bestFit="1" customWidth="1"/>
    <col min="16" max="16" width="12.42578125" bestFit="1" customWidth="1"/>
  </cols>
  <sheetData>
    <row r="1" spans="1:12" x14ac:dyDescent="0.2">
      <c r="A1" s="4">
        <v>41354</v>
      </c>
      <c r="B1" s="12">
        <v>99.9995000025</v>
      </c>
      <c r="D1" s="4">
        <v>41354</v>
      </c>
      <c r="E1" s="13">
        <v>0.99999500002499997</v>
      </c>
      <c r="F1" s="13">
        <f>E1-B1/100</f>
        <v>0</v>
      </c>
      <c r="G1" s="4"/>
      <c r="H1" s="13"/>
      <c r="I1" s="13"/>
    </row>
    <row r="2" spans="1:12" x14ac:dyDescent="0.2">
      <c r="A2" s="4">
        <v>41355</v>
      </c>
      <c r="B2" s="12">
        <v>99.998944452808999</v>
      </c>
      <c r="D2" s="4">
        <v>41355</v>
      </c>
      <c r="E2" s="13">
        <v>0.99998944452808602</v>
      </c>
      <c r="F2" s="13">
        <f t="shared" ref="F2:F20" si="0">E2-B2/100</f>
        <v>-3.9968028886505635E-15</v>
      </c>
      <c r="G2" s="4"/>
      <c r="H2" s="13"/>
      <c r="I2" s="13"/>
    </row>
    <row r="3" spans="1:12" x14ac:dyDescent="0.2">
      <c r="A3" s="4">
        <v>41386</v>
      </c>
      <c r="B3" s="12">
        <v>99.983016602801001</v>
      </c>
      <c r="D3" s="4">
        <v>41386</v>
      </c>
      <c r="E3" s="13">
        <v>0.99983016602802499</v>
      </c>
      <c r="F3" s="13">
        <f t="shared" si="0"/>
        <v>1.4988010832439613E-14</v>
      </c>
      <c r="G3" s="4"/>
      <c r="H3" s="13"/>
      <c r="I3" s="13"/>
    </row>
    <row r="4" spans="1:12" x14ac:dyDescent="0.2">
      <c r="A4" s="4">
        <v>41449</v>
      </c>
      <c r="B4" s="12">
        <v>99.920673258755997</v>
      </c>
      <c r="D4" s="4">
        <v>41449</v>
      </c>
      <c r="E4" s="13">
        <v>0.99920673258755899</v>
      </c>
      <c r="F4" s="13">
        <f t="shared" si="0"/>
        <v>-9.9920072216264089E-16</v>
      </c>
      <c r="G4" s="4"/>
      <c r="H4" s="13"/>
      <c r="I4" s="13"/>
    </row>
    <row r="5" spans="1:12" x14ac:dyDescent="0.2">
      <c r="A5" s="4">
        <v>41540</v>
      </c>
      <c r="B5" s="12">
        <v>99.750074942915006</v>
      </c>
      <c r="D5" s="4">
        <v>41540</v>
      </c>
      <c r="E5" s="13">
        <v>0.99750074942914502</v>
      </c>
      <c r="F5" s="13">
        <f t="shared" si="0"/>
        <v>-4.9960036108132044E-15</v>
      </c>
      <c r="G5" s="4"/>
      <c r="H5" s="13"/>
      <c r="I5" s="13"/>
    </row>
    <row r="6" spans="1:12" x14ac:dyDescent="0.2">
      <c r="A6" s="4">
        <v>41631</v>
      </c>
      <c r="B6" s="12">
        <v>99.574187521957001</v>
      </c>
      <c r="D6" s="4">
        <v>41631</v>
      </c>
      <c r="E6" s="13">
        <v>0.99574187521956603</v>
      </c>
      <c r="F6" s="13">
        <f t="shared" si="0"/>
        <v>-3.9968028886505635E-15</v>
      </c>
      <c r="G6" s="4"/>
      <c r="H6" s="13"/>
      <c r="I6" s="13"/>
      <c r="J6" s="4"/>
      <c r="L6" s="4"/>
    </row>
    <row r="7" spans="1:12" x14ac:dyDescent="0.2">
      <c r="A7" s="15">
        <v>41722</v>
      </c>
      <c r="B7" s="16">
        <v>99.686967177626997</v>
      </c>
      <c r="C7" s="17"/>
      <c r="D7" s="15">
        <v>41722</v>
      </c>
      <c r="E7" s="18">
        <v>0.99686967177646002</v>
      </c>
      <c r="F7" s="13">
        <f t="shared" si="0"/>
        <v>1.900701818158268E-13</v>
      </c>
      <c r="G7" s="4"/>
      <c r="H7" s="13"/>
      <c r="I7" s="13"/>
      <c r="J7" s="4"/>
      <c r="L7" s="4"/>
    </row>
    <row r="8" spans="1:12" x14ac:dyDescent="0.2">
      <c r="A8" s="4">
        <v>42086</v>
      </c>
      <c r="B8" s="12">
        <v>99.257251486841994</v>
      </c>
      <c r="D8" s="4">
        <v>42086</v>
      </c>
      <c r="E8" s="13">
        <v>0.99257251486847198</v>
      </c>
      <c r="F8" s="13">
        <f t="shared" si="0"/>
        <v>5.2069459854919842E-14</v>
      </c>
      <c r="G8" s="4"/>
      <c r="H8" s="13"/>
      <c r="I8" s="13"/>
      <c r="J8" s="4"/>
      <c r="L8" s="4"/>
    </row>
    <row r="9" spans="1:12" x14ac:dyDescent="0.2">
      <c r="A9" s="4">
        <v>42451</v>
      </c>
      <c r="B9" s="12">
        <v>98.542602045609996</v>
      </c>
      <c r="D9" s="4">
        <v>42451</v>
      </c>
      <c r="E9" s="13">
        <v>0.98542602045609995</v>
      </c>
      <c r="F9" s="13">
        <f t="shared" si="0"/>
        <v>0</v>
      </c>
      <c r="G9" s="4"/>
      <c r="H9" s="13"/>
      <c r="I9" s="13"/>
      <c r="J9" s="4"/>
      <c r="L9" s="4"/>
    </row>
    <row r="10" spans="1:12" x14ac:dyDescent="0.2">
      <c r="A10" s="4">
        <v>42816</v>
      </c>
      <c r="B10" s="12">
        <v>97.313748211122004</v>
      </c>
      <c r="D10" s="4">
        <v>42816</v>
      </c>
      <c r="E10" s="13">
        <v>0.97313748211130802</v>
      </c>
      <c r="F10" s="13">
        <f t="shared" si="0"/>
        <v>8.7929663550312398E-14</v>
      </c>
      <c r="G10" s="4"/>
      <c r="H10" s="13"/>
      <c r="I10" s="13"/>
      <c r="J10" s="4"/>
      <c r="L10" s="4"/>
    </row>
    <row r="11" spans="1:12" x14ac:dyDescent="0.2">
      <c r="A11" s="4">
        <v>43181</v>
      </c>
      <c r="B11" s="12">
        <v>95.512007753980001</v>
      </c>
      <c r="D11" s="4">
        <v>43181</v>
      </c>
      <c r="E11" s="13">
        <v>0.95512007753974404</v>
      </c>
      <c r="F11" s="13">
        <f t="shared" si="0"/>
        <v>-5.595524044110789E-14</v>
      </c>
      <c r="G11" s="4"/>
      <c r="H11" s="13"/>
      <c r="I11" s="13"/>
      <c r="J11" s="4"/>
      <c r="L11" s="4"/>
    </row>
    <row r="12" spans="1:12" x14ac:dyDescent="0.2">
      <c r="A12" s="4">
        <v>43549</v>
      </c>
      <c r="B12" s="12">
        <v>93.178143749049994</v>
      </c>
      <c r="D12" s="4">
        <v>43549</v>
      </c>
      <c r="E12" s="13">
        <v>0.93178143749054099</v>
      </c>
      <c r="F12" s="13">
        <f t="shared" si="0"/>
        <v>4.1078251911130792E-14</v>
      </c>
      <c r="G12" s="4"/>
      <c r="H12" s="13"/>
      <c r="I12" s="13"/>
      <c r="J12" s="4"/>
      <c r="L12" s="4"/>
    </row>
    <row r="13" spans="1:12" x14ac:dyDescent="0.2">
      <c r="A13" s="4">
        <v>43913</v>
      </c>
      <c r="B13" s="12">
        <v>90.532315713458004</v>
      </c>
      <c r="D13" s="4">
        <v>43913</v>
      </c>
      <c r="E13" s="13">
        <v>0.90532315713464395</v>
      </c>
      <c r="F13" s="13">
        <f t="shared" si="0"/>
        <v>6.3948846218409017E-14</v>
      </c>
      <c r="G13" s="4"/>
      <c r="H13" s="13"/>
      <c r="I13" s="13"/>
      <c r="J13" s="4"/>
      <c r="L13" s="4"/>
    </row>
    <row r="14" spans="1:12" x14ac:dyDescent="0.2">
      <c r="A14" s="4">
        <v>44277</v>
      </c>
      <c r="B14" s="12">
        <v>87.662473852261996</v>
      </c>
      <c r="D14" s="4">
        <v>44277</v>
      </c>
      <c r="E14" s="13">
        <v>0.87662473852255896</v>
      </c>
      <c r="F14" s="13">
        <f t="shared" si="0"/>
        <v>-6.106226635438361E-14</v>
      </c>
      <c r="G14" s="4"/>
      <c r="H14" s="13"/>
      <c r="I14" s="13"/>
      <c r="J14" s="4"/>
      <c r="L14" s="4"/>
    </row>
    <row r="15" spans="1:12" x14ac:dyDescent="0.2">
      <c r="A15" s="4">
        <v>44642</v>
      </c>
      <c r="B15" s="12">
        <v>84.719324922656</v>
      </c>
      <c r="D15" s="4">
        <v>44642</v>
      </c>
      <c r="E15" s="13">
        <v>0.84719324922592398</v>
      </c>
      <c r="F15" s="13">
        <f t="shared" si="0"/>
        <v>-6.3604677080775218E-13</v>
      </c>
      <c r="G15" s="4"/>
      <c r="H15" s="13"/>
      <c r="I15" s="13"/>
      <c r="J15" s="4"/>
      <c r="L15" s="4"/>
    </row>
    <row r="16" spans="1:12" x14ac:dyDescent="0.2">
      <c r="A16" s="4">
        <v>45007</v>
      </c>
      <c r="B16" s="12">
        <v>81.707618222658994</v>
      </c>
      <c r="D16" s="4">
        <v>45007</v>
      </c>
      <c r="E16" s="13">
        <v>0.81707618222662304</v>
      </c>
      <c r="F16" s="13">
        <f t="shared" si="0"/>
        <v>3.3084646133829665E-14</v>
      </c>
      <c r="G16" s="4"/>
      <c r="H16" s="13"/>
      <c r="I16" s="13"/>
      <c r="J16" s="4"/>
      <c r="L16" s="4"/>
    </row>
    <row r="17" spans="1:13" x14ac:dyDescent="0.2">
      <c r="A17" s="4">
        <v>46834</v>
      </c>
      <c r="B17" s="12">
        <v>67.223180685086007</v>
      </c>
      <c r="D17" s="4">
        <v>46834</v>
      </c>
      <c r="E17" s="13">
        <v>0.67223180685088102</v>
      </c>
      <c r="F17" s="13">
        <f t="shared" si="0"/>
        <v>2.0983215165415459E-14</v>
      </c>
      <c r="G17" s="4"/>
      <c r="H17" s="13"/>
      <c r="I17" s="13"/>
      <c r="J17" s="4"/>
      <c r="L17" s="22"/>
    </row>
    <row r="18" spans="1:13" x14ac:dyDescent="0.2">
      <c r="A18" s="4">
        <v>48660</v>
      </c>
      <c r="B18" s="12">
        <v>55.725022196459001</v>
      </c>
      <c r="D18" s="4">
        <v>48660</v>
      </c>
      <c r="E18" s="13">
        <v>0.55725022196460405</v>
      </c>
      <c r="F18" s="13">
        <f t="shared" si="0"/>
        <v>1.3988810110276972E-14</v>
      </c>
      <c r="G18" s="4"/>
      <c r="H18" s="13"/>
      <c r="I18" s="13"/>
      <c r="L18" s="22"/>
    </row>
    <row r="19" spans="1:13" x14ac:dyDescent="0.2">
      <c r="A19" s="4">
        <v>50486</v>
      </c>
      <c r="B19" s="12">
        <v>46.609894810813003</v>
      </c>
      <c r="D19" s="4">
        <v>50486</v>
      </c>
      <c r="E19" s="13">
        <v>0.46609894810816799</v>
      </c>
      <c r="F19" s="13">
        <f t="shared" si="0"/>
        <v>3.7969627442180354E-14</v>
      </c>
      <c r="G19" s="4"/>
      <c r="H19" s="13"/>
      <c r="I19" s="13"/>
      <c r="L19" s="22"/>
    </row>
    <row r="20" spans="1:13" x14ac:dyDescent="0.2">
      <c r="A20" s="4">
        <v>52313</v>
      </c>
      <c r="B20" s="12">
        <v>39.072969033905999</v>
      </c>
      <c r="D20" s="4">
        <v>52313</v>
      </c>
      <c r="E20" s="13">
        <v>0.39072969033902599</v>
      </c>
      <c r="F20" s="13">
        <f t="shared" si="0"/>
        <v>-3.397282455352979E-14</v>
      </c>
      <c r="G20" s="4"/>
      <c r="H20" s="13"/>
      <c r="I20" s="13"/>
      <c r="L20" s="22"/>
    </row>
    <row r="21" spans="1:13" x14ac:dyDescent="0.2">
      <c r="A21" s="4"/>
      <c r="B21" s="12"/>
      <c r="E21" s="4"/>
      <c r="F21" s="12"/>
      <c r="J21">
        <f>SUM(J24:J25)</f>
        <v>-3118.4751495988003</v>
      </c>
      <c r="L21" s="4">
        <v>41353</v>
      </c>
      <c r="M21" s="22"/>
    </row>
    <row r="22" spans="1:13" x14ac:dyDescent="0.2">
      <c r="M22" s="22"/>
    </row>
    <row r="23" spans="1:13" x14ac:dyDescent="0.2">
      <c r="A23" t="s">
        <v>34</v>
      </c>
      <c r="B23" t="s">
        <v>36</v>
      </c>
      <c r="C23" t="s">
        <v>37</v>
      </c>
      <c r="D23" t="s">
        <v>38</v>
      </c>
      <c r="E23" t="s">
        <v>39</v>
      </c>
      <c r="F23" t="s">
        <v>40</v>
      </c>
      <c r="G23" t="s">
        <v>41</v>
      </c>
      <c r="H23" s="20" t="s">
        <v>42</v>
      </c>
      <c r="I23" t="s">
        <v>43</v>
      </c>
      <c r="J23" t="s">
        <v>44</v>
      </c>
      <c r="M23" s="22"/>
    </row>
    <row r="24" spans="1:13" ht="15" x14ac:dyDescent="0.25">
      <c r="A24" t="s">
        <v>33</v>
      </c>
      <c r="B24">
        <v>-1000000</v>
      </c>
      <c r="C24" s="4">
        <v>41355</v>
      </c>
      <c r="D24" s="4">
        <v>41540</v>
      </c>
      <c r="E24">
        <v>181</v>
      </c>
      <c r="F24" s="4">
        <v>41540</v>
      </c>
      <c r="G24">
        <v>0.311</v>
      </c>
      <c r="H24">
        <v>0.311</v>
      </c>
      <c r="I24" s="25">
        <v>-1563.6388889653001</v>
      </c>
      <c r="J24" s="25">
        <v>-1559.7309635793999</v>
      </c>
      <c r="K24" s="13">
        <f t="shared" ref="K24:K29" si="1">J24/I24</f>
        <v>0.99750074942911782</v>
      </c>
      <c r="L24" s="21">
        <f t="shared" ref="L24:L27" si="2">K24^(-365/(D24-$L$21))-1</f>
        <v>4.8962702206791775E-3</v>
      </c>
      <c r="M24" s="22"/>
    </row>
    <row r="25" spans="1:13" ht="15" x14ac:dyDescent="0.25">
      <c r="A25" t="s">
        <v>33</v>
      </c>
      <c r="B25">
        <v>-1000000</v>
      </c>
      <c r="C25" s="4">
        <v>41540</v>
      </c>
      <c r="D25" s="4">
        <v>41722</v>
      </c>
      <c r="E25">
        <v>181</v>
      </c>
      <c r="F25" s="4">
        <v>41722</v>
      </c>
      <c r="G25">
        <v>0.311</v>
      </c>
      <c r="H25">
        <v>0.311</v>
      </c>
      <c r="I25" s="25">
        <v>-1563.6388889653001</v>
      </c>
      <c r="J25" s="25">
        <v>-1558.7441860194001</v>
      </c>
      <c r="K25" s="13">
        <f t="shared" si="1"/>
        <v>0.99686967177623798</v>
      </c>
      <c r="L25" s="21">
        <f t="shared" si="2"/>
        <v>3.1060654865080473E-3</v>
      </c>
      <c r="M25" s="22">
        <f t="shared" ref="M25:M28" si="3">(L25-L24)/(F25-F24)</f>
        <v>-9.8362897481930225E-6</v>
      </c>
    </row>
    <row r="26" spans="1:13" ht="15" x14ac:dyDescent="0.25">
      <c r="A26" t="s">
        <v>31</v>
      </c>
      <c r="B26">
        <v>1000000</v>
      </c>
      <c r="C26" s="4">
        <v>41355</v>
      </c>
      <c r="D26" s="4">
        <v>41449</v>
      </c>
      <c r="E26">
        <v>94</v>
      </c>
      <c r="F26" s="4">
        <v>41449</v>
      </c>
      <c r="H26">
        <v>0.3</v>
      </c>
      <c r="I26" s="25">
        <v>783.33333333339999</v>
      </c>
      <c r="J26" s="25">
        <v>782.71194052689998</v>
      </c>
      <c r="K26" s="13">
        <f t="shared" si="1"/>
        <v>0.99920673258744686</v>
      </c>
      <c r="L26" s="21">
        <f t="shared" si="2"/>
        <v>3.021822243513661E-3</v>
      </c>
      <c r="M26" s="22">
        <f t="shared" si="3"/>
        <v>3.0858330767174446E-7</v>
      </c>
    </row>
    <row r="27" spans="1:13" ht="15" x14ac:dyDescent="0.25">
      <c r="A27" t="s">
        <v>31</v>
      </c>
      <c r="B27">
        <v>1000000</v>
      </c>
      <c r="C27" s="4">
        <v>41449</v>
      </c>
      <c r="D27" s="4">
        <v>41540</v>
      </c>
      <c r="E27">
        <v>91</v>
      </c>
      <c r="F27" s="4">
        <v>41540</v>
      </c>
      <c r="H27">
        <v>0.67610000000000003</v>
      </c>
      <c r="I27" s="25">
        <v>1708.9566671196999</v>
      </c>
      <c r="J27" s="25">
        <v>1704.6855561939001</v>
      </c>
      <c r="K27" s="13">
        <f t="shared" si="1"/>
        <v>0.99750074942918332</v>
      </c>
      <c r="L27" s="21">
        <f t="shared" si="2"/>
        <v>4.8962702205503916E-3</v>
      </c>
      <c r="M27" s="22">
        <f t="shared" si="3"/>
        <v>2.0598329417986051E-5</v>
      </c>
    </row>
    <row r="28" spans="1:13" ht="15" x14ac:dyDescent="0.25">
      <c r="A28" t="s">
        <v>31</v>
      </c>
      <c r="B28">
        <v>1000000</v>
      </c>
      <c r="C28" s="4">
        <v>41540</v>
      </c>
      <c r="D28" s="4">
        <v>41631</v>
      </c>
      <c r="E28">
        <v>91</v>
      </c>
      <c r="F28" s="4">
        <v>41631</v>
      </c>
      <c r="H28">
        <v>0.69879999999999998</v>
      </c>
      <c r="I28" s="25">
        <v>1766.3957430676001</v>
      </c>
      <c r="J28" s="25">
        <v>1758.874209582</v>
      </c>
      <c r="K28" s="13">
        <f t="shared" si="1"/>
        <v>0.99574187521957125</v>
      </c>
      <c r="L28" s="21">
        <f>K28^(-365/(D28-$L$21))-1</f>
        <v>5.6183643936540406E-3</v>
      </c>
      <c r="M28" s="22">
        <f t="shared" si="3"/>
        <v>7.9351008033368024E-6</v>
      </c>
    </row>
    <row r="29" spans="1:13" ht="15" x14ac:dyDescent="0.25">
      <c r="A29" t="s">
        <v>31</v>
      </c>
      <c r="B29">
        <v>1000000</v>
      </c>
      <c r="C29" s="4">
        <v>41631</v>
      </c>
      <c r="D29" s="4">
        <v>41722</v>
      </c>
      <c r="E29">
        <v>91</v>
      </c>
      <c r="F29" s="4">
        <v>41722</v>
      </c>
      <c r="H29">
        <v>-0.4476</v>
      </c>
      <c r="I29" s="25">
        <v>-1131.3380160260999</v>
      </c>
      <c r="J29" s="25">
        <v>-1127.7965567039</v>
      </c>
      <c r="K29" s="13">
        <f t="shared" si="1"/>
        <v>0.99686967177622166</v>
      </c>
      <c r="L29" s="21">
        <f t="shared" ref="L29" si="4">K29^(-365/(D29-$L$21))-1</f>
        <v>3.1060654865242565E-3</v>
      </c>
      <c r="M29" s="22">
        <f>(L29-L28)/(F29-F28)</f>
        <v>-2.7607680298129497E-5</v>
      </c>
    </row>
    <row r="30" spans="1:13" ht="15" x14ac:dyDescent="0.25">
      <c r="C30" s="4"/>
      <c r="D30" s="4"/>
      <c r="F30" s="4"/>
      <c r="H30" s="12"/>
      <c r="I30" s="19"/>
      <c r="J30" s="19">
        <f>SUM(J26:J29)</f>
        <v>3118.4751495989003</v>
      </c>
      <c r="K30" s="13"/>
      <c r="L30" s="21"/>
      <c r="M30" s="22"/>
    </row>
    <row r="31" spans="1:13" ht="15" x14ac:dyDescent="0.25">
      <c r="C31" s="4"/>
      <c r="D31" s="4"/>
      <c r="F31" s="4"/>
      <c r="H31" s="12"/>
      <c r="I31" s="19"/>
      <c r="J31" s="19"/>
      <c r="K31" s="13"/>
      <c r="L31" s="21"/>
      <c r="M31" s="22"/>
    </row>
    <row r="32" spans="1:13" ht="15" x14ac:dyDescent="0.25">
      <c r="C32" s="4"/>
      <c r="D32" s="4"/>
      <c r="F32" s="4"/>
      <c r="H32" s="12"/>
      <c r="I32" s="19">
        <f>(B2/100-B7/100)*B28</f>
        <v>3119.7727518200713</v>
      </c>
      <c r="J32" s="19"/>
      <c r="K32" s="13"/>
      <c r="L32" s="21"/>
      <c r="M32" s="22"/>
    </row>
    <row r="33" spans="3:13" ht="15" x14ac:dyDescent="0.25">
      <c r="C33" s="4"/>
      <c r="D33" s="4"/>
      <c r="F33" s="4"/>
      <c r="H33" s="12"/>
      <c r="I33" s="19"/>
      <c r="J33" s="19"/>
      <c r="K33" s="13"/>
      <c r="L33" s="21"/>
      <c r="M33" s="22"/>
    </row>
    <row r="34" spans="3:13" ht="15" x14ac:dyDescent="0.25">
      <c r="C34" s="4"/>
      <c r="D34" s="4"/>
      <c r="F34" s="4"/>
      <c r="H34" s="12"/>
      <c r="I34" s="19"/>
      <c r="J34" s="19"/>
      <c r="K34" s="13"/>
      <c r="L34" s="21"/>
      <c r="M34" s="22"/>
    </row>
    <row r="35" spans="3:13" ht="15" x14ac:dyDescent="0.25">
      <c r="C35" s="4"/>
      <c r="D35" s="4"/>
      <c r="F35" s="4"/>
      <c r="H35" s="12"/>
      <c r="I35" s="19"/>
      <c r="J35" s="19"/>
      <c r="K35" s="13"/>
      <c r="L35" s="21"/>
      <c r="M35" s="22"/>
    </row>
    <row r="36" spans="3:13" ht="15" x14ac:dyDescent="0.25">
      <c r="C36" s="4"/>
      <c r="D36" s="4"/>
      <c r="F36" s="4"/>
      <c r="H36" s="12"/>
      <c r="I36" s="19"/>
      <c r="J36" s="19"/>
      <c r="K36" s="13"/>
      <c r="L36" s="21"/>
      <c r="M36" s="22"/>
    </row>
    <row r="37" spans="3:13" ht="15" x14ac:dyDescent="0.25">
      <c r="C37" s="4"/>
      <c r="D37" s="4"/>
      <c r="F37" s="4"/>
      <c r="H37" s="12"/>
      <c r="I37" s="19"/>
      <c r="J37" s="19"/>
      <c r="K37" s="13"/>
      <c r="L37" s="21"/>
      <c r="M37" s="22"/>
    </row>
    <row r="38" spans="3:13" ht="15" x14ac:dyDescent="0.25">
      <c r="C38" s="4"/>
      <c r="D38" s="4"/>
      <c r="F38" s="4"/>
      <c r="H38" s="12"/>
      <c r="I38" s="19"/>
      <c r="J38" s="19"/>
      <c r="K38" s="13"/>
      <c r="L38" s="21"/>
      <c r="M38" s="22"/>
    </row>
    <row r="39" spans="3:13" ht="15" x14ac:dyDescent="0.25">
      <c r="C39" s="4"/>
      <c r="D39" s="4"/>
      <c r="F39" s="4"/>
      <c r="H39" s="12"/>
      <c r="I39" s="19"/>
      <c r="J39" s="19"/>
      <c r="K39" s="13"/>
      <c r="L39" s="21"/>
      <c r="M39" s="22"/>
    </row>
    <row r="40" spans="3:13" ht="15" x14ac:dyDescent="0.25">
      <c r="C40" s="4"/>
      <c r="D40" s="4"/>
      <c r="F40" s="4"/>
      <c r="H40" s="12"/>
      <c r="I40" s="19"/>
      <c r="J40" s="19"/>
      <c r="K40" s="13"/>
      <c r="L40" s="21"/>
      <c r="M40" s="22"/>
    </row>
    <row r="41" spans="3:13" ht="15" x14ac:dyDescent="0.25">
      <c r="C41" s="4"/>
      <c r="D41" s="4"/>
      <c r="F41" s="4"/>
      <c r="H41" s="12"/>
      <c r="I41" s="19"/>
      <c r="J41" s="19"/>
      <c r="K41" s="13"/>
      <c r="L41" s="21"/>
      <c r="M41" s="22"/>
    </row>
    <row r="42" spans="3:13" x14ac:dyDescent="0.2">
      <c r="J42" s="20"/>
    </row>
    <row r="43" spans="3:13" x14ac:dyDescent="0.2">
      <c r="H43" s="20"/>
    </row>
    <row r="44" spans="3:13" x14ac:dyDescent="0.2">
      <c r="C44" s="4"/>
      <c r="D44" s="4"/>
      <c r="F44" s="4"/>
    </row>
    <row r="45" spans="3:13" x14ac:dyDescent="0.2">
      <c r="C45" s="4"/>
      <c r="D45" s="4"/>
      <c r="F45" s="4"/>
    </row>
    <row r="46" spans="3:13" x14ac:dyDescent="0.2">
      <c r="C46" s="4"/>
      <c r="D46" s="4"/>
      <c r="F46" s="4"/>
    </row>
    <row r="47" spans="3:13" x14ac:dyDescent="0.2">
      <c r="C47" s="4"/>
      <c r="D47" s="4"/>
      <c r="F47" s="4"/>
    </row>
    <row r="48" spans="3:13" x14ac:dyDescent="0.2">
      <c r="C48" s="4"/>
      <c r="D48" s="4"/>
      <c r="F48" s="4"/>
    </row>
    <row r="49" spans="3:6" x14ac:dyDescent="0.2">
      <c r="C49" s="4"/>
      <c r="D49" s="4"/>
      <c r="F49" s="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F15" sqref="F15:I19"/>
    </sheetView>
  </sheetViews>
  <sheetFormatPr defaultRowHeight="12.75" x14ac:dyDescent="0.2"/>
  <cols>
    <col min="1" max="1" width="19" customWidth="1"/>
    <col min="2" max="2" width="11" bestFit="1" customWidth="1"/>
    <col min="5" max="5" width="10.140625" bestFit="1" customWidth="1"/>
    <col min="6" max="6" width="18.140625" customWidth="1"/>
    <col min="8" max="8" width="12.42578125" bestFit="1" customWidth="1"/>
    <col min="9" max="9" width="14.7109375" bestFit="1" customWidth="1"/>
    <col min="10" max="10" width="13.7109375" style="5" bestFit="1" customWidth="1"/>
  </cols>
  <sheetData>
    <row r="1" spans="1:10" x14ac:dyDescent="0.2">
      <c r="A1" t="s">
        <v>46</v>
      </c>
      <c r="B1">
        <v>6.5000000000000002E-2</v>
      </c>
      <c r="C1">
        <v>6.5000000000000002E-2</v>
      </c>
      <c r="E1" s="4">
        <v>41368</v>
      </c>
      <c r="F1">
        <v>99.995708354800001</v>
      </c>
      <c r="H1" s="4">
        <v>41347</v>
      </c>
      <c r="I1">
        <f>(E1-H1)/360</f>
        <v>5.8333333333333334E-2</v>
      </c>
      <c r="J1" s="12">
        <f>100/(1+I1*C1/100)</f>
        <v>99.996208477095252</v>
      </c>
    </row>
    <row r="2" spans="1:10" x14ac:dyDescent="0.2">
      <c r="A2" t="s">
        <v>47</v>
      </c>
      <c r="B2">
        <v>100.078125</v>
      </c>
      <c r="C2">
        <v>100.078125</v>
      </c>
      <c r="E2" s="4">
        <v>41729</v>
      </c>
      <c r="F2">
        <v>99.816266974399994</v>
      </c>
      <c r="H2" s="9">
        <f>100/F1-1</f>
        <v>4.291829390079549E-5</v>
      </c>
      <c r="I2">
        <f>H2/(C1/100)*360</f>
        <v>23.770132006594427</v>
      </c>
    </row>
    <row r="3" spans="1:10" x14ac:dyDescent="0.2">
      <c r="A3" t="s">
        <v>48</v>
      </c>
      <c r="B3">
        <v>100.257813</v>
      </c>
      <c r="C3">
        <v>100.257813</v>
      </c>
      <c r="E3" s="4">
        <v>42109</v>
      </c>
      <c r="F3">
        <v>99.476483153100006</v>
      </c>
    </row>
    <row r="4" spans="1:10" x14ac:dyDescent="0.2">
      <c r="A4" t="s">
        <v>49</v>
      </c>
      <c r="B4">
        <v>102.375</v>
      </c>
      <c r="C4">
        <v>102.375</v>
      </c>
      <c r="E4" s="4">
        <v>42247</v>
      </c>
      <c r="F4">
        <v>99.307587073700006</v>
      </c>
    </row>
    <row r="5" spans="1:10" x14ac:dyDescent="0.2">
      <c r="A5" t="s">
        <v>50</v>
      </c>
      <c r="B5">
        <v>101.75</v>
      </c>
      <c r="C5">
        <v>101.75</v>
      </c>
      <c r="E5" s="4">
        <v>42825</v>
      </c>
      <c r="F5">
        <v>97.737546620800003</v>
      </c>
    </row>
    <row r="6" spans="1:10" x14ac:dyDescent="0.2">
      <c r="A6" t="s">
        <v>51</v>
      </c>
      <c r="B6">
        <v>110.296875</v>
      </c>
      <c r="C6">
        <v>110.296875</v>
      </c>
      <c r="E6" s="4">
        <v>43511</v>
      </c>
      <c r="F6">
        <v>94.320020079299994</v>
      </c>
    </row>
    <row r="7" spans="1:10" x14ac:dyDescent="0.2">
      <c r="A7" t="s">
        <v>52</v>
      </c>
      <c r="B7">
        <v>102.859375</v>
      </c>
      <c r="C7">
        <v>102.859375</v>
      </c>
      <c r="E7" s="4">
        <v>43556</v>
      </c>
      <c r="F7">
        <v>93.975017447200003</v>
      </c>
    </row>
    <row r="8" spans="1:10" x14ac:dyDescent="0.2">
      <c r="A8" t="s">
        <v>53</v>
      </c>
      <c r="B8">
        <v>116.203125</v>
      </c>
      <c r="C8">
        <v>116.203125</v>
      </c>
      <c r="E8" s="4">
        <v>43879</v>
      </c>
      <c r="F8">
        <v>91.791870144699999</v>
      </c>
    </row>
    <row r="9" spans="1:10" x14ac:dyDescent="0.2">
      <c r="A9" t="s">
        <v>54</v>
      </c>
      <c r="B9">
        <v>102.9375</v>
      </c>
      <c r="C9">
        <v>102.9375</v>
      </c>
      <c r="E9" s="4">
        <v>44515</v>
      </c>
      <c r="F9">
        <v>86.383208905000004</v>
      </c>
    </row>
    <row r="10" spans="1:10" x14ac:dyDescent="0.2">
      <c r="A10" t="s">
        <v>55</v>
      </c>
      <c r="B10">
        <v>102.578125</v>
      </c>
      <c r="C10">
        <v>102.578125</v>
      </c>
      <c r="E10" s="4">
        <v>44607</v>
      </c>
      <c r="F10">
        <v>85.589676089299999</v>
      </c>
    </row>
    <row r="11" spans="1:10" x14ac:dyDescent="0.2">
      <c r="A11" t="s">
        <v>56</v>
      </c>
      <c r="B11">
        <v>101.171875</v>
      </c>
      <c r="C11">
        <v>101.171875</v>
      </c>
      <c r="E11" s="4">
        <v>51914</v>
      </c>
      <c r="F11">
        <v>36.788102128600002</v>
      </c>
    </row>
    <row r="13" spans="1:10" x14ac:dyDescent="0.2">
      <c r="I13" s="13"/>
    </row>
    <row r="15" spans="1:10" x14ac:dyDescent="0.2">
      <c r="G15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H16" sqref="H16"/>
    </sheetView>
  </sheetViews>
  <sheetFormatPr defaultRowHeight="12.75" x14ac:dyDescent="0.2"/>
  <sheetData>
    <row r="1" spans="1:11" x14ac:dyDescent="0.2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</row>
    <row r="2" spans="1:11" x14ac:dyDescent="0.2">
      <c r="A2" t="s">
        <v>33</v>
      </c>
      <c r="B2" t="s">
        <v>32</v>
      </c>
      <c r="C2">
        <v>1</v>
      </c>
      <c r="D2" s="4">
        <v>41001</v>
      </c>
      <c r="E2" s="4">
        <v>41182</v>
      </c>
      <c r="F2">
        <v>181</v>
      </c>
      <c r="G2" s="4">
        <v>41183</v>
      </c>
      <c r="H2">
        <v>0.25</v>
      </c>
      <c r="I2">
        <v>0.25</v>
      </c>
      <c r="J2">
        <v>0</v>
      </c>
      <c r="K2">
        <v>0</v>
      </c>
    </row>
    <row r="3" spans="1:11" x14ac:dyDescent="0.2">
      <c r="A3" t="s">
        <v>33</v>
      </c>
      <c r="B3" t="s">
        <v>32</v>
      </c>
      <c r="C3">
        <v>1</v>
      </c>
      <c r="D3" s="4">
        <v>41182</v>
      </c>
      <c r="E3" s="4">
        <v>41364</v>
      </c>
      <c r="F3">
        <v>182</v>
      </c>
      <c r="G3" s="4">
        <v>41365</v>
      </c>
      <c r="H3">
        <v>0.25</v>
      </c>
      <c r="I3">
        <v>0.25</v>
      </c>
      <c r="J3">
        <v>0</v>
      </c>
      <c r="K3">
        <v>0</v>
      </c>
    </row>
    <row r="4" spans="1:11" x14ac:dyDescent="0.2">
      <c r="A4" t="s">
        <v>33</v>
      </c>
      <c r="B4" t="s">
        <v>32</v>
      </c>
      <c r="C4">
        <v>1</v>
      </c>
      <c r="D4" s="4">
        <v>41364</v>
      </c>
      <c r="E4" s="4">
        <v>41547</v>
      </c>
      <c r="F4">
        <v>183</v>
      </c>
      <c r="G4" s="4">
        <v>41547</v>
      </c>
      <c r="H4">
        <v>0.25</v>
      </c>
      <c r="I4">
        <v>0.25</v>
      </c>
      <c r="J4">
        <v>0</v>
      </c>
      <c r="K4">
        <v>0</v>
      </c>
    </row>
    <row r="5" spans="1:11" x14ac:dyDescent="0.2">
      <c r="A5" t="s">
        <v>45</v>
      </c>
      <c r="B5" t="s">
        <v>32</v>
      </c>
      <c r="C5">
        <v>1</v>
      </c>
      <c r="G5" s="4">
        <v>41729</v>
      </c>
      <c r="J5">
        <v>1</v>
      </c>
      <c r="K5">
        <v>1</v>
      </c>
    </row>
    <row r="6" spans="1:11" x14ac:dyDescent="0.2">
      <c r="A6" t="s">
        <v>33</v>
      </c>
      <c r="B6" t="s">
        <v>32</v>
      </c>
      <c r="C6">
        <v>1</v>
      </c>
      <c r="D6" s="4">
        <v>41547</v>
      </c>
      <c r="E6" s="4">
        <v>41729</v>
      </c>
      <c r="F6">
        <v>182</v>
      </c>
      <c r="G6" s="4">
        <v>41729</v>
      </c>
      <c r="H6">
        <v>0.25</v>
      </c>
      <c r="I6">
        <v>0.25</v>
      </c>
      <c r="J6">
        <v>0</v>
      </c>
      <c r="K6">
        <v>0</v>
      </c>
    </row>
    <row r="8" spans="1:11" x14ac:dyDescent="0.2">
      <c r="A8" t="s">
        <v>34</v>
      </c>
      <c r="B8" t="s">
        <v>35</v>
      </c>
      <c r="C8" t="s">
        <v>36</v>
      </c>
      <c r="D8" t="s">
        <v>37</v>
      </c>
      <c r="E8" t="s">
        <v>38</v>
      </c>
      <c r="F8" t="s">
        <v>39</v>
      </c>
      <c r="G8" t="s">
        <v>40</v>
      </c>
      <c r="H8" t="s">
        <v>41</v>
      </c>
      <c r="I8" t="s">
        <v>42</v>
      </c>
      <c r="J8" t="s">
        <v>43</v>
      </c>
      <c r="K8" t="s">
        <v>44</v>
      </c>
    </row>
    <row r="9" spans="1:11" x14ac:dyDescent="0.2">
      <c r="A9" t="s">
        <v>33</v>
      </c>
      <c r="B9" t="s">
        <v>32</v>
      </c>
      <c r="C9">
        <v>1</v>
      </c>
      <c r="D9" s="4">
        <v>41001</v>
      </c>
      <c r="E9" s="4">
        <v>41182</v>
      </c>
      <c r="F9">
        <v>181</v>
      </c>
      <c r="G9" s="4">
        <v>41183</v>
      </c>
      <c r="H9">
        <v>1.5</v>
      </c>
      <c r="I9">
        <v>1.5</v>
      </c>
      <c r="J9">
        <v>0.01</v>
      </c>
      <c r="K9">
        <v>0</v>
      </c>
    </row>
    <row r="10" spans="1:11" x14ac:dyDescent="0.2">
      <c r="A10" t="s">
        <v>33</v>
      </c>
      <c r="B10" t="s">
        <v>32</v>
      </c>
      <c r="C10">
        <v>1</v>
      </c>
      <c r="D10" s="4">
        <v>41182</v>
      </c>
      <c r="E10" s="4">
        <v>41364</v>
      </c>
      <c r="F10">
        <v>182</v>
      </c>
      <c r="G10" s="4">
        <v>41365</v>
      </c>
      <c r="H10">
        <v>1.5</v>
      </c>
      <c r="I10">
        <v>1.5</v>
      </c>
      <c r="J10">
        <v>0.01</v>
      </c>
      <c r="K10">
        <v>0.01</v>
      </c>
    </row>
    <row r="11" spans="1:11" x14ac:dyDescent="0.2">
      <c r="A11" t="s">
        <v>33</v>
      </c>
      <c r="B11" t="s">
        <v>32</v>
      </c>
      <c r="C11">
        <v>1</v>
      </c>
      <c r="D11" s="4">
        <v>41364</v>
      </c>
      <c r="E11" s="4">
        <v>41547</v>
      </c>
      <c r="F11">
        <v>183</v>
      </c>
      <c r="G11" s="4">
        <v>41547</v>
      </c>
      <c r="H11">
        <v>1.5</v>
      </c>
      <c r="I11">
        <v>1.5</v>
      </c>
      <c r="J11">
        <v>0.01</v>
      </c>
      <c r="K11">
        <v>0.01</v>
      </c>
    </row>
    <row r="12" spans="1:11" x14ac:dyDescent="0.2">
      <c r="A12" t="s">
        <v>33</v>
      </c>
      <c r="B12" t="s">
        <v>32</v>
      </c>
      <c r="C12">
        <v>1</v>
      </c>
      <c r="D12" s="4">
        <v>41547</v>
      </c>
      <c r="E12" s="4">
        <v>41729</v>
      </c>
      <c r="F12">
        <v>182</v>
      </c>
      <c r="G12" s="4">
        <v>41729</v>
      </c>
      <c r="H12">
        <v>1.5</v>
      </c>
      <c r="I12">
        <v>1.5</v>
      </c>
      <c r="J12">
        <v>0.01</v>
      </c>
      <c r="K12">
        <v>0.01</v>
      </c>
    </row>
    <row r="13" spans="1:11" x14ac:dyDescent="0.2">
      <c r="A13" t="s">
        <v>33</v>
      </c>
      <c r="B13" t="s">
        <v>32</v>
      </c>
      <c r="C13">
        <v>1</v>
      </c>
      <c r="D13" s="4">
        <v>41729</v>
      </c>
      <c r="E13" s="4">
        <v>41912</v>
      </c>
      <c r="F13">
        <v>183</v>
      </c>
      <c r="G13" s="4">
        <v>41912</v>
      </c>
      <c r="H13">
        <v>1.5</v>
      </c>
      <c r="I13">
        <v>1.5</v>
      </c>
      <c r="J13">
        <v>0.01</v>
      </c>
      <c r="K13">
        <v>0.01</v>
      </c>
    </row>
    <row r="14" spans="1:11" x14ac:dyDescent="0.2">
      <c r="A14" t="s">
        <v>33</v>
      </c>
      <c r="B14" t="s">
        <v>32</v>
      </c>
      <c r="C14">
        <v>1</v>
      </c>
      <c r="D14" s="4">
        <v>41912</v>
      </c>
      <c r="E14" s="4">
        <v>42094</v>
      </c>
      <c r="F14">
        <v>182</v>
      </c>
      <c r="G14" s="4">
        <v>42094</v>
      </c>
      <c r="H14">
        <v>1.5</v>
      </c>
      <c r="I14">
        <v>1.5</v>
      </c>
      <c r="J14">
        <v>0.01</v>
      </c>
      <c r="K14">
        <v>0.01</v>
      </c>
    </row>
    <row r="15" spans="1:11" x14ac:dyDescent="0.2">
      <c r="A15" t="s">
        <v>33</v>
      </c>
      <c r="B15" t="s">
        <v>32</v>
      </c>
      <c r="C15">
        <v>1</v>
      </c>
      <c r="D15" s="4">
        <v>42094</v>
      </c>
      <c r="E15" s="4">
        <v>42277</v>
      </c>
      <c r="F15">
        <v>183</v>
      </c>
      <c r="G15" s="4">
        <v>42277</v>
      </c>
      <c r="H15">
        <v>1.5</v>
      </c>
      <c r="I15">
        <v>1.5</v>
      </c>
      <c r="J15">
        <v>0.01</v>
      </c>
      <c r="K15">
        <v>0.01</v>
      </c>
    </row>
    <row r="16" spans="1:11" x14ac:dyDescent="0.2">
      <c r="A16" t="s">
        <v>33</v>
      </c>
      <c r="B16" t="s">
        <v>32</v>
      </c>
      <c r="C16">
        <v>1</v>
      </c>
      <c r="D16" s="4">
        <v>42277</v>
      </c>
      <c r="E16" s="4">
        <v>42460</v>
      </c>
      <c r="F16">
        <v>183</v>
      </c>
      <c r="G16" s="4">
        <v>42460</v>
      </c>
      <c r="H16">
        <v>1.5</v>
      </c>
      <c r="I16">
        <v>1.5</v>
      </c>
      <c r="J16">
        <v>0.01</v>
      </c>
      <c r="K16">
        <v>0.01</v>
      </c>
    </row>
    <row r="17" spans="1:11" x14ac:dyDescent="0.2">
      <c r="A17" t="s">
        <v>33</v>
      </c>
      <c r="B17" t="s">
        <v>32</v>
      </c>
      <c r="C17">
        <v>1</v>
      </c>
      <c r="D17" s="4">
        <v>42460</v>
      </c>
      <c r="E17" s="4">
        <v>42643</v>
      </c>
      <c r="F17">
        <v>183</v>
      </c>
      <c r="G17" s="4">
        <v>42643</v>
      </c>
      <c r="H17">
        <v>1.5</v>
      </c>
      <c r="I17">
        <v>1.5</v>
      </c>
      <c r="J17">
        <v>0.01</v>
      </c>
      <c r="K17">
        <v>0.01</v>
      </c>
    </row>
    <row r="18" spans="1:11" x14ac:dyDescent="0.2">
      <c r="A18" t="s">
        <v>33</v>
      </c>
      <c r="B18" t="s">
        <v>32</v>
      </c>
      <c r="C18">
        <v>1</v>
      </c>
      <c r="D18" s="4">
        <v>42643</v>
      </c>
      <c r="E18" s="4">
        <v>42825</v>
      </c>
      <c r="F18">
        <v>182</v>
      </c>
      <c r="G18" s="4">
        <v>42825</v>
      </c>
      <c r="H18">
        <v>1.5</v>
      </c>
      <c r="I18">
        <v>1.5</v>
      </c>
      <c r="J18">
        <v>0.01</v>
      </c>
      <c r="K18">
        <v>0.01</v>
      </c>
    </row>
    <row r="19" spans="1:11" x14ac:dyDescent="0.2">
      <c r="A19" t="s">
        <v>33</v>
      </c>
      <c r="B19" t="s">
        <v>32</v>
      </c>
      <c r="C19">
        <v>1</v>
      </c>
      <c r="D19" s="4">
        <v>42825</v>
      </c>
      <c r="E19" s="4">
        <v>43008</v>
      </c>
      <c r="F19">
        <v>183</v>
      </c>
      <c r="G19" s="4">
        <v>43010</v>
      </c>
      <c r="H19">
        <v>1.5</v>
      </c>
      <c r="I19">
        <v>1.5</v>
      </c>
      <c r="J19">
        <v>0.01</v>
      </c>
      <c r="K19">
        <v>0.01</v>
      </c>
    </row>
    <row r="20" spans="1:11" x14ac:dyDescent="0.2">
      <c r="A20" t="s">
        <v>33</v>
      </c>
      <c r="B20" t="s">
        <v>32</v>
      </c>
      <c r="C20">
        <v>1</v>
      </c>
      <c r="D20" s="4">
        <v>43008</v>
      </c>
      <c r="E20" s="4">
        <v>43190</v>
      </c>
      <c r="F20">
        <v>182</v>
      </c>
      <c r="G20" s="4">
        <v>43192</v>
      </c>
      <c r="H20">
        <v>1.5</v>
      </c>
      <c r="I20">
        <v>1.5</v>
      </c>
      <c r="J20">
        <v>0.01</v>
      </c>
      <c r="K20">
        <v>0.01</v>
      </c>
    </row>
    <row r="21" spans="1:11" x14ac:dyDescent="0.2">
      <c r="A21" t="s">
        <v>33</v>
      </c>
      <c r="B21" t="s">
        <v>32</v>
      </c>
      <c r="C21">
        <v>1</v>
      </c>
      <c r="D21" s="4">
        <v>43190</v>
      </c>
      <c r="E21" s="4">
        <v>43373</v>
      </c>
      <c r="F21">
        <v>183</v>
      </c>
      <c r="G21" s="4">
        <v>43374</v>
      </c>
      <c r="H21">
        <v>1.5</v>
      </c>
      <c r="I21">
        <v>1.5</v>
      </c>
      <c r="J21">
        <v>0.01</v>
      </c>
      <c r="K21">
        <v>0.01</v>
      </c>
    </row>
    <row r="22" spans="1:11" x14ac:dyDescent="0.2">
      <c r="A22" t="s">
        <v>45</v>
      </c>
      <c r="B22" t="s">
        <v>32</v>
      </c>
      <c r="C22">
        <v>1</v>
      </c>
      <c r="G22" s="4">
        <v>43556</v>
      </c>
      <c r="J22">
        <v>1</v>
      </c>
      <c r="K22">
        <v>0.94</v>
      </c>
    </row>
    <row r="23" spans="1:11" x14ac:dyDescent="0.2">
      <c r="A23" t="s">
        <v>33</v>
      </c>
      <c r="B23" t="s">
        <v>32</v>
      </c>
      <c r="C23">
        <v>1</v>
      </c>
      <c r="D23" s="4">
        <v>43373</v>
      </c>
      <c r="E23" s="4">
        <v>43555</v>
      </c>
      <c r="F23">
        <v>182</v>
      </c>
      <c r="G23" s="4">
        <v>43556</v>
      </c>
      <c r="H23">
        <v>1.5</v>
      </c>
      <c r="I23">
        <v>1.5</v>
      </c>
      <c r="J23">
        <v>0.01</v>
      </c>
      <c r="K23">
        <v>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USD</vt:lpstr>
      <vt:lpstr>EUR</vt:lpstr>
      <vt:lpstr>03042013</vt:lpstr>
      <vt:lpstr>03122013</vt:lpstr>
      <vt:lpstr>Sheet3</vt:lpstr>
      <vt:lpstr>Bond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intern</cp:lastModifiedBy>
  <dcterms:created xsi:type="dcterms:W3CDTF">2013-03-06T12:40:15Z</dcterms:created>
  <dcterms:modified xsi:type="dcterms:W3CDTF">2013-03-22T09:26:10Z</dcterms:modified>
</cp:coreProperties>
</file>