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haivu/Desktop/"/>
    </mc:Choice>
  </mc:AlternateContent>
  <xr:revisionPtr revIDLastSave="0" documentId="13_ncr:1_{CAB2196B-7625-9147-B807-E2606F2575F8}" xr6:coauthVersionLast="47" xr6:coauthVersionMax="47" xr10:uidLastSave="{00000000-0000-0000-0000-000000000000}"/>
  <bookViews>
    <workbookView xWindow="0" yWindow="500" windowWidth="38400" windowHeight="19420" activeTab="4" xr2:uid="{CF350A8C-2E1F-4E60-A3D3-1CA001986F3A}"/>
  </bookViews>
  <sheets>
    <sheet name="Hypothesis Testing" sheetId="1" r:id="rId1"/>
    <sheet name="ANOVA" sheetId="6" r:id="rId2"/>
    <sheet name="Linear Regression" sheetId="3" r:id="rId3"/>
    <sheet name="SMA vs EMA vs ES" sheetId="4" r:id="rId4"/>
    <sheet name="SOLVER" sheetId="7" r:id="rId5"/>
    <sheet name="Answer Report 1" sheetId="8" state="hidden" r:id="rId6"/>
  </sheets>
  <definedNames>
    <definedName name="_xlnm._FilterDatabase" localSheetId="1" hidden="1">ANOVA!#REF!</definedName>
    <definedName name="_xlnm._FilterDatabase" localSheetId="3" hidden="1">'SMA vs EMA vs ES'!$B$6:$K$258</definedName>
    <definedName name="_xlnm._FilterDatabase" localSheetId="4" hidden="1">SOLVER!#REF!</definedName>
    <definedName name="solver_adj" localSheetId="4" hidden="1">SOLVER!$C$26:$L$39</definedName>
    <definedName name="solver_cvg" localSheetId="4" hidden="1">0.0001</definedName>
    <definedName name="solver_drv" localSheetId="4" hidden="1">1</definedName>
    <definedName name="solver_eng" localSheetId="4" hidden="1">2</definedName>
    <definedName name="solver_est" localSheetId="4" hidden="1">1</definedName>
    <definedName name="solver_itr" localSheetId="4" hidden="1">2147483647</definedName>
    <definedName name="solver_lhs1" localSheetId="4" hidden="1">SOLVER!$C$26:$L$39</definedName>
    <definedName name="solver_lhs2" localSheetId="4" hidden="1">SOLVER!$C$40:$L$40</definedName>
    <definedName name="solver_lhs3" localSheetId="4" hidden="1">SOLVER!$M$26:$M$39</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3</definedName>
    <definedName name="solver_nwt" localSheetId="4" hidden="1">1</definedName>
    <definedName name="solver_opt" localSheetId="4" hidden="1">SOLVER!$N$40</definedName>
    <definedName name="solver_pre" localSheetId="4" hidden="1">0.000001</definedName>
    <definedName name="solver_rbv" localSheetId="4" hidden="1">1</definedName>
    <definedName name="solver_rel1" localSheetId="4" hidden="1">5</definedName>
    <definedName name="solver_rel2" localSheetId="4" hidden="1">2</definedName>
    <definedName name="solver_rel3" localSheetId="4" hidden="1">2</definedName>
    <definedName name="solver_rhs1" localSheetId="4" hidden="1">"binary"</definedName>
    <definedName name="solver_rhs2" localSheetId="4" hidden="1">SOLVER!$C$41:$L$41</definedName>
    <definedName name="solver_rhs3"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2</definedName>
    <definedName name="solver_val" localSheetId="4" hidden="1">0</definedName>
    <definedName name="solver_ver" localSheetId="4"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1" i="7" l="1"/>
  <c r="H60" i="7"/>
  <c r="G59" i="7"/>
  <c r="F59" i="7"/>
  <c r="E59" i="7"/>
  <c r="D59" i="7"/>
  <c r="H59" i="7" s="1"/>
  <c r="H58" i="7"/>
  <c r="H57" i="7"/>
  <c r="H56" i="7"/>
  <c r="I71" i="6"/>
  <c r="H71" i="6"/>
  <c r="J71" i="6" s="1"/>
  <c r="K71" i="6" s="1"/>
  <c r="L71" i="6" s="1"/>
  <c r="N27" i="7" l="1"/>
  <c r="N28" i="7"/>
  <c r="N29" i="7"/>
  <c r="N30" i="7"/>
  <c r="N31" i="7"/>
  <c r="N32" i="7"/>
  <c r="N33" i="7"/>
  <c r="N34" i="7"/>
  <c r="N35" i="7"/>
  <c r="N36" i="7"/>
  <c r="N37" i="7"/>
  <c r="N38" i="7"/>
  <c r="N39" i="7"/>
  <c r="N26" i="7"/>
  <c r="M41" i="7"/>
  <c r="D40" i="7"/>
  <c r="E40" i="7"/>
  <c r="F40" i="7"/>
  <c r="G40" i="7"/>
  <c r="H40" i="7"/>
  <c r="I40" i="7"/>
  <c r="J40" i="7"/>
  <c r="K40" i="7"/>
  <c r="L40" i="7"/>
  <c r="C40" i="7"/>
  <c r="M27" i="7"/>
  <c r="M28" i="7"/>
  <c r="M29" i="7"/>
  <c r="M30" i="7"/>
  <c r="M31" i="7"/>
  <c r="M32" i="7"/>
  <c r="M33" i="7"/>
  <c r="M34" i="7"/>
  <c r="M35" i="7"/>
  <c r="M36" i="7"/>
  <c r="M37" i="7"/>
  <c r="M38" i="7"/>
  <c r="M39" i="7"/>
  <c r="M26" i="7"/>
  <c r="K9" i="4"/>
  <c r="K10" i="4" s="1"/>
  <c r="K11" i="4" s="1"/>
  <c r="K12" i="4" s="1"/>
  <c r="K13" i="4" s="1"/>
  <c r="K14" i="4" s="1"/>
  <c r="K15" i="4" s="1"/>
  <c r="K16" i="4" s="1"/>
  <c r="K17" i="4" s="1"/>
  <c r="K18" i="4" s="1"/>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8" i="4"/>
  <c r="J24" i="4"/>
  <c r="J25" i="4"/>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J69" i="4" s="1"/>
  <c r="J70" i="4" s="1"/>
  <c r="J71" i="4" s="1"/>
  <c r="J72" i="4" s="1"/>
  <c r="J73" i="4" s="1"/>
  <c r="J74" i="4" s="1"/>
  <c r="J75" i="4" s="1"/>
  <c r="J76" i="4" s="1"/>
  <c r="J77" i="4" s="1"/>
  <c r="J78" i="4" s="1"/>
  <c r="J79" i="4" s="1"/>
  <c r="J80" i="4" s="1"/>
  <c r="J81" i="4" s="1"/>
  <c r="J82" i="4" s="1"/>
  <c r="J83" i="4" s="1"/>
  <c r="J84" i="4" s="1"/>
  <c r="J85" i="4" s="1"/>
  <c r="J86" i="4" s="1"/>
  <c r="J87" i="4" s="1"/>
  <c r="J88" i="4" s="1"/>
  <c r="J89" i="4" s="1"/>
  <c r="J90" i="4" s="1"/>
  <c r="J91" i="4" s="1"/>
  <c r="J92" i="4" s="1"/>
  <c r="J93" i="4" s="1"/>
  <c r="J94" i="4" s="1"/>
  <c r="J95" i="4" s="1"/>
  <c r="J96" i="4" s="1"/>
  <c r="J97" i="4" s="1"/>
  <c r="J98" i="4" s="1"/>
  <c r="J99" i="4" s="1"/>
  <c r="J100" i="4" s="1"/>
  <c r="J101" i="4" s="1"/>
  <c r="J102" i="4" s="1"/>
  <c r="J103" i="4" s="1"/>
  <c r="J104" i="4" s="1"/>
  <c r="J105" i="4" s="1"/>
  <c r="J106" i="4" s="1"/>
  <c r="J107" i="4" s="1"/>
  <c r="J108" i="4" s="1"/>
  <c r="J109" i="4" s="1"/>
  <c r="J110" i="4" s="1"/>
  <c r="J111" i="4" s="1"/>
  <c r="J112" i="4" s="1"/>
  <c r="J113" i="4" s="1"/>
  <c r="J114" i="4" s="1"/>
  <c r="J115" i="4" s="1"/>
  <c r="J116" i="4" s="1"/>
  <c r="J117" i="4" s="1"/>
  <c r="J118" i="4" s="1"/>
  <c r="J119" i="4" s="1"/>
  <c r="J120" i="4" s="1"/>
  <c r="J121" i="4" s="1"/>
  <c r="J122" i="4" s="1"/>
  <c r="J123" i="4" s="1"/>
  <c r="J124" i="4" s="1"/>
  <c r="J125" i="4" s="1"/>
  <c r="J126" i="4" s="1"/>
  <c r="J127" i="4" s="1"/>
  <c r="J128" i="4" s="1"/>
  <c r="J129" i="4" s="1"/>
  <c r="J130" i="4" s="1"/>
  <c r="J131" i="4" s="1"/>
  <c r="J132" i="4" s="1"/>
  <c r="J133" i="4" s="1"/>
  <c r="J134" i="4" s="1"/>
  <c r="J135" i="4" s="1"/>
  <c r="J136" i="4" s="1"/>
  <c r="J137" i="4" s="1"/>
  <c r="J138" i="4" s="1"/>
  <c r="J139" i="4" s="1"/>
  <c r="J140" i="4" s="1"/>
  <c r="J141" i="4" s="1"/>
  <c r="J142" i="4" s="1"/>
  <c r="J143" i="4" s="1"/>
  <c r="J144" i="4" s="1"/>
  <c r="J145" i="4" s="1"/>
  <c r="J146" i="4" s="1"/>
  <c r="J147" i="4" s="1"/>
  <c r="J148" i="4" s="1"/>
  <c r="J149" i="4" s="1"/>
  <c r="J150" i="4" s="1"/>
  <c r="J151" i="4" s="1"/>
  <c r="J152" i="4" s="1"/>
  <c r="J153" i="4" s="1"/>
  <c r="J154" i="4" s="1"/>
  <c r="J155" i="4" s="1"/>
  <c r="J156" i="4" s="1"/>
  <c r="J157" i="4" s="1"/>
  <c r="J158" i="4" s="1"/>
  <c r="J159" i="4" s="1"/>
  <c r="J160" i="4" s="1"/>
  <c r="J161" i="4" s="1"/>
  <c r="J162" i="4" s="1"/>
  <c r="J163" i="4" s="1"/>
  <c r="J164" i="4" s="1"/>
  <c r="J165" i="4" s="1"/>
  <c r="J166" i="4" s="1"/>
  <c r="J167" i="4" s="1"/>
  <c r="J168" i="4" s="1"/>
  <c r="J169" i="4" s="1"/>
  <c r="J170" i="4" s="1"/>
  <c r="J171" i="4" s="1"/>
  <c r="J172" i="4" s="1"/>
  <c r="J173" i="4" s="1"/>
  <c r="J174" i="4" s="1"/>
  <c r="J175" i="4" s="1"/>
  <c r="J176" i="4" s="1"/>
  <c r="J177" i="4" s="1"/>
  <c r="J178" i="4" s="1"/>
  <c r="J179" i="4" s="1"/>
  <c r="J180" i="4" s="1"/>
  <c r="J181" i="4" s="1"/>
  <c r="J182" i="4" s="1"/>
  <c r="J183" i="4" s="1"/>
  <c r="J184" i="4" s="1"/>
  <c r="J185" i="4" s="1"/>
  <c r="J186" i="4" s="1"/>
  <c r="J187" i="4" s="1"/>
  <c r="J188" i="4" s="1"/>
  <c r="J189" i="4" s="1"/>
  <c r="J190" i="4" s="1"/>
  <c r="J191" i="4" s="1"/>
  <c r="J192" i="4" s="1"/>
  <c r="J193" i="4" s="1"/>
  <c r="J194" i="4" s="1"/>
  <c r="J195" i="4" s="1"/>
  <c r="J196" i="4" s="1"/>
  <c r="J197" i="4" s="1"/>
  <c r="J198" i="4" s="1"/>
  <c r="J199" i="4" s="1"/>
  <c r="J200" i="4" s="1"/>
  <c r="J201" i="4" s="1"/>
  <c r="J202" i="4" s="1"/>
  <c r="J203" i="4" s="1"/>
  <c r="J204" i="4" s="1"/>
  <c r="J205" i="4" s="1"/>
  <c r="J206" i="4" s="1"/>
  <c r="J207" i="4" s="1"/>
  <c r="J208" i="4" s="1"/>
  <c r="J209" i="4" s="1"/>
  <c r="J210" i="4" s="1"/>
  <c r="J211" i="4" s="1"/>
  <c r="J212" i="4" s="1"/>
  <c r="J213" i="4" s="1"/>
  <c r="J214" i="4" s="1"/>
  <c r="J215" i="4" s="1"/>
  <c r="J216" i="4" s="1"/>
  <c r="J217" i="4" s="1"/>
  <c r="J218" i="4" s="1"/>
  <c r="J219" i="4" s="1"/>
  <c r="J220" i="4" s="1"/>
  <c r="J221" i="4" s="1"/>
  <c r="J222" i="4" s="1"/>
  <c r="J223" i="4" s="1"/>
  <c r="J224" i="4" s="1"/>
  <c r="J225" i="4" s="1"/>
  <c r="J226" i="4" s="1"/>
  <c r="J227" i="4" s="1"/>
  <c r="J228" i="4" s="1"/>
  <c r="J229" i="4" s="1"/>
  <c r="J230" i="4" s="1"/>
  <c r="J231" i="4" s="1"/>
  <c r="J232" i="4" s="1"/>
  <c r="J233" i="4" s="1"/>
  <c r="J234" i="4" s="1"/>
  <c r="J235" i="4" s="1"/>
  <c r="J236" i="4" s="1"/>
  <c r="J237" i="4" s="1"/>
  <c r="J238" i="4" s="1"/>
  <c r="J239" i="4" s="1"/>
  <c r="J240" i="4" s="1"/>
  <c r="J241" i="4" s="1"/>
  <c r="J242" i="4" s="1"/>
  <c r="J243" i="4" s="1"/>
  <c r="J244" i="4" s="1"/>
  <c r="J245" i="4" s="1"/>
  <c r="J246" i="4" s="1"/>
  <c r="J247" i="4" s="1"/>
  <c r="J248" i="4" s="1"/>
  <c r="J249" i="4" s="1"/>
  <c r="J250" i="4" s="1"/>
  <c r="J251" i="4" s="1"/>
  <c r="J252" i="4" s="1"/>
  <c r="J253" i="4" s="1"/>
  <c r="J254" i="4" s="1"/>
  <c r="J255" i="4" s="1"/>
  <c r="J256" i="4" s="1"/>
  <c r="J257" i="4" s="1"/>
  <c r="J258" i="4" s="1"/>
  <c r="J10" i="4"/>
  <c r="J11" i="4" s="1"/>
  <c r="J12" i="4" s="1"/>
  <c r="J13" i="4" s="1"/>
  <c r="J14" i="4" s="1"/>
  <c r="J15" i="4" s="1"/>
  <c r="J16" i="4" s="1"/>
  <c r="J17" i="4" s="1"/>
  <c r="J18" i="4" s="1"/>
  <c r="J19" i="4" s="1"/>
  <c r="J20" i="4" s="1"/>
  <c r="J21" i="4" s="1"/>
  <c r="J22" i="4" s="1"/>
  <c r="J23" i="4" s="1"/>
  <c r="J9" i="4"/>
  <c r="J8" i="4"/>
  <c r="I94" i="4"/>
  <c r="I20" i="4"/>
  <c r="I21" i="4" s="1"/>
  <c r="I22" i="4" s="1"/>
  <c r="I23" i="4" s="1"/>
  <c r="I24" i="4" s="1"/>
  <c r="I25" i="4" s="1"/>
  <c r="I26" i="4" s="1"/>
  <c r="I27" i="4" s="1"/>
  <c r="I28" i="4" s="1"/>
  <c r="I29" i="4" s="1"/>
  <c r="I30" i="4" s="1"/>
  <c r="I31" i="4" s="1"/>
  <c r="I32" i="4" s="1"/>
  <c r="I33" i="4" s="1"/>
  <c r="I34" i="4" s="1"/>
  <c r="I35" i="4" s="1"/>
  <c r="I36" i="4" s="1"/>
  <c r="I37" i="4" s="1"/>
  <c r="I38" i="4" s="1"/>
  <c r="I39" i="4" s="1"/>
  <c r="I40" i="4" s="1"/>
  <c r="I41" i="4" s="1"/>
  <c r="I42" i="4" s="1"/>
  <c r="I43" i="4" s="1"/>
  <c r="I44" i="4" s="1"/>
  <c r="I45" i="4" s="1"/>
  <c r="I46" i="4" s="1"/>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79" i="4" s="1"/>
  <c r="I80" i="4" s="1"/>
  <c r="I81" i="4" s="1"/>
  <c r="I82" i="4" s="1"/>
  <c r="I83" i="4" s="1"/>
  <c r="I84" i="4" s="1"/>
  <c r="I85" i="4" s="1"/>
  <c r="I86" i="4" s="1"/>
  <c r="I87" i="4" s="1"/>
  <c r="I88" i="4" s="1"/>
  <c r="I89" i="4" s="1"/>
  <c r="I90" i="4" s="1"/>
  <c r="I91" i="4" s="1"/>
  <c r="I92" i="4" s="1"/>
  <c r="I93" i="4" s="1"/>
  <c r="I19" i="4"/>
  <c r="I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18" i="4"/>
  <c r="G25" i="3"/>
  <c r="C35" i="1"/>
  <c r="C32" i="1"/>
  <c r="B32" i="1"/>
  <c r="F15" i="1"/>
  <c r="F14" i="1"/>
  <c r="F13" i="1"/>
  <c r="F12" i="1"/>
  <c r="F11" i="1"/>
  <c r="N40" i="7" l="1"/>
  <c r="M40" i="7"/>
  <c r="I95" i="4"/>
  <c r="I96" i="4" s="1"/>
  <c r="I97" i="4" s="1"/>
  <c r="I98" i="4" s="1"/>
  <c r="I99" i="4" s="1"/>
  <c r="I100" i="4" s="1"/>
  <c r="I101" i="4" s="1"/>
  <c r="I102" i="4" s="1"/>
  <c r="I103" i="4" s="1"/>
  <c r="I104" i="4" s="1"/>
  <c r="I105" i="4" s="1"/>
  <c r="I106" i="4" s="1"/>
  <c r="I107" i="4" s="1"/>
  <c r="I108" i="4" s="1"/>
  <c r="I109" i="4" s="1"/>
  <c r="I110" i="4" s="1"/>
  <c r="I111" i="4" s="1"/>
  <c r="I112" i="4" s="1"/>
  <c r="I113" i="4" s="1"/>
  <c r="I114" i="4" s="1"/>
  <c r="I115" i="4" s="1"/>
  <c r="I116" i="4" s="1"/>
  <c r="I117" i="4" s="1"/>
  <c r="I118" i="4" s="1"/>
  <c r="I119" i="4" s="1"/>
  <c r="I120" i="4" s="1"/>
  <c r="I121" i="4" s="1"/>
  <c r="I122" i="4" s="1"/>
  <c r="I123" i="4" s="1"/>
  <c r="I124" i="4" s="1"/>
  <c r="I125" i="4" s="1"/>
  <c r="I126" i="4" s="1"/>
  <c r="I127" i="4" s="1"/>
  <c r="I128" i="4" s="1"/>
  <c r="I129" i="4" s="1"/>
  <c r="I130" i="4" s="1"/>
  <c r="I131" i="4" s="1"/>
  <c r="I132" i="4" s="1"/>
  <c r="I133" i="4" s="1"/>
  <c r="I134" i="4" s="1"/>
  <c r="I135" i="4" s="1"/>
  <c r="I136" i="4" s="1"/>
  <c r="I137" i="4" s="1"/>
  <c r="I138" i="4" s="1"/>
  <c r="I139" i="4" s="1"/>
  <c r="I140" i="4" s="1"/>
  <c r="I141" i="4" s="1"/>
  <c r="I142" i="4" s="1"/>
  <c r="I143" i="4" s="1"/>
  <c r="I144" i="4" s="1"/>
  <c r="I145" i="4" s="1"/>
  <c r="I146" i="4" s="1"/>
  <c r="I147" i="4" s="1"/>
  <c r="I148" i="4" s="1"/>
  <c r="I149" i="4" s="1"/>
  <c r="I150" i="4" s="1"/>
  <c r="I151" i="4" s="1"/>
  <c r="I152" i="4" s="1"/>
  <c r="I153" i="4" s="1"/>
  <c r="I154" i="4" s="1"/>
  <c r="I155" i="4" s="1"/>
  <c r="I156" i="4" s="1"/>
  <c r="I157" i="4" s="1"/>
  <c r="I158" i="4" s="1"/>
  <c r="I159" i="4" s="1"/>
  <c r="I160" i="4" s="1"/>
  <c r="I161" i="4" s="1"/>
  <c r="I162" i="4" s="1"/>
  <c r="I163" i="4" s="1"/>
  <c r="I164" i="4" s="1"/>
  <c r="I165" i="4" s="1"/>
  <c r="I166" i="4" s="1"/>
  <c r="I167" i="4" s="1"/>
  <c r="I168" i="4" s="1"/>
  <c r="I169" i="4" s="1"/>
  <c r="I170" i="4" s="1"/>
  <c r="I171" i="4" s="1"/>
  <c r="I172" i="4" s="1"/>
  <c r="I173" i="4" s="1"/>
  <c r="I174" i="4" s="1"/>
  <c r="I175" i="4" s="1"/>
  <c r="I176" i="4" s="1"/>
  <c r="I177" i="4" s="1"/>
  <c r="I178" i="4" s="1"/>
  <c r="I179" i="4" s="1"/>
  <c r="I180" i="4" s="1"/>
  <c r="I181" i="4" s="1"/>
  <c r="I182" i="4" s="1"/>
  <c r="I183" i="4" s="1"/>
  <c r="I184" i="4" s="1"/>
  <c r="I185" i="4" s="1"/>
  <c r="I186" i="4" s="1"/>
  <c r="I187" i="4" s="1"/>
  <c r="I188" i="4" s="1"/>
  <c r="I189" i="4" s="1"/>
  <c r="I190" i="4" s="1"/>
  <c r="I191" i="4" s="1"/>
  <c r="I192" i="4" s="1"/>
  <c r="I193" i="4" s="1"/>
  <c r="I194" i="4" s="1"/>
  <c r="I195" i="4" s="1"/>
  <c r="I196" i="4" s="1"/>
  <c r="I197" i="4" s="1"/>
  <c r="I198" i="4" s="1"/>
  <c r="I199" i="4" s="1"/>
  <c r="I200" i="4" s="1"/>
  <c r="I201" i="4" s="1"/>
  <c r="I202" i="4" s="1"/>
  <c r="I203" i="4" s="1"/>
  <c r="I204" i="4" s="1"/>
  <c r="I205" i="4" s="1"/>
  <c r="I206" i="4" s="1"/>
  <c r="I207" i="4" s="1"/>
  <c r="I208" i="4" s="1"/>
  <c r="I209" i="4" s="1"/>
  <c r="I210" i="4" s="1"/>
  <c r="I211" i="4" s="1"/>
  <c r="I212" i="4" s="1"/>
  <c r="I213" i="4" s="1"/>
  <c r="I214" i="4" s="1"/>
  <c r="I215" i="4" s="1"/>
  <c r="I216" i="4" s="1"/>
  <c r="I217" i="4" s="1"/>
  <c r="I218" i="4" s="1"/>
  <c r="I219" i="4" s="1"/>
  <c r="I220" i="4" s="1"/>
  <c r="I221" i="4" s="1"/>
  <c r="I222" i="4" s="1"/>
  <c r="I223" i="4" s="1"/>
  <c r="I224" i="4" s="1"/>
  <c r="I225" i="4" s="1"/>
  <c r="I226" i="4" s="1"/>
  <c r="I227" i="4" s="1"/>
  <c r="I228" i="4" s="1"/>
  <c r="I229" i="4" s="1"/>
  <c r="I230" i="4" s="1"/>
  <c r="I231" i="4" s="1"/>
  <c r="I232" i="4" s="1"/>
  <c r="I233" i="4" s="1"/>
  <c r="I234" i="4" s="1"/>
  <c r="I235" i="4" s="1"/>
  <c r="I236" i="4" s="1"/>
  <c r="I237" i="4" s="1"/>
  <c r="I238" i="4" s="1"/>
  <c r="I239" i="4" s="1"/>
  <c r="I240" i="4" s="1"/>
  <c r="I241" i="4" s="1"/>
  <c r="I242" i="4" s="1"/>
  <c r="I243" i="4" s="1"/>
  <c r="I244" i="4" s="1"/>
  <c r="I245" i="4" s="1"/>
  <c r="I246" i="4" s="1"/>
  <c r="I247" i="4" s="1"/>
  <c r="I248" i="4" s="1"/>
  <c r="I249" i="4" s="1"/>
  <c r="I250" i="4" s="1"/>
  <c r="I251" i="4" s="1"/>
  <c r="I252" i="4" s="1"/>
  <c r="I253" i="4" s="1"/>
  <c r="I254" i="4" s="1"/>
  <c r="I255" i="4" s="1"/>
  <c r="I256" i="4" s="1"/>
  <c r="I257" i="4" s="1"/>
  <c r="I258" i="4" s="1"/>
  <c r="I5" i="4"/>
</calcChain>
</file>

<file path=xl/sharedStrings.xml><?xml version="1.0" encoding="utf-8"?>
<sst xmlns="http://schemas.openxmlformats.org/spreadsheetml/2006/main" count="853" uniqueCount="584">
  <si>
    <t xml:space="preserve">   =AVERAGE(C6:C15)</t>
  </si>
  <si>
    <t xml:space="preserve">   =STDEV.S(C6:C15)</t>
  </si>
  <si>
    <t>Full-time Late (Minutes)</t>
  </si>
  <si>
    <t>Part-time Late (Minutes)</t>
  </si>
  <si>
    <t>Mean</t>
  </si>
  <si>
    <t>Variance</t>
  </si>
  <si>
    <t>Observations</t>
  </si>
  <si>
    <t>Pooled Variance</t>
  </si>
  <si>
    <t>Hypothesized Mean Difference</t>
  </si>
  <si>
    <t>df</t>
  </si>
  <si>
    <t>=VAR.S(B20:B29)</t>
  </si>
  <si>
    <t>=VAR.S(C20:C29)</t>
  </si>
  <si>
    <t>t Stat</t>
  </si>
  <si>
    <t>P(T&lt;=t) one-tail</t>
  </si>
  <si>
    <t>t Critical one-tail</t>
  </si>
  <si>
    <t>P(T&lt;=t) two-tail</t>
  </si>
  <si>
    <t>t Critical two-tail</t>
  </si>
  <si>
    <t>Class 1</t>
  </si>
  <si>
    <t>Class 2</t>
  </si>
  <si>
    <t>Class 3</t>
  </si>
  <si>
    <t>Anova: Single Factor</t>
  </si>
  <si>
    <t>SUMMARY</t>
  </si>
  <si>
    <t>Groups</t>
  </si>
  <si>
    <t>Count</t>
  </si>
  <si>
    <t>Sum</t>
  </si>
  <si>
    <t>Average</t>
  </si>
  <si>
    <t>ANOVA</t>
  </si>
  <si>
    <t>Source of Variation</t>
  </si>
  <si>
    <t>SS</t>
  </si>
  <si>
    <t>MS</t>
  </si>
  <si>
    <t>F</t>
  </si>
  <si>
    <t>P-value</t>
  </si>
  <si>
    <t>F crit</t>
  </si>
  <si>
    <t>Between Groups</t>
  </si>
  <si>
    <t>Within Groups</t>
  </si>
  <si>
    <t>Total</t>
  </si>
  <si>
    <t>Market Spent</t>
  </si>
  <si>
    <t>SUMMARY OUTPUT</t>
  </si>
  <si>
    <t>Regression Statistics</t>
  </si>
  <si>
    <t>Multiple R</t>
  </si>
  <si>
    <t>R Square</t>
  </si>
  <si>
    <t>Adjusted R Square</t>
  </si>
  <si>
    <t>Standard Error</t>
  </si>
  <si>
    <t>Significance F</t>
  </si>
  <si>
    <t>Regression</t>
  </si>
  <si>
    <t>Residual</t>
  </si>
  <si>
    <t>Coefficients</t>
  </si>
  <si>
    <t>Lower 95%</t>
  </si>
  <si>
    <t>Upper 95%</t>
  </si>
  <si>
    <t>Lower 95.0%</t>
  </si>
  <si>
    <t>Upper 95.0%</t>
  </si>
  <si>
    <t>Intercept</t>
  </si>
  <si>
    <t>Marketing Spent</t>
  </si>
  <si>
    <t>APPLE STOCK</t>
  </si>
  <si>
    <t>Constant</t>
  </si>
  <si>
    <t>Date</t>
  </si>
  <si>
    <t>Open</t>
  </si>
  <si>
    <t>High</t>
  </si>
  <si>
    <t>Low</t>
  </si>
  <si>
    <t>Close</t>
  </si>
  <si>
    <t>SMA-12d</t>
  </si>
  <si>
    <t>SMA-12d (DA)</t>
  </si>
  <si>
    <t>EMA-12d</t>
  </si>
  <si>
    <t>ES</t>
  </si>
  <si>
    <t>ES (DA)</t>
  </si>
  <si>
    <t xml:space="preserve">   =COUNT(B6:B15)</t>
  </si>
  <si>
    <t xml:space="preserve">   =(F12-F10)/(F13/SQRT(F11))</t>
  </si>
  <si>
    <t xml:space="preserve">   =T.DIST.2T(ABS(F14), F11-1)</t>
  </si>
  <si>
    <t>Orders Generated</t>
  </si>
  <si>
    <t>Microsoft Excel 16.0 Answer Report</t>
  </si>
  <si>
    <t>Report Created: 8/25/2022 10:02:27 PM</t>
  </si>
  <si>
    <t>Result: Solver found a solution.  All Constraints and optimality conditions are satisfied.</t>
  </si>
  <si>
    <t>Solver Engine</t>
  </si>
  <si>
    <t>Engine: Simplex LP</t>
  </si>
  <si>
    <t>Solution Time: 1.375 Seconds.</t>
  </si>
  <si>
    <t>Iterations: 179 Subproblems: 0</t>
  </si>
  <si>
    <t>Solver Options</t>
  </si>
  <si>
    <t>Max Time Unlimited,  Iterations Unlimited, Precision 0.000001, Use Automatic Scaling</t>
  </si>
  <si>
    <t>Max Subproblems Unlimited, Max Integer Sols Unlimited, Integer Tolerance 1%, Assume NonNegative</t>
  </si>
  <si>
    <t>Objective Cell (Min)</t>
  </si>
  <si>
    <t>Cell</t>
  </si>
  <si>
    <t>Name</t>
  </si>
  <si>
    <t>Original Value</t>
  </si>
  <si>
    <t>Final Value</t>
  </si>
  <si>
    <t>Variable Cells</t>
  </si>
  <si>
    <t>Integer</t>
  </si>
  <si>
    <t>Constraints</t>
  </si>
  <si>
    <t>Cell Value</t>
  </si>
  <si>
    <t>Formula</t>
  </si>
  <si>
    <t>Status</t>
  </si>
  <si>
    <t>Slack</t>
  </si>
  <si>
    <t>$N$40</t>
  </si>
  <si>
    <t>Tổng nhân viên Mức mong muốn</t>
  </si>
  <si>
    <t>$C$26</t>
  </si>
  <si>
    <t>Nhân Viên A VP 1</t>
  </si>
  <si>
    <t>$D$26</t>
  </si>
  <si>
    <t>Nhân Viên A VP 2</t>
  </si>
  <si>
    <t>$E$26</t>
  </si>
  <si>
    <t>Nhân Viên A VP 3</t>
  </si>
  <si>
    <t>$F$26</t>
  </si>
  <si>
    <t>Nhân Viên A VP 4</t>
  </si>
  <si>
    <t>$G$26</t>
  </si>
  <si>
    <t>Nhân Viên A VP 5</t>
  </si>
  <si>
    <t>$H$26</t>
  </si>
  <si>
    <t>Nhân Viên A VP 6</t>
  </si>
  <si>
    <t>$I$26</t>
  </si>
  <si>
    <t>Nhân Viên A VP 7</t>
  </si>
  <si>
    <t>$J$26</t>
  </si>
  <si>
    <t>Nhân Viên A VP 8</t>
  </si>
  <si>
    <t>$K$26</t>
  </si>
  <si>
    <t>Nhân Viên A VP 9</t>
  </si>
  <si>
    <t>$L$26</t>
  </si>
  <si>
    <t>Nhân Viên A VP 10</t>
  </si>
  <si>
    <t>$C$27</t>
  </si>
  <si>
    <t>Nhân Viên B VP 1</t>
  </si>
  <si>
    <t>$D$27</t>
  </si>
  <si>
    <t>Nhân Viên B VP 2</t>
  </si>
  <si>
    <t>$E$27</t>
  </si>
  <si>
    <t>Nhân Viên B VP 3</t>
  </si>
  <si>
    <t>$F$27</t>
  </si>
  <si>
    <t>Nhân Viên B VP 4</t>
  </si>
  <si>
    <t>$G$27</t>
  </si>
  <si>
    <t>Nhân Viên B VP 5</t>
  </si>
  <si>
    <t>$H$27</t>
  </si>
  <si>
    <t>Nhân Viên B VP 6</t>
  </si>
  <si>
    <t>$I$27</t>
  </si>
  <si>
    <t>Nhân Viên B VP 7</t>
  </si>
  <si>
    <t>$J$27</t>
  </si>
  <si>
    <t>Nhân Viên B VP 8</t>
  </si>
  <si>
    <t>$K$27</t>
  </si>
  <si>
    <t>Nhân Viên B VP 9</t>
  </si>
  <si>
    <t>$L$27</t>
  </si>
  <si>
    <t>Nhân Viên B VP 10</t>
  </si>
  <si>
    <t>$C$28</t>
  </si>
  <si>
    <t>Nhân Viên C VP 1</t>
  </si>
  <si>
    <t>$D$28</t>
  </si>
  <si>
    <t>Nhân Viên C VP 2</t>
  </si>
  <si>
    <t>$E$28</t>
  </si>
  <si>
    <t>Nhân Viên C VP 3</t>
  </si>
  <si>
    <t>$F$28</t>
  </si>
  <si>
    <t>Nhân Viên C VP 4</t>
  </si>
  <si>
    <t>$G$28</t>
  </si>
  <si>
    <t>Nhân Viên C VP 5</t>
  </si>
  <si>
    <t>$H$28</t>
  </si>
  <si>
    <t>Nhân Viên C VP 6</t>
  </si>
  <si>
    <t>$I$28</t>
  </si>
  <si>
    <t>Nhân Viên C VP 7</t>
  </si>
  <si>
    <t>$J$28</t>
  </si>
  <si>
    <t>Nhân Viên C VP 8</t>
  </si>
  <si>
    <t>$K$28</t>
  </si>
  <si>
    <t>Nhân Viên C VP 9</t>
  </si>
  <si>
    <t>$L$28</t>
  </si>
  <si>
    <t>Nhân Viên C VP 10</t>
  </si>
  <si>
    <t>$C$29</t>
  </si>
  <si>
    <t>Nhân Viên D VP 1</t>
  </si>
  <si>
    <t>$D$29</t>
  </si>
  <si>
    <t>Nhân Viên D VP 2</t>
  </si>
  <si>
    <t>$E$29</t>
  </si>
  <si>
    <t>Nhân Viên D VP 3</t>
  </si>
  <si>
    <t>$F$29</t>
  </si>
  <si>
    <t>Nhân Viên D VP 4</t>
  </si>
  <si>
    <t>$G$29</t>
  </si>
  <si>
    <t>Nhân Viên D VP 5</t>
  </si>
  <si>
    <t>$H$29</t>
  </si>
  <si>
    <t>Nhân Viên D VP 6</t>
  </si>
  <si>
    <t>$I$29</t>
  </si>
  <si>
    <t>Nhân Viên D VP 7</t>
  </si>
  <si>
    <t>$J$29</t>
  </si>
  <si>
    <t>Nhân Viên D VP 8</t>
  </si>
  <si>
    <t>$K$29</t>
  </si>
  <si>
    <t>Nhân Viên D VP 9</t>
  </si>
  <si>
    <t>$L$29</t>
  </si>
  <si>
    <t>Nhân Viên D VP 10</t>
  </si>
  <si>
    <t>$C$30</t>
  </si>
  <si>
    <t>Nhân Viên E VP 1</t>
  </si>
  <si>
    <t>$D$30</t>
  </si>
  <si>
    <t>Nhân Viên E VP 2</t>
  </si>
  <si>
    <t>$E$30</t>
  </si>
  <si>
    <t>Nhân Viên E VP 3</t>
  </si>
  <si>
    <t>$F$30</t>
  </si>
  <si>
    <t>Nhân Viên E VP 4</t>
  </si>
  <si>
    <t>$G$30</t>
  </si>
  <si>
    <t>Nhân Viên E VP 5</t>
  </si>
  <si>
    <t>$H$30</t>
  </si>
  <si>
    <t>Nhân Viên E VP 6</t>
  </si>
  <si>
    <t>$I$30</t>
  </si>
  <si>
    <t>Nhân Viên E VP 7</t>
  </si>
  <si>
    <t>$J$30</t>
  </si>
  <si>
    <t>Nhân Viên E VP 8</t>
  </si>
  <si>
    <t>$K$30</t>
  </si>
  <si>
    <t>Nhân Viên E VP 9</t>
  </si>
  <si>
    <t>$L$30</t>
  </si>
  <si>
    <t>Nhân Viên E VP 10</t>
  </si>
  <si>
    <t>$C$31</t>
  </si>
  <si>
    <t>Nhân Viên F VP 1</t>
  </si>
  <si>
    <t>$D$31</t>
  </si>
  <si>
    <t>Nhân Viên F VP 2</t>
  </si>
  <si>
    <t>$E$31</t>
  </si>
  <si>
    <t>Nhân Viên F VP 3</t>
  </si>
  <si>
    <t>$F$31</t>
  </si>
  <si>
    <t>Nhân Viên F VP 4</t>
  </si>
  <si>
    <t>$G$31</t>
  </si>
  <si>
    <t>Nhân Viên F VP 5</t>
  </si>
  <si>
    <t>$H$31</t>
  </si>
  <si>
    <t>Nhân Viên F VP 6</t>
  </si>
  <si>
    <t>$I$31</t>
  </si>
  <si>
    <t>Nhân Viên F VP 7</t>
  </si>
  <si>
    <t>$J$31</t>
  </si>
  <si>
    <t>Nhân Viên F VP 8</t>
  </si>
  <si>
    <t>$K$31</t>
  </si>
  <si>
    <t>Nhân Viên F VP 9</t>
  </si>
  <si>
    <t>$L$31</t>
  </si>
  <si>
    <t>Nhân Viên F VP 10</t>
  </si>
  <si>
    <t>$C$32</t>
  </si>
  <si>
    <t>Nhân Viên G VP 1</t>
  </si>
  <si>
    <t>$D$32</t>
  </si>
  <si>
    <t>Nhân Viên G VP 2</t>
  </si>
  <si>
    <t>$E$32</t>
  </si>
  <si>
    <t>Nhân Viên G VP 3</t>
  </si>
  <si>
    <t>$F$32</t>
  </si>
  <si>
    <t>Nhân Viên G VP 4</t>
  </si>
  <si>
    <t>$G$32</t>
  </si>
  <si>
    <t>Nhân Viên G VP 5</t>
  </si>
  <si>
    <t>$H$32</t>
  </si>
  <si>
    <t>Nhân Viên G VP 6</t>
  </si>
  <si>
    <t>$I$32</t>
  </si>
  <si>
    <t>Nhân Viên G VP 7</t>
  </si>
  <si>
    <t>$J$32</t>
  </si>
  <si>
    <t>Nhân Viên G VP 8</t>
  </si>
  <si>
    <t>$K$32</t>
  </si>
  <si>
    <t>Nhân Viên G VP 9</t>
  </si>
  <si>
    <t>$L$32</t>
  </si>
  <si>
    <t>Nhân Viên G VP 10</t>
  </si>
  <si>
    <t>$C$33</t>
  </si>
  <si>
    <t>Nhân Viên H VP 1</t>
  </si>
  <si>
    <t>$D$33</t>
  </si>
  <si>
    <t>Nhân Viên H VP 2</t>
  </si>
  <si>
    <t>$E$33</t>
  </si>
  <si>
    <t>Nhân Viên H VP 3</t>
  </si>
  <si>
    <t>$F$33</t>
  </si>
  <si>
    <t>Nhân Viên H VP 4</t>
  </si>
  <si>
    <t>$G$33</t>
  </si>
  <si>
    <t>Nhân Viên H VP 5</t>
  </si>
  <si>
    <t>$H$33</t>
  </si>
  <si>
    <t>Nhân Viên H VP 6</t>
  </si>
  <si>
    <t>$I$33</t>
  </si>
  <si>
    <t>Nhân Viên H VP 7</t>
  </si>
  <si>
    <t>$J$33</t>
  </si>
  <si>
    <t>Nhân Viên H VP 8</t>
  </si>
  <si>
    <t>$K$33</t>
  </si>
  <si>
    <t>Nhân Viên H VP 9</t>
  </si>
  <si>
    <t>$L$33</t>
  </si>
  <si>
    <t>Nhân Viên H VP 10</t>
  </si>
  <si>
    <t>$C$34</t>
  </si>
  <si>
    <t>Nhân Viên I VP 1</t>
  </si>
  <si>
    <t>$D$34</t>
  </si>
  <si>
    <t>Nhân Viên I VP 2</t>
  </si>
  <si>
    <t>$E$34</t>
  </si>
  <si>
    <t>Nhân Viên I VP 3</t>
  </si>
  <si>
    <t>$F$34</t>
  </si>
  <si>
    <t>Nhân Viên I VP 4</t>
  </si>
  <si>
    <t>$G$34</t>
  </si>
  <si>
    <t>Nhân Viên I VP 5</t>
  </si>
  <si>
    <t>$H$34</t>
  </si>
  <si>
    <t>Nhân Viên I VP 6</t>
  </si>
  <si>
    <t>$I$34</t>
  </si>
  <si>
    <t>Nhân Viên I VP 7</t>
  </si>
  <si>
    <t>$J$34</t>
  </si>
  <si>
    <t>Nhân Viên I VP 8</t>
  </si>
  <si>
    <t>$K$34</t>
  </si>
  <si>
    <t>Nhân Viên I VP 9</t>
  </si>
  <si>
    <t>$L$34</t>
  </si>
  <si>
    <t>Nhân Viên I VP 10</t>
  </si>
  <si>
    <t>$C$35</t>
  </si>
  <si>
    <t>Nhân Viên J VP 1</t>
  </si>
  <si>
    <t>$D$35</t>
  </si>
  <si>
    <t>Nhân Viên J VP 2</t>
  </si>
  <si>
    <t>$E$35</t>
  </si>
  <si>
    <t>Nhân Viên J VP 3</t>
  </si>
  <si>
    <t>$F$35</t>
  </si>
  <si>
    <t>Nhân Viên J VP 4</t>
  </si>
  <si>
    <t>$G$35</t>
  </si>
  <si>
    <t>Nhân Viên J VP 5</t>
  </si>
  <si>
    <t>$H$35</t>
  </si>
  <si>
    <t>Nhân Viên J VP 6</t>
  </si>
  <si>
    <t>$I$35</t>
  </si>
  <si>
    <t>Nhân Viên J VP 7</t>
  </si>
  <si>
    <t>$J$35</t>
  </si>
  <si>
    <t>Nhân Viên J VP 8</t>
  </si>
  <si>
    <t>$K$35</t>
  </si>
  <si>
    <t>Nhân Viên J VP 9</t>
  </si>
  <si>
    <t>$L$35</t>
  </si>
  <si>
    <t>Nhân Viên J VP 10</t>
  </si>
  <si>
    <t>$C$36</t>
  </si>
  <si>
    <t>Nhân Viên K VP 1</t>
  </si>
  <si>
    <t>$D$36</t>
  </si>
  <si>
    <t>Nhân Viên K VP 2</t>
  </si>
  <si>
    <t>$E$36</t>
  </si>
  <si>
    <t>Nhân Viên K VP 3</t>
  </si>
  <si>
    <t>$F$36</t>
  </si>
  <si>
    <t>Nhân Viên K VP 4</t>
  </si>
  <si>
    <t>$G$36</t>
  </si>
  <si>
    <t>Nhân Viên K VP 5</t>
  </si>
  <si>
    <t>$H$36</t>
  </si>
  <si>
    <t>Nhân Viên K VP 6</t>
  </si>
  <si>
    <t>$I$36</t>
  </si>
  <si>
    <t>Nhân Viên K VP 7</t>
  </si>
  <si>
    <t>$J$36</t>
  </si>
  <si>
    <t>Nhân Viên K VP 8</t>
  </si>
  <si>
    <t>$K$36</t>
  </si>
  <si>
    <t>Nhân Viên K VP 9</t>
  </si>
  <si>
    <t>$L$36</t>
  </si>
  <si>
    <t>Nhân Viên K VP 10</t>
  </si>
  <si>
    <t>$C$37</t>
  </si>
  <si>
    <t>Nhân Viên L VP 1</t>
  </si>
  <si>
    <t>$D$37</t>
  </si>
  <si>
    <t>Nhân Viên L VP 2</t>
  </si>
  <si>
    <t>$E$37</t>
  </si>
  <si>
    <t>Nhân Viên L VP 3</t>
  </si>
  <si>
    <t>$F$37</t>
  </si>
  <si>
    <t>Nhân Viên L VP 4</t>
  </si>
  <si>
    <t>$G$37</t>
  </si>
  <si>
    <t>Nhân Viên L VP 5</t>
  </si>
  <si>
    <t>$H$37</t>
  </si>
  <si>
    <t>Nhân Viên L VP 6</t>
  </si>
  <si>
    <t>$I$37</t>
  </si>
  <si>
    <t>Nhân Viên L VP 7</t>
  </si>
  <si>
    <t>$J$37</t>
  </si>
  <si>
    <t>Nhân Viên L VP 8</t>
  </si>
  <si>
    <t>$K$37</t>
  </si>
  <si>
    <t>Nhân Viên L VP 9</t>
  </si>
  <si>
    <t>$L$37</t>
  </si>
  <si>
    <t>Nhân Viên L VP 10</t>
  </si>
  <si>
    <t>$C$38</t>
  </si>
  <si>
    <t>Nhân Viên M VP 1</t>
  </si>
  <si>
    <t>$D$38</t>
  </si>
  <si>
    <t>Nhân Viên M VP 2</t>
  </si>
  <si>
    <t>$E$38</t>
  </si>
  <si>
    <t>Nhân Viên M VP 3</t>
  </si>
  <si>
    <t>$F$38</t>
  </si>
  <si>
    <t>Nhân Viên M VP 4</t>
  </si>
  <si>
    <t>$G$38</t>
  </si>
  <si>
    <t>Nhân Viên M VP 5</t>
  </si>
  <si>
    <t>$H$38</t>
  </si>
  <si>
    <t>Nhân Viên M VP 6</t>
  </si>
  <si>
    <t>$I$38</t>
  </si>
  <si>
    <t>Nhân Viên M VP 7</t>
  </si>
  <si>
    <t>$J$38</t>
  </si>
  <si>
    <t>Nhân Viên M VP 8</t>
  </si>
  <si>
    <t>$K$38</t>
  </si>
  <si>
    <t>Nhân Viên M VP 9</t>
  </si>
  <si>
    <t>$L$38</t>
  </si>
  <si>
    <t>Nhân Viên M VP 10</t>
  </si>
  <si>
    <t>$C$39</t>
  </si>
  <si>
    <t>Nhân Viên N VP 1</t>
  </si>
  <si>
    <t>$D$39</t>
  </si>
  <si>
    <t>Nhân Viên N VP 2</t>
  </si>
  <si>
    <t>$E$39</t>
  </si>
  <si>
    <t>Nhân Viên N VP 3</t>
  </si>
  <si>
    <t>$F$39</t>
  </si>
  <si>
    <t>Nhân Viên N VP 4</t>
  </si>
  <si>
    <t>$G$39</t>
  </si>
  <si>
    <t>Nhân Viên N VP 5</t>
  </si>
  <si>
    <t>$H$39</t>
  </si>
  <si>
    <t>Nhân Viên N VP 6</t>
  </si>
  <si>
    <t>$I$39</t>
  </si>
  <si>
    <t>Nhân Viên N VP 7</t>
  </si>
  <si>
    <t>$J$39</t>
  </si>
  <si>
    <t>Nhân Viên N VP 8</t>
  </si>
  <si>
    <t>$K$39</t>
  </si>
  <si>
    <t>Nhân Viên N VP 9</t>
  </si>
  <si>
    <t>$L$39</t>
  </si>
  <si>
    <t>Nhân Viên N VP 10</t>
  </si>
  <si>
    <t>$C$40</t>
  </si>
  <si>
    <t>Tổng nhân viên VP 1</t>
  </si>
  <si>
    <t>$C$40=$C$41</t>
  </si>
  <si>
    <t>Binding</t>
  </si>
  <si>
    <t>$D$40</t>
  </si>
  <si>
    <t>Tổng nhân viên VP 2</t>
  </si>
  <si>
    <t>$D$40=$D$41</t>
  </si>
  <si>
    <t>$E$40</t>
  </si>
  <si>
    <t>Tổng nhân viên VP 3</t>
  </si>
  <si>
    <t>$E$40=$E$41</t>
  </si>
  <si>
    <t>$F$40</t>
  </si>
  <si>
    <t>Tổng nhân viên VP 4</t>
  </si>
  <si>
    <t>$F$40=$F$41</t>
  </si>
  <si>
    <t>$G$40</t>
  </si>
  <si>
    <t>Tổng nhân viên VP 5</t>
  </si>
  <si>
    <t>$G$40=$G$41</t>
  </si>
  <si>
    <t>$H$40</t>
  </si>
  <si>
    <t>Tổng nhân viên VP 6</t>
  </si>
  <si>
    <t>$H$40=$H$41</t>
  </si>
  <si>
    <t>$I$40</t>
  </si>
  <si>
    <t>Tổng nhân viên VP 7</t>
  </si>
  <si>
    <t>$I$40=$I$41</t>
  </si>
  <si>
    <t>$J$40</t>
  </si>
  <si>
    <t>Tổng nhân viên VP 8</t>
  </si>
  <si>
    <t>$J$40=$J$41</t>
  </si>
  <si>
    <t>$K$40</t>
  </si>
  <si>
    <t>Tổng nhân viên VP 9</t>
  </si>
  <si>
    <t>$K$40=$K$41</t>
  </si>
  <si>
    <t>$L$40</t>
  </si>
  <si>
    <t>Tổng nhân viên VP 10</t>
  </si>
  <si>
    <t>$L$40=$L$41</t>
  </si>
  <si>
    <t>$M$26</t>
  </si>
  <si>
    <t>Nhân Viên A Tổng vị trí</t>
  </si>
  <si>
    <t>$M$26=1</t>
  </si>
  <si>
    <t>$M$27</t>
  </si>
  <si>
    <t>Nhân Viên B Tổng vị trí</t>
  </si>
  <si>
    <t>$M$27=1</t>
  </si>
  <si>
    <t>$M$28</t>
  </si>
  <si>
    <t>Nhân Viên C Tổng vị trí</t>
  </si>
  <si>
    <t>$M$28=1</t>
  </si>
  <si>
    <t>$M$29</t>
  </si>
  <si>
    <t>Nhân Viên D Tổng vị trí</t>
  </si>
  <si>
    <t>$M$29=1</t>
  </si>
  <si>
    <t>$M$30</t>
  </si>
  <si>
    <t>Nhân Viên E Tổng vị trí</t>
  </si>
  <si>
    <t>$M$30=1</t>
  </si>
  <si>
    <t>$M$31</t>
  </si>
  <si>
    <t>Nhân Viên F Tổng vị trí</t>
  </si>
  <si>
    <t>$M$31=1</t>
  </si>
  <si>
    <t>$M$32</t>
  </si>
  <si>
    <t>Nhân Viên G Tổng vị trí</t>
  </si>
  <si>
    <t>$M$32=1</t>
  </si>
  <si>
    <t>$M$33</t>
  </si>
  <si>
    <t>Nhân Viên H Tổng vị trí</t>
  </si>
  <si>
    <t>$M$33=1</t>
  </si>
  <si>
    <t>$M$34</t>
  </si>
  <si>
    <t>Nhân Viên I Tổng vị trí</t>
  </si>
  <si>
    <t>$M$34=1</t>
  </si>
  <si>
    <t>$M$35</t>
  </si>
  <si>
    <t>Nhân Viên J Tổng vị trí</t>
  </si>
  <si>
    <t>$M$35=1</t>
  </si>
  <si>
    <t>$M$36</t>
  </si>
  <si>
    <t>Nhân Viên K Tổng vị trí</t>
  </si>
  <si>
    <t>$M$36=1</t>
  </si>
  <si>
    <t>$M$37</t>
  </si>
  <si>
    <t>Nhân Viên L Tổng vị trí</t>
  </si>
  <si>
    <t>$M$37=1</t>
  </si>
  <si>
    <t>$M$38</t>
  </si>
  <si>
    <t>Nhân Viên M Tổng vị trí</t>
  </si>
  <si>
    <t>$M$38=1</t>
  </si>
  <si>
    <t>$M$39</t>
  </si>
  <si>
    <t>Nhân Viên N Tổng vị trí</t>
  </si>
  <si>
    <t>$M$39=1</t>
  </si>
  <si>
    <t>$C$26:$L$39=Binary</t>
  </si>
  <si>
    <t>Binary</t>
  </si>
  <si>
    <t>$C$26:$L$39</t>
  </si>
  <si>
    <t>$C$40:$L$40 = $C$41:$L$41</t>
  </si>
  <si>
    <t>$M$26:$M$39 = 1</t>
  </si>
  <si>
    <t>Full-time Late (Before training)</t>
  </si>
  <si>
    <t>Full-time Late (After training)</t>
  </si>
  <si>
    <t>t-Test: Paired Two Sample for Means</t>
  </si>
  <si>
    <t>Pearson Correlation</t>
  </si>
  <si>
    <t>Blood A</t>
  </si>
  <si>
    <t>Blood B</t>
  </si>
  <si>
    <t>Blood O</t>
  </si>
  <si>
    <t>Drug 1</t>
  </si>
  <si>
    <t>Anova: Two-Factor With Replication</t>
  </si>
  <si>
    <t>Drug 2</t>
  </si>
  <si>
    <t>Drug 3</t>
  </si>
  <si>
    <t>Sample</t>
  </si>
  <si>
    <t>Columns</t>
  </si>
  <si>
    <t>Interaction</t>
  </si>
  <si>
    <t>Within</t>
  </si>
  <si>
    <t>Blood Type</t>
  </si>
  <si>
    <t>=H40+H39</t>
  </si>
  <si>
    <t>=I40+I39</t>
  </si>
  <si>
    <t>=H46/I46</t>
  </si>
  <si>
    <t>=J46/J41</t>
  </si>
  <si>
    <t>=F.DIST.RT(K46,I46,I41)</t>
  </si>
  <si>
    <t>Anwendung von Statistik in der prädiktiven und inferenziellen Analyse.</t>
  </si>
  <si>
    <t>Hypothesentest 1: Einstichproben-t-Test</t>
  </si>
  <si>
    <t>Hypothesentest 2: Zwei-Stichproben-t-Test</t>
  </si>
  <si>
    <t>Hypothesentest 3: Gepaarter Stichproben-t-Test</t>
  </si>
  <si>
    <t>- Anwendung: zur Überprüfung, ob der Durchschnittswert einer Datenstichprobe einem bestimmten Wert entspricht oder nicht.</t>
  </si>
  <si>
    <t>- Beispiel: Die Personalabteilung möchte herausfinden, ob die durchschnittliche Verspätungszeit der Vollzeitmitarbeiter 5 Minuten im Vergleich zur Vorschrift beträgt.</t>
  </si>
  <si>
    <t>- Nullhypothese: Die durchschnittliche Verspätungszeit der Vollzeitmitarbeiter beträgt im Vergleich zur Vorschrift 5 Minuten -&gt; H0: µ = 5</t>
  </si>
  <si>
    <t>- Alternativhypothese: Die durchschnittliche Verspätungszeit der Vollzeitmitarbeiter unterscheidet sich von 5 Minuten im Vergleich zur Vorschrift -&gt; H1: µ &lt;&gt; 5</t>
  </si>
  <si>
    <t>Ergebnis:</t>
  </si>
  <si>
    <t>Da der p-Wert 0,0258 beträgt, was kleiner als 0,05 ist, haben wir statistisch gesehen eine 95%ige Vertrauensstufe, um die Nullhypothese abzulehnen, was bedeutet, dass die Vollzeitmitarbeiter im Durchschnitt um 5 Minuten von der Vorschrift abweichen, wenn es um Verspätungen geht.</t>
  </si>
  <si>
    <t>Hypothetischer Mittelwert</t>
  </si>
  <si>
    <t>Stichprobengröße</t>
  </si>
  <si>
    <t>Stichprobenmittelwert</t>
  </si>
  <si>
    <t>Stichproben-Standardabweichung</t>
  </si>
  <si>
    <t>Teststatistik t</t>
  </si>
  <si>
    <t>p-Wert</t>
  </si>
  <si>
    <t>Vollzeit</t>
  </si>
  <si>
    <t>Verspätete Zeit (Minuten)</t>
  </si>
  <si>
    <t>Vollzeit Verspätung (Minuten)</t>
  </si>
  <si>
    <t>Teilzeit Verspätung (Minuten)</t>
  </si>
  <si>
    <t>Varianz der Vollzeit</t>
  </si>
  <si>
    <t>Varianz der Teilzeit</t>
  </si>
  <si>
    <t>Verhältnis von 2 Varianzen</t>
  </si>
  <si>
    <t>Da das Verhältnis der Varianzen zwischen den beiden Gruppen kleiner als 4 ist, werden wir den T-Test mit gepoolter Varianz für beide Gruppen verwenden.</t>
  </si>
  <si>
    <t>- Anwendung: zur Überprüfung, ob die Durchschnittswerte von zwei Gruppen gleich sind oder nicht.</t>
  </si>
  <si>
    <t>- Beispiel: Die Personalabteilung möchte wissen, ob die durchschnittliche Verspätungszeit der Vollzeit- und Teilzeitmitarbeiter gleich ist oder nicht.</t>
  </si>
  <si>
    <t>- Nullhypothese: Die durchschnittliche Verspätungszeit der Vollzeit- und Teilzeitmitarbeiter ist gleich -&gt; H0: µ 1 = µ 2</t>
  </si>
  <si>
    <t>- Alternativhypothese: Die durchschnittliche Verspätungszeit der Vollzeit- und Teilzeitmitarbeiter ist unterschiedlich -&gt; H1: µ 1 &lt;&gt; µ 2</t>
  </si>
  <si>
    <t>T-Test: Zwei-Stichproben unter Annahme gleicher Varianzen</t>
  </si>
  <si>
    <t>Weil der Schwellenwert P(T&lt;=t) für den Zwei-Seiten-Test 0,001428 beträgt, was kleiner oder gleich 0,05 (dem Alpha-Schwellenwert) ist, haben wir eine statistische Zuversicht von 95%, um die NULL-Hypothese abzulehnen. Dies bedeutet, dass das Ergebnis darauf hinweist, dass die durchschnittliche Verspätungszeit von Vollzeit- und Teilzeitmitarbeitern unterschiedlich ist.</t>
  </si>
  <si>
    <t>Vollzeit Verspätung (Vor Schulung)</t>
  </si>
  <si>
    <t>Vollzeit Verspätung (Nach Schulung)</t>
  </si>
  <si>
    <t>- Anwendung: zur Vergleich der Durchschnittswerte einer Gruppe von Objekten in zwei verschiedenen Situationen.</t>
  </si>
  <si>
    <t>- Beispiel: Die Personalabteilung möchte wissen, ob es nach dem internen Schulungsprogramm eine Veränderung in der durchschnittlichen Verspätungszeit der Vollzeitmitarbeiter gibt oder nicht.</t>
  </si>
  <si>
    <t>- Nullhypothese: Die durchschnittliche Verspätungszeit der Vollzeitmitarbeiter vor und nach der Schulung ist gleich -&gt; H0: µ 1 = µ 1</t>
  </si>
  <si>
    <t>- Alternativhypothese: Die durchschnittliche Verspätungszeit der Vollzeitmitarbeiter vor und nach der Schulung ist unterschiedlich -&gt; H1: µ 1 &lt;&gt; µ 1</t>
  </si>
  <si>
    <t>Da der P-Wert für den Zwei-Seiten-Test 0,00094 beträgt, was kleiner ist als 0,05 (der Alpha-Schwellenwert), haben wir ausreichend Vertrauen, um die NULL-Hypothese (H0) ABZULEHNEN. Dies bedeutet, dass das Ergebnis darauf hinweist, dass die durchschnittliche Verspätungszeit der Vollzeitmitarbeiter vor und nach der Schulung unterschiedlich ist und es eine Veränderung gibt.</t>
  </si>
  <si>
    <t>METHODE 1: EINFACHE FAKTOR-ANOVA</t>
  </si>
  <si>
    <t>Klasse 1</t>
  </si>
  <si>
    <t>Klasse 2</t>
  </si>
  <si>
    <t>Klasse 3</t>
  </si>
  <si>
    <t>- Anwendung: Um festzustellen, ob es signifikante Unterschiede zwischen den Durchschnittswerten von drei oder mehr separaten Gruppen gibt.</t>
  </si>
  <si>
    <t>- Beispiel: Ein Lehrer möchte die Lernqualität von drei Klassen vergleichen, wenn sie denselben Test schreiben.</t>
  </si>
  <si>
    <t>- Alternativhypothese: Der Durchschnitt der drei Klassen unterscheidet sich -&gt; H1: Die Durchschnittspunkte der Klassen sind nicht gleich.</t>
  </si>
  <si>
    <t>- Nullhypothese: Der Durchschnitt der drei Klassen unterscheidet sich nicht -&gt; H0: Die Durchschnittspunkte der Klassen sind gleich.</t>
  </si>
  <si>
    <t>Da der P-Wert 0,08 größer als das Alpha-Niveau von 0,05 ist, können wir mit 95% statistischem Vertrauen sagen, dass wir nicht genügend Beweise haben, um die Nullhypothese abzulehnen, was bedeutet, dass die Durchschnittspunkte der drei Klassen keine signifikanten Unterschiede aufweisen.</t>
  </si>
  <si>
    <t>METHODE 2: Zweifaktorielle ANOVA mit Replikation</t>
  </si>
  <si>
    <t>- Anwendung: Um festzustellen, ob es einen Einfluss zwischen zwei miteinander verbundenen Faktoren in drei oder mehr Gruppen gibt.</t>
  </si>
  <si>
    <t>- Beispiel: Ein Arzt möchte die Wirksamkeit von drei Arten von Fiebermedikamenten über die Zeit hinweg überprüfen und gleichzeitig den Zusammenhang mit der Blutgruppe untersuchen.</t>
  </si>
  <si>
    <t>Blutgruppe A</t>
  </si>
  <si>
    <t>Blutgruppe B</t>
  </si>
  <si>
    <t>Blutgruppe O</t>
  </si>
  <si>
    <t>Medikament 1</t>
  </si>
  <si>
    <t>Medikament 2</t>
  </si>
  <si>
    <t>Medikament 3</t>
  </si>
  <si>
    <t>Da der P-Wert 4,27 E-10 kleiner als 0,05 (Alpha-Niveau) ist, haben wir ausreichende statistische Evidenz, um zu schließen, dass die Medikamente A, B und C statistisch signifikant sind in Bezug auf die Fiebersenkungsgeschwindigkeit. Dies bedeutet, dass die Auswahl zwischen verschiedenen Medikamenten die Fiebersenkungsgeschwindigkeit beeinflusst.</t>
  </si>
  <si>
    <t>Wir sehen, dass der P-Wert für die Analyse in Bezug auf die Blutgruppe bei 0,210 liegt, was höher ist als das Alpha-Niveau von 0,05. Daher haben wir nicht ausreichend statistisches Vertrauen, um zu sagen, dass die Blutgruppe statistisch signifikant ist, um die Fiebersenkungsgeschwindigkeit in Verbindung mit verschiedenen Medikamenten zu beeinflussen. Das bedeutet, dass die Blutgruppe die Fiebersenkungsgeschwindigkeit nicht beeinflusst, wenn sie mit verschiedenen Arzneimitteln verwendet wird.</t>
  </si>
  <si>
    <t>Lineare Regression in der Datenanalyse</t>
  </si>
  <si>
    <t>Kampagne</t>
  </si>
  <si>
    <t>Marktausgaben</t>
  </si>
  <si>
    <t>Gesamtbestellungen</t>
  </si>
  <si>
    <t>EINFACHER DURCHSCHNITT (SMA) vs. EXPONENTIELLER DURCHSCHNITT (EMA) vs. EXPONENZIELLES GLÄTTEN (ES)</t>
  </si>
  <si>
    <t>Aufgabe: Anordnung von Büroarbeitsplätzen für Mitarbeiter in den Filialen basierend auf einer Umfrage zur Vorliebe.</t>
  </si>
  <si>
    <t>Vorliebe nach Bürostandort</t>
  </si>
  <si>
    <r>
      <t xml:space="preserve">*Möglicher Vorliebenwert von </t>
    </r>
    <r>
      <rPr>
        <b/>
        <i/>
        <sz val="11"/>
        <color theme="9" tint="-0.249977111117893"/>
        <rFont val="Calibri (Textkörper)"/>
      </rPr>
      <t>1 (bevorzugte Wahl)</t>
    </r>
    <r>
      <rPr>
        <b/>
        <i/>
        <sz val="11"/>
        <color theme="1"/>
        <rFont val="Calibri"/>
        <family val="2"/>
        <scheme val="minor"/>
      </rPr>
      <t xml:space="preserve"> bis </t>
    </r>
    <r>
      <rPr>
        <b/>
        <i/>
        <sz val="11"/>
        <color rgb="FFFF0000"/>
        <rFont val="Calibri (Textkörper)"/>
      </rPr>
      <t>10 (wenig bevorzugt)</t>
    </r>
  </si>
  <si>
    <t>Büro 1</t>
  </si>
  <si>
    <t>Büro 2</t>
  </si>
  <si>
    <t>Büro 3</t>
  </si>
  <si>
    <t>Büro 4</t>
  </si>
  <si>
    <t>Büro 5</t>
  </si>
  <si>
    <t>Büro 6</t>
  </si>
  <si>
    <t>Büro 7</t>
  </si>
  <si>
    <t>Büro 8</t>
  </si>
  <si>
    <t>Büro 9</t>
  </si>
  <si>
    <t>Büro 10</t>
  </si>
  <si>
    <t>Mitarbeiter A</t>
  </si>
  <si>
    <t>Mitarbeiter B</t>
  </si>
  <si>
    <t>Mitarbeiter C</t>
  </si>
  <si>
    <t>Mitarbeiter D</t>
  </si>
  <si>
    <t>Mitarbeiter E</t>
  </si>
  <si>
    <t>Mitarbeiter F</t>
  </si>
  <si>
    <t>Mitarbeiter G</t>
  </si>
  <si>
    <t>Mitarbeiter H</t>
  </si>
  <si>
    <t>Mitarbeiter I</t>
  </si>
  <si>
    <t>Mitarbeiter J</t>
  </si>
  <si>
    <t>Mitarbeiter K</t>
  </si>
  <si>
    <t>Mitarbeiter L</t>
  </si>
  <si>
    <t>Mitarbeiter M</t>
  </si>
  <si>
    <t>Mitarbeiter N</t>
  </si>
  <si>
    <r>
      <t xml:space="preserve">Das Unternehmen muss </t>
    </r>
    <r>
      <rPr>
        <b/>
        <sz val="11"/>
        <color theme="8" tint="-0.249977111117893"/>
        <rFont val="Calibri (Textkörper)"/>
      </rPr>
      <t>14 Mitarbeiter in 10 verschiedene Büros</t>
    </r>
    <r>
      <rPr>
        <sz val="11"/>
        <color theme="1"/>
        <rFont val="Calibri"/>
        <family val="2"/>
        <scheme val="minor"/>
      </rPr>
      <t xml:space="preserve"> in verschiedenen Filialen unterbringen. Davon benötigen </t>
    </r>
    <r>
      <rPr>
        <b/>
        <sz val="11"/>
        <color theme="8" tint="-0.249977111117893"/>
        <rFont val="Calibri (Textkörper)"/>
      </rPr>
      <t>4 Büros (5, 7, 8, 9) jeweils 2 Mitarbeiter</t>
    </r>
    <r>
      <rPr>
        <sz val="11"/>
        <color theme="1"/>
        <rFont val="Calibri"/>
        <family val="2"/>
        <scheme val="minor"/>
      </rPr>
      <t xml:space="preserve">, und jeder Mitarbeiter kann seine Präferenzen für den Arbeitsplatz teilen. </t>
    </r>
    <r>
      <rPr>
        <b/>
        <sz val="11"/>
        <color theme="8" tint="-0.249977111117893"/>
        <rFont val="Calibri (Textkörper)"/>
      </rPr>
      <t>Die Präferenzen werden von 1 bis 10 bewertet</t>
    </r>
    <r>
      <rPr>
        <sz val="11"/>
        <color theme="1"/>
        <rFont val="Calibri"/>
        <family val="2"/>
        <scheme val="minor"/>
      </rPr>
      <t xml:space="preserve">, wobei 1 die bevorzugte Wahl ist, 2 die zweite Wahl usw. bis 10, was die letzte Wahl darstellt. Wie sollte das Unternehmen die Arbeitsplätze für jeden Mitarbeiter in jedem Büro anordnen, </t>
    </r>
    <r>
      <rPr>
        <b/>
        <sz val="11"/>
        <color theme="8" tint="-0.249977111117893"/>
        <rFont val="Calibri (Textkörper)"/>
      </rPr>
      <t>um den Anforderungen und Präferenzen der Mitarbeiter optimal gerecht zu werden?</t>
    </r>
    <r>
      <rPr>
        <sz val="11"/>
        <color theme="1"/>
        <rFont val="Calibri"/>
        <family val="2"/>
        <scheme val="minor"/>
      </rPr>
      <t xml:space="preserve">
</t>
    </r>
    <r>
      <rPr>
        <b/>
        <sz val="11"/>
        <color theme="1"/>
        <rFont val="Calibri"/>
        <family val="2"/>
        <scheme val="minor"/>
      </rPr>
      <t xml:space="preserve">
Die allgemeinen Anforderungen umfassen:</t>
    </r>
    <r>
      <rPr>
        <sz val="11"/>
        <color theme="1"/>
        <rFont val="Calibri"/>
        <family val="2"/>
        <scheme val="minor"/>
      </rPr>
      <t xml:space="preserve">
1/ Das Ergebnis der Anordnung ist binär (1: Anordnung &amp; 0: keine Anordnung).
2/ Beschränkung 1: Jeder Mitarbeiter darf nur in einem Büro arbeiten.
3/ Beschränkung 2: Alle Mitarbeiter müssen einem Arbeitsplatz zugeordnet werden (die Anzahl der zugewiesenen Mitarbeiter entspricht der Gesamtzahl der Mitarbeiter).
</t>
    </r>
    <r>
      <rPr>
        <b/>
        <sz val="11"/>
        <color theme="1"/>
        <rFont val="Calibri"/>
        <family val="2"/>
        <scheme val="minor"/>
      </rPr>
      <t xml:space="preserve">Optimierungsziel: </t>
    </r>
    <r>
      <rPr>
        <sz val="11"/>
        <color theme="1"/>
        <rFont val="Calibri"/>
        <family val="2"/>
        <scheme val="minor"/>
      </rPr>
      <t>Das Ziel ist es, den Gesamtwert basierend auf den Präferenzbewertungen zu minimieren.</t>
    </r>
  </si>
  <si>
    <t>Gesamtanzahl der Positionen</t>
  </si>
  <si>
    <t>Gesamtanzahl der Mitarbeiter</t>
  </si>
  <si>
    <t>Anforderungen</t>
  </si>
  <si>
    <t>Vorliebenwert</t>
  </si>
  <si>
    <t>Aufgabe: Optimierung der Transportkosten vom Hafen zum Lager</t>
  </si>
  <si>
    <t>Hafen A</t>
  </si>
  <si>
    <t>Hafen B</t>
  </si>
  <si>
    <t>Hafen C</t>
  </si>
  <si>
    <t>Transportanforderungen pro Lager</t>
  </si>
  <si>
    <t>Gesamt</t>
  </si>
  <si>
    <t>Anzahl Waren vom Hafen zum Lager</t>
  </si>
  <si>
    <t>Transportkosten pro Einheit</t>
  </si>
  <si>
    <t>Lager 1</t>
  </si>
  <si>
    <t>Lager 2</t>
  </si>
  <si>
    <t>Lager 3</t>
  </si>
  <si>
    <t>Lager 4</t>
  </si>
  <si>
    <t>Gesamt Transport</t>
  </si>
  <si>
    <t>Gesamte transportierte Warenmenge pro Lager</t>
  </si>
  <si>
    <t>Gesamte Transportkosten</t>
  </si>
  <si>
    <t>Aufgabe:</t>
  </si>
  <si>
    <r>
      <t xml:space="preserve">Das Unternehmen muss Güter von </t>
    </r>
    <r>
      <rPr>
        <b/>
        <sz val="11"/>
        <color theme="8" tint="-0.249977111117893"/>
        <rFont val="Calibri (Textkörper)"/>
      </rPr>
      <t>3 Häfen A, B, C zu 4 Lagern 1, 2, 3, 4</t>
    </r>
    <r>
      <rPr>
        <sz val="11"/>
        <color theme="1"/>
        <rFont val="Calibri"/>
        <family val="2"/>
        <scheme val="minor"/>
      </rPr>
      <t xml:space="preserve"> transportieren, wobei unterschiedliche Transportkosten anfallen. Es gibt spezifische Anforderungen, wie </t>
    </r>
    <r>
      <rPr>
        <b/>
        <sz val="11"/>
        <color theme="8" tint="-0.249977111117893"/>
        <rFont val="Calibri (Textkörper)"/>
      </rPr>
      <t>aktuell bestimmte Mengen an Gütern in jedem Lager vorhanden sind und so viele wie möglich transportiert werden müssen</t>
    </r>
    <r>
      <rPr>
        <sz val="11"/>
        <color theme="1"/>
        <rFont val="Calibri"/>
        <family val="2"/>
        <scheme val="minor"/>
      </rPr>
      <t xml:space="preserve">. Darüber hinaus </t>
    </r>
    <r>
      <rPr>
        <b/>
        <sz val="11"/>
        <color theme="1"/>
        <rFont val="Calibri"/>
        <family val="2"/>
        <scheme val="minor"/>
      </rPr>
      <t>gibt es obligatorische Transportanforderungen für bestimmte Lager.</t>
    </r>
    <r>
      <rPr>
        <sz val="11"/>
        <color theme="1"/>
        <rFont val="Calibri"/>
        <family val="2"/>
        <scheme val="minor"/>
      </rPr>
      <t xml:space="preserve"> Das Unternehmen muss ermitteln, </t>
    </r>
    <r>
      <rPr>
        <b/>
        <sz val="11"/>
        <color theme="8" tint="-0.249977111117893"/>
        <rFont val="Calibri (Textkörper)"/>
      </rPr>
      <t>wie viele Güter von welchem Hafen zu welchem Lager</t>
    </r>
    <r>
      <rPr>
        <sz val="11"/>
        <color theme="1"/>
        <rFont val="Calibri"/>
        <family val="2"/>
        <scheme val="minor"/>
      </rPr>
      <t xml:space="preserve"> transportiert werden sollen, um die </t>
    </r>
    <r>
      <rPr>
        <b/>
        <sz val="11"/>
        <color theme="8" tint="-0.249977111117893"/>
        <rFont val="Calibri (Textkörper)"/>
      </rPr>
      <t>Transportkosten so weit wie möglich zu minimieren.</t>
    </r>
    <r>
      <rPr>
        <sz val="11"/>
        <color theme="1"/>
        <rFont val="Calibri"/>
        <family val="2"/>
        <scheme val="minor"/>
      </rPr>
      <t xml:space="preserve">
</t>
    </r>
    <r>
      <rPr>
        <b/>
        <sz val="11"/>
        <color theme="1"/>
        <rFont val="Calibri"/>
        <family val="2"/>
        <scheme val="minor"/>
      </rPr>
      <t>Die allgemeinen Anforderungen sind:</t>
    </r>
    <r>
      <rPr>
        <sz val="11"/>
        <color theme="1"/>
        <rFont val="Calibri"/>
        <family val="2"/>
        <scheme val="minor"/>
      </rPr>
      <t xml:space="preserve">
1. Die Anzahl der transportierten Güter von einem Hafen zu einem Lager muss größer oder gleich Null sein und darf nicht negativ sein.
2. Beschränkung 1: Die Summe der transportierten Güter von einem Hafen darf nicht größer sein als die vorhandene Menge an Gütern in diesem Hafen.
3. Beschränkung 2: Die Summe der transportierten Güter zu einem Lager muss gleich der erforderlichen Menge an Gütern für dieses Lager sein.
</t>
    </r>
    <r>
      <rPr>
        <b/>
        <sz val="11"/>
        <color theme="1"/>
        <rFont val="Calibri"/>
        <family val="2"/>
        <scheme val="minor"/>
      </rPr>
      <t>Optimierungsziel:</t>
    </r>
    <r>
      <rPr>
        <sz val="11"/>
        <color theme="1"/>
        <rFont val="Calibri"/>
        <family val="2"/>
        <scheme val="minor"/>
      </rPr>
      <t xml:space="preserve"> Das Optimierungsziel ist es, die Gesamtkosten für den Transport aller Güter zu minimieren.</t>
    </r>
  </si>
  <si>
    <t>Worksheet: KhaiVu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</si>
</sst>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_(&quot;$&quot;* #,##0.00_);_(&quot;$&quot;* \(#,##0.00\);_(&quot;$&quot;* &quot;-&quot;??_);_(@_)"/>
    <numFmt numFmtId="165" formatCode="0.0000"/>
    <numFmt numFmtId="166" formatCode="_([$$-409]* #,##0_);_([$$-409]* \(#,##0\);_([$$-409]* &quot;-&quot;??_);_(@_)"/>
    <numFmt numFmtId="167" formatCode="_(&quot;$&quot;* #,##0_);_(&quot;$&quot;* \(#,##0\);_(&quot;$&quot;* &quot;-&quot;??_);_(@_)"/>
    <numFmt numFmtId="168" formatCode="mm/dd/yyyy"/>
    <numFmt numFmtId="169" formatCode="_-* #,##0.00\ [$€-407]_-;\-* #,##0.00\ [$€-407]_-;_-* &quot;-&quot;??\ [$€-407]_-;_-@_-"/>
  </numFmts>
  <fonts count="20" x14ac:knownFonts="1">
    <font>
      <sz val="11"/>
      <color theme="1"/>
      <name val="Calibri"/>
      <family val="2"/>
      <scheme val="minor"/>
    </font>
    <font>
      <b/>
      <sz val="11"/>
      <color theme="1"/>
      <name val="Calibri"/>
      <family val="2"/>
      <scheme val="minor"/>
    </font>
    <font>
      <b/>
      <sz val="12"/>
      <color theme="0"/>
      <name val="Calibri"/>
      <family val="2"/>
      <scheme val="minor"/>
    </font>
    <font>
      <sz val="10"/>
      <color theme="1"/>
      <name val="Calibri"/>
      <family val="2"/>
      <scheme val="minor"/>
    </font>
    <font>
      <b/>
      <u/>
      <sz val="11"/>
      <color theme="1"/>
      <name val="Calibri"/>
      <family val="2"/>
      <scheme val="minor"/>
    </font>
    <font>
      <sz val="11"/>
      <color theme="4"/>
      <name val="Calibri"/>
      <family val="2"/>
      <scheme val="minor"/>
    </font>
    <font>
      <sz val="11"/>
      <color theme="5"/>
      <name val="Calibri"/>
      <family val="2"/>
      <scheme val="minor"/>
    </font>
    <font>
      <b/>
      <sz val="10"/>
      <color theme="1"/>
      <name val="Calibri"/>
      <family val="2"/>
      <scheme val="minor"/>
    </font>
    <font>
      <i/>
      <sz val="11"/>
      <color theme="1"/>
      <name val="Calibri"/>
      <family val="2"/>
      <scheme val="minor"/>
    </font>
    <font>
      <i/>
      <sz val="10"/>
      <color theme="0" tint="-0.499984740745262"/>
      <name val="Calibri"/>
      <family val="2"/>
      <scheme val="minor"/>
    </font>
    <font>
      <sz val="11"/>
      <color theme="1"/>
      <name val="Calibri"/>
      <family val="2"/>
      <scheme val="minor"/>
    </font>
    <font>
      <sz val="8"/>
      <name val="Calibri"/>
      <family val="2"/>
      <scheme val="minor"/>
    </font>
    <font>
      <b/>
      <i/>
      <sz val="11"/>
      <color theme="1"/>
      <name val="Calibri"/>
      <family val="2"/>
      <scheme val="minor"/>
    </font>
    <font>
      <b/>
      <sz val="11"/>
      <color indexed="18"/>
      <name val="Calibri"/>
      <family val="2"/>
      <scheme val="minor"/>
    </font>
    <font>
      <b/>
      <sz val="11"/>
      <name val="Calibri"/>
      <family val="2"/>
      <scheme val="minor"/>
    </font>
    <font>
      <i/>
      <sz val="10"/>
      <color theme="1"/>
      <name val="Calibri"/>
      <family val="2"/>
      <scheme val="minor"/>
    </font>
    <font>
      <sz val="9"/>
      <color theme="1"/>
      <name val="Calibri"/>
      <family val="2"/>
      <scheme val="minor"/>
    </font>
    <font>
      <b/>
      <i/>
      <sz val="11"/>
      <color theme="9" tint="-0.249977111117893"/>
      <name val="Calibri (Textkörper)"/>
    </font>
    <font>
      <b/>
      <i/>
      <sz val="11"/>
      <color rgb="FFFF0000"/>
      <name val="Calibri (Textkörper)"/>
    </font>
    <font>
      <b/>
      <sz val="11"/>
      <color theme="8" tint="-0.249977111117893"/>
      <name val="Calibri (Textkörper)"/>
    </font>
  </fonts>
  <fills count="18">
    <fill>
      <patternFill patternType="none"/>
    </fill>
    <fill>
      <patternFill patternType="gray125"/>
    </fill>
    <fill>
      <patternFill patternType="solid">
        <fgColor theme="3"/>
        <bgColor indexed="64"/>
      </patternFill>
    </fill>
    <fill>
      <patternFill patternType="solid">
        <fgColor theme="3" tint="0.79998168889431442"/>
        <bgColor indexed="64"/>
      </patternFill>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3F5FB"/>
        <bgColor indexed="64"/>
      </patternFill>
    </fill>
    <fill>
      <patternFill patternType="solid">
        <fgColor rgb="FFFFFAEB"/>
        <bgColor indexed="64"/>
      </patternFill>
    </fill>
    <fill>
      <patternFill patternType="solid">
        <fgColor rgb="FFFEF5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right/>
      <top/>
      <bottom style="medium">
        <color indexed="18"/>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164"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cellStyleXfs>
  <cellXfs count="130">
    <xf numFmtId="0" fontId="0" fillId="0" borderId="0" xfId="0"/>
    <xf numFmtId="0" fontId="0" fillId="2" borderId="0" xfId="0" applyFill="1"/>
    <xf numFmtId="0" fontId="0" fillId="3" borderId="0" xfId="0" applyFill="1" applyAlignment="1">
      <alignment vertical="center"/>
    </xf>
    <xf numFmtId="0" fontId="3" fillId="4" borderId="1" xfId="0" applyFont="1" applyFill="1" applyBorder="1" applyAlignment="1">
      <alignment horizontal="center" vertical="center"/>
    </xf>
    <xf numFmtId="0" fontId="0" fillId="0" borderId="1" xfId="0" applyBorder="1" applyAlignment="1">
      <alignment horizontal="center"/>
    </xf>
    <xf numFmtId="0" fontId="4" fillId="3" borderId="0" xfId="0" applyFont="1" applyFill="1" applyAlignment="1">
      <alignment vertical="center"/>
    </xf>
    <xf numFmtId="0" fontId="0" fillId="4" borderId="1" xfId="0" applyFill="1" applyBorder="1" applyAlignment="1">
      <alignment horizontal="center"/>
    </xf>
    <xf numFmtId="0" fontId="0" fillId="0" borderId="0" xfId="0" quotePrefix="1"/>
    <xf numFmtId="0" fontId="6" fillId="0" borderId="0" xfId="0" quotePrefix="1" applyFont="1"/>
    <xf numFmtId="0" fontId="7" fillId="6" borderId="1" xfId="0" applyFont="1" applyFill="1" applyBorder="1"/>
    <xf numFmtId="0" fontId="3" fillId="5" borderId="1" xfId="0" applyFont="1" applyFill="1" applyBorder="1"/>
    <xf numFmtId="0" fontId="3" fillId="0" borderId="1" xfId="0" applyFont="1" applyBorder="1"/>
    <xf numFmtId="0" fontId="3" fillId="0" borderId="0" xfId="0" quotePrefix="1" applyFont="1"/>
    <xf numFmtId="165" fontId="3" fillId="0" borderId="1" xfId="0" applyNumberFormat="1" applyFont="1" applyBorder="1"/>
    <xf numFmtId="0" fontId="0" fillId="6" borderId="1" xfId="0" applyFill="1" applyBorder="1" applyAlignment="1">
      <alignment horizontal="center"/>
    </xf>
    <xf numFmtId="2" fontId="0" fillId="0" borderId="1" xfId="0" applyNumberFormat="1" applyBorder="1" applyAlignment="1">
      <alignment horizontal="center"/>
    </xf>
    <xf numFmtId="0" fontId="0" fillId="0" borderId="1" xfId="0" quotePrefix="1" applyBorder="1" applyAlignment="1">
      <alignment horizontal="center"/>
    </xf>
    <xf numFmtId="0" fontId="7" fillId="3" borderId="1" xfId="0" applyFont="1" applyFill="1" applyBorder="1"/>
    <xf numFmtId="165" fontId="7" fillId="3" borderId="1" xfId="0" applyNumberFormat="1" applyFont="1" applyFill="1" applyBorder="1"/>
    <xf numFmtId="2" fontId="0" fillId="6" borderId="1" xfId="0" applyNumberFormat="1" applyFill="1" applyBorder="1" applyAlignment="1">
      <alignment horizontal="center"/>
    </xf>
    <xf numFmtId="0" fontId="0" fillId="6" borderId="1" xfId="0" applyFill="1" applyBorder="1"/>
    <xf numFmtId="166" fontId="0" fillId="0" borderId="1" xfId="0" applyNumberFormat="1" applyBorder="1" applyAlignment="1">
      <alignment horizontal="center"/>
    </xf>
    <xf numFmtId="0" fontId="0" fillId="0" borderId="1" xfId="0" applyBorder="1" applyAlignment="1">
      <alignment horizontal="right"/>
    </xf>
    <xf numFmtId="0" fontId="4" fillId="0" borderId="0" xfId="0" applyFont="1" applyAlignment="1">
      <alignment vertical="center"/>
    </xf>
    <xf numFmtId="0" fontId="0" fillId="0" borderId="0" xfId="0" applyAlignment="1">
      <alignment vertical="center"/>
    </xf>
    <xf numFmtId="2" fontId="0" fillId="15" borderId="0" xfId="0" applyNumberFormat="1" applyFill="1"/>
    <xf numFmtId="2" fontId="0" fillId="0" borderId="0" xfId="0" applyNumberFormat="1"/>
    <xf numFmtId="2" fontId="0" fillId="16" borderId="0" xfId="0" applyNumberFormat="1" applyFill="1"/>
    <xf numFmtId="2" fontId="0" fillId="17" borderId="0" xfId="0" applyNumberFormat="1" applyFill="1"/>
    <xf numFmtId="10" fontId="1" fillId="12" borderId="0" xfId="2" applyNumberFormat="1" applyFont="1" applyFill="1" applyBorder="1" applyAlignment="1">
      <alignment horizontal="center"/>
    </xf>
    <xf numFmtId="168" fontId="0" fillId="0" borderId="0" xfId="0" applyNumberFormat="1" applyAlignment="1">
      <alignment horizontal="left"/>
    </xf>
    <xf numFmtId="0" fontId="0" fillId="6" borderId="6" xfId="0" applyFill="1" applyBorder="1"/>
    <xf numFmtId="0" fontId="0" fillId="8" borderId="6" xfId="0" applyFill="1" applyBorder="1" applyAlignment="1">
      <alignment horizontal="center"/>
    </xf>
    <xf numFmtId="0" fontId="0" fillId="11" borderId="6" xfId="0" applyFill="1" applyBorder="1" applyAlignment="1">
      <alignment horizontal="center"/>
    </xf>
    <xf numFmtId="0" fontId="0" fillId="14" borderId="6" xfId="0" applyFill="1" applyBorder="1" applyAlignment="1">
      <alignment horizontal="center"/>
    </xf>
    <xf numFmtId="0" fontId="1" fillId="9" borderId="0" xfId="0" applyFont="1" applyFill="1"/>
    <xf numFmtId="2" fontId="0" fillId="3" borderId="0" xfId="0" applyNumberFormat="1" applyFill="1" applyAlignment="1">
      <alignment vertical="center"/>
    </xf>
    <xf numFmtId="2" fontId="0" fillId="0" borderId="0" xfId="0" applyNumberFormat="1" applyAlignment="1">
      <alignment vertical="center"/>
    </xf>
    <xf numFmtId="2" fontId="1" fillId="9" borderId="0" xfId="0" applyNumberFormat="1" applyFont="1" applyFill="1"/>
    <xf numFmtId="2" fontId="0" fillId="6" borderId="6" xfId="0" applyNumberFormat="1" applyFill="1" applyBorder="1" applyAlignment="1">
      <alignment horizontal="right"/>
    </xf>
    <xf numFmtId="2" fontId="1" fillId="9" borderId="0" xfId="0" applyNumberFormat="1" applyFont="1" applyFill="1" applyAlignment="1">
      <alignment horizontal="right"/>
    </xf>
    <xf numFmtId="1" fontId="0" fillId="0" borderId="1" xfId="0" applyNumberFormat="1" applyBorder="1" applyAlignment="1">
      <alignment horizontal="center"/>
    </xf>
    <xf numFmtId="0" fontId="1" fillId="6" borderId="1" xfId="0" applyFont="1" applyFill="1" applyBorder="1" applyAlignment="1">
      <alignment horizontal="center"/>
    </xf>
    <xf numFmtId="2" fontId="1" fillId="6" borderId="1" xfId="0" applyNumberFormat="1" applyFont="1" applyFill="1" applyBorder="1" applyAlignment="1">
      <alignment horizontal="center"/>
    </xf>
    <xf numFmtId="0" fontId="0" fillId="8" borderId="0" xfId="0" applyFill="1"/>
    <xf numFmtId="0" fontId="5" fillId="0" borderId="0" xfId="0" quotePrefix="1" applyFont="1"/>
    <xf numFmtId="2" fontId="0" fillId="3" borderId="0" xfId="0" applyNumberFormat="1" applyFill="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0" fontId="4" fillId="7" borderId="0" xfId="0" applyFont="1" applyFill="1" applyAlignment="1">
      <alignment vertical="center"/>
    </xf>
    <xf numFmtId="2" fontId="0" fillId="7" borderId="0" xfId="0" applyNumberFormat="1" applyFill="1" applyAlignment="1">
      <alignment horizontal="center" vertical="center"/>
    </xf>
    <xf numFmtId="0" fontId="0" fillId="7" borderId="0" xfId="0" applyFill="1" applyAlignment="1">
      <alignment horizontal="center" vertical="center"/>
    </xf>
    <xf numFmtId="0" fontId="0" fillId="7" borderId="0" xfId="0" applyFill="1" applyAlignment="1">
      <alignment vertical="center"/>
    </xf>
    <xf numFmtId="2" fontId="0" fillId="6" borderId="1" xfId="0" applyNumberFormat="1" applyFill="1" applyBorder="1" applyAlignment="1">
      <alignment horizontal="center" vertical="center"/>
    </xf>
    <xf numFmtId="1" fontId="0" fillId="0" borderId="1" xfId="0" applyNumberFormat="1" applyBorder="1" applyAlignment="1">
      <alignment horizontal="center" vertical="center"/>
    </xf>
    <xf numFmtId="0" fontId="9" fillId="0" borderId="0" xfId="0" applyFont="1" applyAlignment="1">
      <alignment vertical="center"/>
    </xf>
    <xf numFmtId="0" fontId="9" fillId="0" borderId="0" xfId="0" applyFont="1"/>
    <xf numFmtId="0" fontId="12" fillId="7" borderId="7" xfId="0" applyFont="1" applyFill="1" applyBorder="1"/>
    <xf numFmtId="0" fontId="1" fillId="0" borderId="0" xfId="0" applyFont="1" applyAlignment="1">
      <alignment vertical="center"/>
    </xf>
    <xf numFmtId="0" fontId="1" fillId="6" borderId="1" xfId="0" applyFont="1" applyFill="1" applyBorder="1"/>
    <xf numFmtId="0" fontId="0" fillId="0" borderId="3" xfId="0" applyBorder="1"/>
    <xf numFmtId="0" fontId="8" fillId="0" borderId="4" xfId="0" applyFont="1" applyBorder="1" applyAlignment="1">
      <alignment horizontal="center"/>
    </xf>
    <xf numFmtId="0" fontId="1" fillId="8" borderId="0" xfId="0" applyFont="1" applyFill="1"/>
    <xf numFmtId="2" fontId="0" fillId="0" borderId="3" xfId="0" applyNumberFormat="1" applyBorder="1"/>
    <xf numFmtId="0" fontId="0" fillId="14" borderId="0" xfId="0" applyFill="1"/>
    <xf numFmtId="0" fontId="8" fillId="0" borderId="4" xfId="0" applyFont="1" applyBorder="1" applyAlignment="1">
      <alignment horizontal="centerContinuous"/>
    </xf>
    <xf numFmtId="0" fontId="0" fillId="8" borderId="3" xfId="0" applyFill="1" applyBorder="1"/>
    <xf numFmtId="0" fontId="0" fillId="0" borderId="1" xfId="0" applyBorder="1"/>
    <xf numFmtId="167" fontId="0" fillId="5" borderId="1" xfId="1" applyNumberFormat="1" applyFont="1" applyFill="1" applyBorder="1"/>
    <xf numFmtId="1" fontId="0" fillId="0" borderId="1" xfId="0" applyNumberFormat="1" applyBorder="1"/>
    <xf numFmtId="0" fontId="0" fillId="17" borderId="0" xfId="0" applyFill="1"/>
    <xf numFmtId="0" fontId="0" fillId="5" borderId="1" xfId="0" applyFill="1" applyBorder="1" applyAlignment="1">
      <alignment horizontal="center"/>
    </xf>
    <xf numFmtId="0" fontId="1" fillId="0" borderId="1" xfId="0" applyFont="1" applyBorder="1" applyAlignment="1">
      <alignment horizontal="center"/>
    </xf>
    <xf numFmtId="0" fontId="1" fillId="0" borderId="0" xfId="0" applyFont="1"/>
    <xf numFmtId="0" fontId="0" fillId="0" borderId="10" xfId="0" applyBorder="1"/>
    <xf numFmtId="0" fontId="13" fillId="0" borderId="9" xfId="0" applyFont="1" applyBorder="1" applyAlignment="1">
      <alignment horizontal="center"/>
    </xf>
    <xf numFmtId="0" fontId="0" fillId="0" borderId="11" xfId="0" applyBorder="1"/>
    <xf numFmtId="0" fontId="13" fillId="0" borderId="0" xfId="0" applyFont="1" applyAlignment="1">
      <alignment horizontal="center"/>
    </xf>
    <xf numFmtId="0" fontId="14" fillId="0" borderId="0" xfId="0" applyFont="1" applyAlignment="1">
      <alignment horizontal="left"/>
    </xf>
    <xf numFmtId="0" fontId="14" fillId="0" borderId="11" xfId="0" applyFont="1" applyBorder="1" applyAlignment="1">
      <alignment horizontal="left"/>
    </xf>
    <xf numFmtId="0" fontId="1" fillId="6" borderId="0" xfId="0" applyFont="1" applyFill="1"/>
    <xf numFmtId="0" fontId="0" fillId="6" borderId="0" xfId="0" applyFill="1"/>
    <xf numFmtId="0" fontId="15" fillId="0" borderId="12" xfId="0" applyFont="1" applyBorder="1" applyAlignment="1">
      <alignment horizontal="right"/>
    </xf>
    <xf numFmtId="1" fontId="0" fillId="5" borderId="1" xfId="3" applyNumberFormat="1" applyFont="1" applyFill="1" applyBorder="1" applyAlignment="1">
      <alignment horizontal="center" vertical="center"/>
    </xf>
    <xf numFmtId="1" fontId="0" fillId="6" borderId="1" xfId="0" applyNumberFormat="1" applyFill="1" applyBorder="1" applyAlignment="1">
      <alignment horizontal="center" vertical="center"/>
    </xf>
    <xf numFmtId="0" fontId="1" fillId="6" borderId="1" xfId="1" applyNumberFormat="1" applyFont="1" applyFill="1" applyBorder="1" applyAlignment="1">
      <alignment horizontal="center"/>
    </xf>
    <xf numFmtId="0" fontId="3" fillId="4" borderId="1" xfId="0" quotePrefix="1" applyFont="1" applyFill="1" applyBorder="1" applyAlignment="1">
      <alignment horizontal="center" vertical="center"/>
    </xf>
    <xf numFmtId="169" fontId="0" fillId="0" borderId="1" xfId="1" applyNumberFormat="1" applyFont="1" applyBorder="1" applyAlignment="1">
      <alignment horizontal="center" vertical="center"/>
    </xf>
    <xf numFmtId="0" fontId="1" fillId="6" borderId="1" xfId="0" applyFont="1" applyFill="1" applyBorder="1" applyAlignment="1">
      <alignment horizontal="center" vertical="center" wrapText="1"/>
    </xf>
    <xf numFmtId="0" fontId="3" fillId="7" borderId="1" xfId="0" quotePrefix="1"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2" borderId="0" xfId="0" applyFont="1" applyFill="1" applyAlignment="1">
      <alignment horizontal="center" vertical="center"/>
    </xf>
    <xf numFmtId="0" fontId="9" fillId="0" borderId="2" xfId="0" applyFont="1" applyBorder="1" applyAlignment="1">
      <alignment horizontal="center" vertical="center" wrapText="1"/>
    </xf>
    <xf numFmtId="0" fontId="9" fillId="0" borderId="0" xfId="0" applyFont="1" applyAlignment="1">
      <alignment horizontal="center" vertical="center" wrapText="1"/>
    </xf>
    <xf numFmtId="0" fontId="3" fillId="7" borderId="1" xfId="0" quotePrefix="1"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7" borderId="14" xfId="0" applyFont="1" applyFill="1" applyBorder="1" applyAlignment="1">
      <alignment horizontal="left" vertical="center" wrapText="1"/>
    </xf>
    <xf numFmtId="0" fontId="3" fillId="7" borderId="2" xfId="0" applyFont="1" applyFill="1" applyBorder="1" applyAlignment="1">
      <alignment horizontal="left" vertical="center" wrapText="1"/>
    </xf>
    <xf numFmtId="0" fontId="3" fillId="7" borderId="15" xfId="0" applyFont="1" applyFill="1" applyBorder="1" applyAlignment="1">
      <alignment horizontal="left" vertical="center" wrapText="1"/>
    </xf>
    <xf numFmtId="0" fontId="3" fillId="7" borderId="13" xfId="0" applyFont="1" applyFill="1" applyBorder="1" applyAlignment="1">
      <alignment horizontal="left" vertical="center" wrapText="1"/>
    </xf>
    <xf numFmtId="0" fontId="3" fillId="7" borderId="0" xfId="0" applyFont="1" applyFill="1" applyAlignment="1">
      <alignment horizontal="left" vertical="center" wrapText="1"/>
    </xf>
    <xf numFmtId="0" fontId="3" fillId="7" borderId="16" xfId="0" applyFont="1" applyFill="1" applyBorder="1" applyAlignment="1">
      <alignment horizontal="left" vertical="center" wrapText="1"/>
    </xf>
    <xf numFmtId="0" fontId="3" fillId="7" borderId="17" xfId="0" applyFont="1" applyFill="1" applyBorder="1" applyAlignment="1">
      <alignment horizontal="left" vertical="center" wrapText="1"/>
    </xf>
    <xf numFmtId="0" fontId="3" fillId="7" borderId="18" xfId="0" applyFont="1" applyFill="1" applyBorder="1" applyAlignment="1">
      <alignment horizontal="left" vertical="center" wrapText="1"/>
    </xf>
    <xf numFmtId="0" fontId="3" fillId="7" borderId="19" xfId="0" applyFont="1" applyFill="1" applyBorder="1" applyAlignment="1">
      <alignment horizontal="left" vertical="center" wrapText="1"/>
    </xf>
    <xf numFmtId="0" fontId="1" fillId="6" borderId="13" xfId="0" applyFont="1" applyFill="1" applyBorder="1" applyAlignment="1">
      <alignment horizontal="center" vertical="center" wrapText="1"/>
    </xf>
    <xf numFmtId="0" fontId="1" fillId="6" borderId="0" xfId="0" applyFont="1" applyFill="1" applyAlignment="1">
      <alignment horizontal="center" vertical="center" wrapText="1"/>
    </xf>
    <xf numFmtId="0" fontId="16" fillId="7" borderId="1" xfId="0" applyFont="1" applyFill="1" applyBorder="1" applyAlignment="1">
      <alignment horizontal="center" vertical="center" wrapText="1"/>
    </xf>
    <xf numFmtId="0" fontId="1" fillId="6" borderId="1" xfId="0" applyFont="1" applyFill="1" applyBorder="1" applyAlignment="1">
      <alignment horizontal="center"/>
    </xf>
    <xf numFmtId="0" fontId="0" fillId="0" borderId="1" xfId="0" applyBorder="1" applyAlignment="1">
      <alignment horizontal="center" vertical="center" wrapText="1"/>
    </xf>
    <xf numFmtId="0" fontId="1" fillId="7" borderId="0" xfId="0" applyFont="1" applyFill="1" applyAlignment="1">
      <alignment horizontal="center"/>
    </xf>
    <xf numFmtId="0" fontId="0" fillId="0" borderId="0" xfId="0" applyAlignment="1">
      <alignment horizontal="center" vertical="center" wrapText="1"/>
    </xf>
    <xf numFmtId="0" fontId="1" fillId="10" borderId="0" xfId="0" applyFont="1" applyFill="1" applyAlignment="1">
      <alignment horizontal="center"/>
    </xf>
    <xf numFmtId="0" fontId="1" fillId="13" borderId="0" xfId="0" applyFont="1" applyFill="1" applyAlignment="1">
      <alignment horizontal="center"/>
    </xf>
    <xf numFmtId="2" fontId="0" fillId="7" borderId="0" xfId="0" applyNumberFormat="1" applyFill="1" applyAlignment="1">
      <alignment horizontal="left" vertical="top" wrapText="1"/>
    </xf>
    <xf numFmtId="0" fontId="1" fillId="6" borderId="5" xfId="0" applyFont="1" applyFill="1" applyBorder="1" applyAlignment="1">
      <alignment horizontal="center" vertical="center"/>
    </xf>
    <xf numFmtId="0" fontId="1" fillId="6" borderId="8" xfId="0" applyFont="1" applyFill="1" applyBorder="1" applyAlignment="1">
      <alignment horizontal="center" vertical="center"/>
    </xf>
    <xf numFmtId="2" fontId="1" fillId="6" borderId="1" xfId="0" applyNumberFormat="1" applyFont="1" applyFill="1" applyBorder="1" applyAlignment="1">
      <alignment horizontal="center" vertical="center"/>
    </xf>
    <xf numFmtId="2" fontId="0" fillId="7" borderId="14" xfId="0" applyNumberFormat="1" applyFill="1" applyBorder="1" applyAlignment="1">
      <alignment horizontal="left" vertical="top" wrapText="1"/>
    </xf>
    <xf numFmtId="2" fontId="0" fillId="7" borderId="2" xfId="0" applyNumberFormat="1" applyFill="1" applyBorder="1" applyAlignment="1">
      <alignment horizontal="left" vertical="top" wrapText="1"/>
    </xf>
    <xf numFmtId="2" fontId="0" fillId="7" borderId="15" xfId="0" applyNumberFormat="1" applyFill="1" applyBorder="1" applyAlignment="1">
      <alignment horizontal="left" vertical="top" wrapText="1"/>
    </xf>
    <xf numFmtId="2" fontId="0" fillId="7" borderId="13" xfId="0" applyNumberFormat="1" applyFill="1" applyBorder="1" applyAlignment="1">
      <alignment horizontal="left" vertical="top" wrapText="1"/>
    </xf>
    <xf numFmtId="2" fontId="0" fillId="7" borderId="16" xfId="0" applyNumberFormat="1" applyFill="1" applyBorder="1" applyAlignment="1">
      <alignment horizontal="left" vertical="top" wrapText="1"/>
    </xf>
    <xf numFmtId="2" fontId="0" fillId="7" borderId="17" xfId="0" applyNumberFormat="1" applyFill="1" applyBorder="1" applyAlignment="1">
      <alignment horizontal="left" vertical="top" wrapText="1"/>
    </xf>
    <xf numFmtId="2" fontId="0" fillId="7" borderId="18" xfId="0" applyNumberFormat="1" applyFill="1" applyBorder="1" applyAlignment="1">
      <alignment horizontal="left" vertical="top" wrapText="1"/>
    </xf>
    <xf numFmtId="2" fontId="0" fillId="7" borderId="19" xfId="0" applyNumberFormat="1" applyFill="1" applyBorder="1" applyAlignment="1">
      <alignment horizontal="left" vertical="top" wrapText="1"/>
    </xf>
    <xf numFmtId="0" fontId="1" fillId="6" borderId="1" xfId="0" applyFont="1" applyFill="1" applyBorder="1" applyAlignment="1">
      <alignment horizontal="center" wrapText="1"/>
    </xf>
    <xf numFmtId="0" fontId="1" fillId="6" borderId="1" xfId="0" applyFont="1" applyFill="1" applyBorder="1" applyAlignment="1">
      <alignment horizontal="center" vertical="center"/>
    </xf>
    <xf numFmtId="0" fontId="1" fillId="6" borderId="1" xfId="0" applyFont="1" applyFill="1" applyBorder="1" applyAlignment="1">
      <alignment horizontal="left"/>
    </xf>
  </cellXfs>
  <cellStyles count="4">
    <cellStyle name="Comma" xfId="3" builtinId="3"/>
    <cellStyle name="Currency" xfId="1" builtinId="4"/>
    <cellStyle name="Normal" xfId="0" builtinId="0"/>
    <cellStyle name="Per cent" xfId="2" builtinId="5"/>
  </cellStyles>
  <dxfs count="0"/>
  <tableStyles count="1" defaultTableStyle="TableStyleMedium2" defaultPivotStyle="PivotStyleLight16">
    <tableStyle name="Invisible" pivot="0" table="0" count="0" xr9:uid="{1CD2B55D-ABF3-428F-9636-2F35DA92F8C8}"/>
  </tableStyles>
  <colors>
    <mruColors>
      <color rgb="FFFEF5F0"/>
      <color rgb="FFFFFAEB"/>
      <color rgb="FFF3F5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4.3406327370875415E-2"/>
          <c:y val="7.8421309872922784E-2"/>
          <c:w val="0.931655512097185"/>
          <c:h val="0.85266796745714701"/>
        </c:manualLayout>
      </c:layout>
      <c:scatterChart>
        <c:scatterStyle val="lineMarker"/>
        <c:varyColors val="0"/>
        <c:ser>
          <c:idx val="0"/>
          <c:order val="0"/>
          <c:tx>
            <c:strRef>
              <c:f>'Linear Regression'!$D$5</c:f>
              <c:strCache>
                <c:ptCount val="1"/>
                <c:pt idx="0">
                  <c:v>Gesamtbestellungen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2872682236133479E-3"/>
                  <c:y val="-0.16282244056227665"/>
                </c:manualLayout>
              </c:layout>
              <c:numFmt formatCode="General" sourceLinked="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DE"/>
                </a:p>
              </c:txPr>
            </c:trendlineLbl>
          </c:trendline>
          <c:xVal>
            <c:numRef>
              <c:f>'Linear Regression'!$C$6:$C$205</c:f>
              <c:numCache>
                <c:formatCode>_([$$-409]* #,##0_);_([$$-409]* \(#,##0\);_([$$-409]* "-"??_);_(@_)</c:formatCode>
                <c:ptCount val="200"/>
                <c:pt idx="0">
                  <c:v>230</c:v>
                </c:pt>
                <c:pt idx="1">
                  <c:v>45</c:v>
                </c:pt>
                <c:pt idx="2">
                  <c:v>100</c:v>
                </c:pt>
                <c:pt idx="3">
                  <c:v>152</c:v>
                </c:pt>
                <c:pt idx="4">
                  <c:v>181</c:v>
                </c:pt>
                <c:pt idx="5">
                  <c:v>9</c:v>
                </c:pt>
                <c:pt idx="6">
                  <c:v>58</c:v>
                </c:pt>
                <c:pt idx="7">
                  <c:v>120</c:v>
                </c:pt>
                <c:pt idx="8">
                  <c:v>9</c:v>
                </c:pt>
                <c:pt idx="9">
                  <c:v>200</c:v>
                </c:pt>
                <c:pt idx="10">
                  <c:v>66</c:v>
                </c:pt>
                <c:pt idx="11">
                  <c:v>215</c:v>
                </c:pt>
                <c:pt idx="12">
                  <c:v>24</c:v>
                </c:pt>
                <c:pt idx="13">
                  <c:v>98</c:v>
                </c:pt>
                <c:pt idx="14">
                  <c:v>204</c:v>
                </c:pt>
                <c:pt idx="15">
                  <c:v>195</c:v>
                </c:pt>
                <c:pt idx="16">
                  <c:v>68</c:v>
                </c:pt>
                <c:pt idx="17">
                  <c:v>281</c:v>
                </c:pt>
                <c:pt idx="18">
                  <c:v>69</c:v>
                </c:pt>
                <c:pt idx="19">
                  <c:v>147</c:v>
                </c:pt>
                <c:pt idx="20">
                  <c:v>218</c:v>
                </c:pt>
                <c:pt idx="21">
                  <c:v>237</c:v>
                </c:pt>
                <c:pt idx="22">
                  <c:v>13</c:v>
                </c:pt>
                <c:pt idx="23">
                  <c:v>228</c:v>
                </c:pt>
                <c:pt idx="24">
                  <c:v>62</c:v>
                </c:pt>
                <c:pt idx="25">
                  <c:v>263</c:v>
                </c:pt>
                <c:pt idx="26">
                  <c:v>143</c:v>
                </c:pt>
                <c:pt idx="27">
                  <c:v>240</c:v>
                </c:pt>
                <c:pt idx="28">
                  <c:v>249</c:v>
                </c:pt>
                <c:pt idx="29">
                  <c:v>71</c:v>
                </c:pt>
                <c:pt idx="30">
                  <c:v>293</c:v>
                </c:pt>
                <c:pt idx="31">
                  <c:v>113</c:v>
                </c:pt>
                <c:pt idx="32">
                  <c:v>97</c:v>
                </c:pt>
                <c:pt idx="33">
                  <c:v>266</c:v>
                </c:pt>
                <c:pt idx="34">
                  <c:v>96</c:v>
                </c:pt>
                <c:pt idx="35">
                  <c:v>291</c:v>
                </c:pt>
                <c:pt idx="36">
                  <c:v>267</c:v>
                </c:pt>
                <c:pt idx="37">
                  <c:v>75</c:v>
                </c:pt>
                <c:pt idx="38">
                  <c:v>43</c:v>
                </c:pt>
                <c:pt idx="39">
                  <c:v>228</c:v>
                </c:pt>
                <c:pt idx="40">
                  <c:v>203</c:v>
                </c:pt>
                <c:pt idx="41">
                  <c:v>177</c:v>
                </c:pt>
                <c:pt idx="42">
                  <c:v>294</c:v>
                </c:pt>
                <c:pt idx="43">
                  <c:v>207</c:v>
                </c:pt>
                <c:pt idx="44">
                  <c:v>25</c:v>
                </c:pt>
                <c:pt idx="45">
                  <c:v>175</c:v>
                </c:pt>
                <c:pt idx="46">
                  <c:v>90</c:v>
                </c:pt>
                <c:pt idx="47">
                  <c:v>240</c:v>
                </c:pt>
                <c:pt idx="48">
                  <c:v>227</c:v>
                </c:pt>
                <c:pt idx="49">
                  <c:v>67</c:v>
                </c:pt>
                <c:pt idx="50">
                  <c:v>200</c:v>
                </c:pt>
                <c:pt idx="51">
                  <c:v>100</c:v>
                </c:pt>
                <c:pt idx="52">
                  <c:v>216</c:v>
                </c:pt>
                <c:pt idx="53">
                  <c:v>183</c:v>
                </c:pt>
                <c:pt idx="54">
                  <c:v>263</c:v>
                </c:pt>
                <c:pt idx="55">
                  <c:v>199</c:v>
                </c:pt>
                <c:pt idx="56">
                  <c:v>7</c:v>
                </c:pt>
                <c:pt idx="57">
                  <c:v>136</c:v>
                </c:pt>
                <c:pt idx="58">
                  <c:v>211</c:v>
                </c:pt>
                <c:pt idx="59">
                  <c:v>211</c:v>
                </c:pt>
                <c:pt idx="60">
                  <c:v>54</c:v>
                </c:pt>
                <c:pt idx="61">
                  <c:v>261</c:v>
                </c:pt>
                <c:pt idx="62">
                  <c:v>239</c:v>
                </c:pt>
                <c:pt idx="63">
                  <c:v>103</c:v>
                </c:pt>
                <c:pt idx="64">
                  <c:v>131</c:v>
                </c:pt>
                <c:pt idx="65">
                  <c:v>69</c:v>
                </c:pt>
                <c:pt idx="66">
                  <c:v>32</c:v>
                </c:pt>
                <c:pt idx="67">
                  <c:v>139</c:v>
                </c:pt>
                <c:pt idx="68">
                  <c:v>237</c:v>
                </c:pt>
                <c:pt idx="69">
                  <c:v>217</c:v>
                </c:pt>
                <c:pt idx="70">
                  <c:v>199</c:v>
                </c:pt>
                <c:pt idx="71">
                  <c:v>110</c:v>
                </c:pt>
                <c:pt idx="72">
                  <c:v>27</c:v>
                </c:pt>
                <c:pt idx="73">
                  <c:v>129</c:v>
                </c:pt>
                <c:pt idx="74">
                  <c:v>213</c:v>
                </c:pt>
                <c:pt idx="75">
                  <c:v>17</c:v>
                </c:pt>
                <c:pt idx="76">
                  <c:v>28</c:v>
                </c:pt>
                <c:pt idx="77">
                  <c:v>121</c:v>
                </c:pt>
                <c:pt idx="78">
                  <c:v>5</c:v>
                </c:pt>
                <c:pt idx="79">
                  <c:v>116</c:v>
                </c:pt>
                <c:pt idx="80">
                  <c:v>76</c:v>
                </c:pt>
                <c:pt idx="81">
                  <c:v>240</c:v>
                </c:pt>
                <c:pt idx="82">
                  <c:v>75</c:v>
                </c:pt>
                <c:pt idx="83">
                  <c:v>68</c:v>
                </c:pt>
                <c:pt idx="84">
                  <c:v>214</c:v>
                </c:pt>
                <c:pt idx="85">
                  <c:v>193</c:v>
                </c:pt>
                <c:pt idx="86">
                  <c:v>76</c:v>
                </c:pt>
                <c:pt idx="87">
                  <c:v>111</c:v>
                </c:pt>
                <c:pt idx="88">
                  <c:v>88</c:v>
                </c:pt>
                <c:pt idx="89">
                  <c:v>110</c:v>
                </c:pt>
                <c:pt idx="90">
                  <c:v>134</c:v>
                </c:pt>
                <c:pt idx="91">
                  <c:v>29</c:v>
                </c:pt>
                <c:pt idx="92">
                  <c:v>218</c:v>
                </c:pt>
                <c:pt idx="93">
                  <c:v>251</c:v>
                </c:pt>
                <c:pt idx="94">
                  <c:v>107</c:v>
                </c:pt>
                <c:pt idx="95">
                  <c:v>163</c:v>
                </c:pt>
                <c:pt idx="96">
                  <c:v>198</c:v>
                </c:pt>
                <c:pt idx="97">
                  <c:v>185</c:v>
                </c:pt>
                <c:pt idx="98">
                  <c:v>290</c:v>
                </c:pt>
                <c:pt idx="99">
                  <c:v>135</c:v>
                </c:pt>
                <c:pt idx="100">
                  <c:v>222</c:v>
                </c:pt>
                <c:pt idx="101">
                  <c:v>296</c:v>
                </c:pt>
                <c:pt idx="102">
                  <c:v>280</c:v>
                </c:pt>
                <c:pt idx="103">
                  <c:v>188</c:v>
                </c:pt>
                <c:pt idx="104">
                  <c:v>238</c:v>
                </c:pt>
                <c:pt idx="105">
                  <c:v>138</c:v>
                </c:pt>
                <c:pt idx="106">
                  <c:v>25</c:v>
                </c:pt>
                <c:pt idx="107">
                  <c:v>90</c:v>
                </c:pt>
                <c:pt idx="108">
                  <c:v>13</c:v>
                </c:pt>
                <c:pt idx="109">
                  <c:v>255</c:v>
                </c:pt>
                <c:pt idx="110">
                  <c:v>226</c:v>
                </c:pt>
                <c:pt idx="111">
                  <c:v>242</c:v>
                </c:pt>
                <c:pt idx="112">
                  <c:v>176</c:v>
                </c:pt>
                <c:pt idx="113">
                  <c:v>210</c:v>
                </c:pt>
                <c:pt idx="114">
                  <c:v>78</c:v>
                </c:pt>
                <c:pt idx="115">
                  <c:v>75</c:v>
                </c:pt>
                <c:pt idx="116">
                  <c:v>139</c:v>
                </c:pt>
                <c:pt idx="117">
                  <c:v>76</c:v>
                </c:pt>
                <c:pt idx="118">
                  <c:v>126</c:v>
                </c:pt>
                <c:pt idx="119">
                  <c:v>19</c:v>
                </c:pt>
                <c:pt idx="120">
                  <c:v>141</c:v>
                </c:pt>
                <c:pt idx="121">
                  <c:v>19</c:v>
                </c:pt>
                <c:pt idx="122">
                  <c:v>224</c:v>
                </c:pt>
                <c:pt idx="123">
                  <c:v>123</c:v>
                </c:pt>
                <c:pt idx="124">
                  <c:v>230</c:v>
                </c:pt>
                <c:pt idx="125">
                  <c:v>87</c:v>
                </c:pt>
                <c:pt idx="126">
                  <c:v>8</c:v>
                </c:pt>
                <c:pt idx="127">
                  <c:v>80</c:v>
                </c:pt>
                <c:pt idx="128">
                  <c:v>220</c:v>
                </c:pt>
                <c:pt idx="129">
                  <c:v>60</c:v>
                </c:pt>
                <c:pt idx="130">
                  <c:v>1</c:v>
                </c:pt>
                <c:pt idx="131">
                  <c:v>265</c:v>
                </c:pt>
                <c:pt idx="132">
                  <c:v>8</c:v>
                </c:pt>
                <c:pt idx="133">
                  <c:v>220</c:v>
                </c:pt>
                <c:pt idx="134">
                  <c:v>37</c:v>
                </c:pt>
                <c:pt idx="135">
                  <c:v>48</c:v>
                </c:pt>
                <c:pt idx="136">
                  <c:v>26</c:v>
                </c:pt>
                <c:pt idx="137">
                  <c:v>274</c:v>
                </c:pt>
                <c:pt idx="138">
                  <c:v>43</c:v>
                </c:pt>
                <c:pt idx="139">
                  <c:v>185</c:v>
                </c:pt>
                <c:pt idx="140">
                  <c:v>73</c:v>
                </c:pt>
                <c:pt idx="141">
                  <c:v>194</c:v>
                </c:pt>
                <c:pt idx="142">
                  <c:v>221</c:v>
                </c:pt>
                <c:pt idx="143">
                  <c:v>105</c:v>
                </c:pt>
                <c:pt idx="144">
                  <c:v>96</c:v>
                </c:pt>
                <c:pt idx="145">
                  <c:v>140</c:v>
                </c:pt>
                <c:pt idx="146">
                  <c:v>240</c:v>
                </c:pt>
                <c:pt idx="147">
                  <c:v>243</c:v>
                </c:pt>
                <c:pt idx="148">
                  <c:v>38</c:v>
                </c:pt>
                <c:pt idx="149">
                  <c:v>45</c:v>
                </c:pt>
                <c:pt idx="150">
                  <c:v>281</c:v>
                </c:pt>
                <c:pt idx="151">
                  <c:v>121</c:v>
                </c:pt>
                <c:pt idx="152">
                  <c:v>198</c:v>
                </c:pt>
                <c:pt idx="153">
                  <c:v>171</c:v>
                </c:pt>
                <c:pt idx="154">
                  <c:v>188</c:v>
                </c:pt>
                <c:pt idx="155">
                  <c:v>4</c:v>
                </c:pt>
                <c:pt idx="156">
                  <c:v>94</c:v>
                </c:pt>
                <c:pt idx="157">
                  <c:v>150</c:v>
                </c:pt>
                <c:pt idx="158">
                  <c:v>12</c:v>
                </c:pt>
                <c:pt idx="159">
                  <c:v>132</c:v>
                </c:pt>
                <c:pt idx="160">
                  <c:v>173</c:v>
                </c:pt>
                <c:pt idx="161">
                  <c:v>86</c:v>
                </c:pt>
                <c:pt idx="162">
                  <c:v>188</c:v>
                </c:pt>
                <c:pt idx="163">
                  <c:v>164</c:v>
                </c:pt>
                <c:pt idx="164">
                  <c:v>117</c:v>
                </c:pt>
                <c:pt idx="165">
                  <c:v>235</c:v>
                </c:pt>
                <c:pt idx="166">
                  <c:v>18</c:v>
                </c:pt>
                <c:pt idx="167">
                  <c:v>207</c:v>
                </c:pt>
                <c:pt idx="168">
                  <c:v>215</c:v>
                </c:pt>
                <c:pt idx="169">
                  <c:v>284</c:v>
                </c:pt>
                <c:pt idx="170">
                  <c:v>50</c:v>
                </c:pt>
                <c:pt idx="171">
                  <c:v>165</c:v>
                </c:pt>
                <c:pt idx="172">
                  <c:v>20</c:v>
                </c:pt>
                <c:pt idx="173">
                  <c:v>168</c:v>
                </c:pt>
                <c:pt idx="174">
                  <c:v>222</c:v>
                </c:pt>
                <c:pt idx="175">
                  <c:v>277</c:v>
                </c:pt>
                <c:pt idx="176">
                  <c:v>248</c:v>
                </c:pt>
                <c:pt idx="177">
                  <c:v>170</c:v>
                </c:pt>
                <c:pt idx="178">
                  <c:v>277</c:v>
                </c:pt>
                <c:pt idx="179">
                  <c:v>166</c:v>
                </c:pt>
                <c:pt idx="180">
                  <c:v>157</c:v>
                </c:pt>
                <c:pt idx="181">
                  <c:v>219</c:v>
                </c:pt>
                <c:pt idx="182">
                  <c:v>56</c:v>
                </c:pt>
                <c:pt idx="183">
                  <c:v>288</c:v>
                </c:pt>
                <c:pt idx="184">
                  <c:v>254</c:v>
                </c:pt>
                <c:pt idx="185">
                  <c:v>205</c:v>
                </c:pt>
                <c:pt idx="186">
                  <c:v>140</c:v>
                </c:pt>
                <c:pt idx="187">
                  <c:v>191</c:v>
                </c:pt>
                <c:pt idx="188">
                  <c:v>286</c:v>
                </c:pt>
                <c:pt idx="189">
                  <c:v>19</c:v>
                </c:pt>
                <c:pt idx="190">
                  <c:v>40</c:v>
                </c:pt>
                <c:pt idx="191">
                  <c:v>76</c:v>
                </c:pt>
                <c:pt idx="192">
                  <c:v>17</c:v>
                </c:pt>
                <c:pt idx="193">
                  <c:v>167</c:v>
                </c:pt>
                <c:pt idx="194">
                  <c:v>150</c:v>
                </c:pt>
                <c:pt idx="195">
                  <c:v>38</c:v>
                </c:pt>
                <c:pt idx="196">
                  <c:v>94</c:v>
                </c:pt>
                <c:pt idx="197">
                  <c:v>177</c:v>
                </c:pt>
                <c:pt idx="198">
                  <c:v>284</c:v>
                </c:pt>
                <c:pt idx="199">
                  <c:v>232</c:v>
                </c:pt>
              </c:numCache>
            </c:numRef>
          </c:xVal>
          <c:yVal>
            <c:numRef>
              <c:f>'Linear Regression'!$D$6:$D$205</c:f>
              <c:numCache>
                <c:formatCode>General</c:formatCode>
                <c:ptCount val="200"/>
                <c:pt idx="0">
                  <c:v>22</c:v>
                </c:pt>
                <c:pt idx="1">
                  <c:v>10</c:v>
                </c:pt>
                <c:pt idx="2">
                  <c:v>15</c:v>
                </c:pt>
                <c:pt idx="3">
                  <c:v>17</c:v>
                </c:pt>
                <c:pt idx="4">
                  <c:v>18</c:v>
                </c:pt>
                <c:pt idx="5">
                  <c:v>7</c:v>
                </c:pt>
                <c:pt idx="6">
                  <c:v>12</c:v>
                </c:pt>
                <c:pt idx="7">
                  <c:v>13</c:v>
                </c:pt>
                <c:pt idx="8">
                  <c:v>5</c:v>
                </c:pt>
                <c:pt idx="9">
                  <c:v>16</c:v>
                </c:pt>
                <c:pt idx="10">
                  <c:v>13</c:v>
                </c:pt>
                <c:pt idx="11">
                  <c:v>17</c:v>
                </c:pt>
                <c:pt idx="12">
                  <c:v>9</c:v>
                </c:pt>
                <c:pt idx="13">
                  <c:v>14</c:v>
                </c:pt>
                <c:pt idx="14">
                  <c:v>19</c:v>
                </c:pt>
                <c:pt idx="15">
                  <c:v>22</c:v>
                </c:pt>
                <c:pt idx="16">
                  <c:v>13</c:v>
                </c:pt>
                <c:pt idx="17">
                  <c:v>24</c:v>
                </c:pt>
                <c:pt idx="18">
                  <c:v>11</c:v>
                </c:pt>
                <c:pt idx="19">
                  <c:v>15</c:v>
                </c:pt>
                <c:pt idx="20">
                  <c:v>18</c:v>
                </c:pt>
                <c:pt idx="21">
                  <c:v>18</c:v>
                </c:pt>
                <c:pt idx="22">
                  <c:v>6</c:v>
                </c:pt>
                <c:pt idx="23">
                  <c:v>21</c:v>
                </c:pt>
                <c:pt idx="24">
                  <c:v>10</c:v>
                </c:pt>
                <c:pt idx="25">
                  <c:v>17</c:v>
                </c:pt>
                <c:pt idx="26">
                  <c:v>15</c:v>
                </c:pt>
                <c:pt idx="27">
                  <c:v>21</c:v>
                </c:pt>
                <c:pt idx="28">
                  <c:v>19</c:v>
                </c:pt>
                <c:pt idx="29">
                  <c:v>11</c:v>
                </c:pt>
                <c:pt idx="30">
                  <c:v>21</c:v>
                </c:pt>
                <c:pt idx="31">
                  <c:v>12</c:v>
                </c:pt>
                <c:pt idx="32">
                  <c:v>13</c:v>
                </c:pt>
                <c:pt idx="33">
                  <c:v>17</c:v>
                </c:pt>
                <c:pt idx="34">
                  <c:v>12</c:v>
                </c:pt>
                <c:pt idx="35">
                  <c:v>18</c:v>
                </c:pt>
                <c:pt idx="36">
                  <c:v>25</c:v>
                </c:pt>
                <c:pt idx="37">
                  <c:v>15</c:v>
                </c:pt>
                <c:pt idx="38">
                  <c:v>10</c:v>
                </c:pt>
                <c:pt idx="39">
                  <c:v>22</c:v>
                </c:pt>
                <c:pt idx="40">
                  <c:v>17</c:v>
                </c:pt>
                <c:pt idx="41">
                  <c:v>17</c:v>
                </c:pt>
                <c:pt idx="42">
                  <c:v>21</c:v>
                </c:pt>
                <c:pt idx="43">
                  <c:v>18</c:v>
                </c:pt>
                <c:pt idx="44">
                  <c:v>9</c:v>
                </c:pt>
                <c:pt idx="45">
                  <c:v>16</c:v>
                </c:pt>
                <c:pt idx="46">
                  <c:v>11</c:v>
                </c:pt>
                <c:pt idx="47">
                  <c:v>23</c:v>
                </c:pt>
                <c:pt idx="48">
                  <c:v>20</c:v>
                </c:pt>
                <c:pt idx="49">
                  <c:v>10</c:v>
                </c:pt>
                <c:pt idx="50">
                  <c:v>16</c:v>
                </c:pt>
                <c:pt idx="51">
                  <c:v>11</c:v>
                </c:pt>
                <c:pt idx="52">
                  <c:v>23</c:v>
                </c:pt>
                <c:pt idx="53">
                  <c:v>21</c:v>
                </c:pt>
                <c:pt idx="54">
                  <c:v>20</c:v>
                </c:pt>
                <c:pt idx="55">
                  <c:v>24</c:v>
                </c:pt>
                <c:pt idx="56">
                  <c:v>6</c:v>
                </c:pt>
                <c:pt idx="57">
                  <c:v>13</c:v>
                </c:pt>
                <c:pt idx="58">
                  <c:v>24</c:v>
                </c:pt>
                <c:pt idx="59">
                  <c:v>18</c:v>
                </c:pt>
                <c:pt idx="60">
                  <c:v>8</c:v>
                </c:pt>
                <c:pt idx="61">
                  <c:v>24</c:v>
                </c:pt>
                <c:pt idx="62">
                  <c:v>21</c:v>
                </c:pt>
                <c:pt idx="63">
                  <c:v>14</c:v>
                </c:pt>
                <c:pt idx="64">
                  <c:v>16</c:v>
                </c:pt>
                <c:pt idx="65">
                  <c:v>11</c:v>
                </c:pt>
                <c:pt idx="66">
                  <c:v>11</c:v>
                </c:pt>
                <c:pt idx="67">
                  <c:v>13</c:v>
                </c:pt>
                <c:pt idx="68">
                  <c:v>19</c:v>
                </c:pt>
                <c:pt idx="69">
                  <c:v>22</c:v>
                </c:pt>
                <c:pt idx="70">
                  <c:v>18</c:v>
                </c:pt>
                <c:pt idx="71">
                  <c:v>12</c:v>
                </c:pt>
                <c:pt idx="72">
                  <c:v>9</c:v>
                </c:pt>
                <c:pt idx="73">
                  <c:v>11</c:v>
                </c:pt>
                <c:pt idx="74">
                  <c:v>17</c:v>
                </c:pt>
                <c:pt idx="75">
                  <c:v>9</c:v>
                </c:pt>
                <c:pt idx="76">
                  <c:v>7</c:v>
                </c:pt>
                <c:pt idx="77">
                  <c:v>14</c:v>
                </c:pt>
                <c:pt idx="78">
                  <c:v>5</c:v>
                </c:pt>
                <c:pt idx="79">
                  <c:v>11</c:v>
                </c:pt>
                <c:pt idx="80">
                  <c:v>12</c:v>
                </c:pt>
                <c:pt idx="81">
                  <c:v>17</c:v>
                </c:pt>
                <c:pt idx="82">
                  <c:v>11</c:v>
                </c:pt>
                <c:pt idx="83">
                  <c:v>14</c:v>
                </c:pt>
                <c:pt idx="84">
                  <c:v>22</c:v>
                </c:pt>
                <c:pt idx="85">
                  <c:v>20</c:v>
                </c:pt>
                <c:pt idx="86">
                  <c:v>12</c:v>
                </c:pt>
                <c:pt idx="87">
                  <c:v>16</c:v>
                </c:pt>
                <c:pt idx="88">
                  <c:v>13</c:v>
                </c:pt>
                <c:pt idx="89">
                  <c:v>17</c:v>
                </c:pt>
                <c:pt idx="90">
                  <c:v>14</c:v>
                </c:pt>
                <c:pt idx="91">
                  <c:v>7</c:v>
                </c:pt>
                <c:pt idx="92">
                  <c:v>19</c:v>
                </c:pt>
                <c:pt idx="93">
                  <c:v>22</c:v>
                </c:pt>
                <c:pt idx="94">
                  <c:v>12</c:v>
                </c:pt>
                <c:pt idx="95">
                  <c:v>17</c:v>
                </c:pt>
                <c:pt idx="96">
                  <c:v>17</c:v>
                </c:pt>
                <c:pt idx="97">
                  <c:v>21</c:v>
                </c:pt>
                <c:pt idx="98">
                  <c:v>25</c:v>
                </c:pt>
                <c:pt idx="99">
                  <c:v>17</c:v>
                </c:pt>
                <c:pt idx="100">
                  <c:v>17</c:v>
                </c:pt>
                <c:pt idx="101">
                  <c:v>24</c:v>
                </c:pt>
                <c:pt idx="102">
                  <c:v>20</c:v>
                </c:pt>
                <c:pt idx="103">
                  <c:v>20</c:v>
                </c:pt>
                <c:pt idx="104">
                  <c:v>21</c:v>
                </c:pt>
                <c:pt idx="105">
                  <c:v>15</c:v>
                </c:pt>
                <c:pt idx="106">
                  <c:v>7</c:v>
                </c:pt>
                <c:pt idx="107">
                  <c:v>12</c:v>
                </c:pt>
                <c:pt idx="108">
                  <c:v>5</c:v>
                </c:pt>
                <c:pt idx="109">
                  <c:v>20</c:v>
                </c:pt>
                <c:pt idx="110">
                  <c:v>18</c:v>
                </c:pt>
                <c:pt idx="111">
                  <c:v>22</c:v>
                </c:pt>
                <c:pt idx="112">
                  <c:v>17</c:v>
                </c:pt>
                <c:pt idx="113">
                  <c:v>21</c:v>
                </c:pt>
                <c:pt idx="114">
                  <c:v>15</c:v>
                </c:pt>
                <c:pt idx="115">
                  <c:v>13</c:v>
                </c:pt>
                <c:pt idx="116">
                  <c:v>12</c:v>
                </c:pt>
                <c:pt idx="117">
                  <c:v>9</c:v>
                </c:pt>
                <c:pt idx="118">
                  <c:v>16</c:v>
                </c:pt>
                <c:pt idx="119">
                  <c:v>7</c:v>
                </c:pt>
                <c:pt idx="120">
                  <c:v>16</c:v>
                </c:pt>
                <c:pt idx="121">
                  <c:v>7</c:v>
                </c:pt>
                <c:pt idx="122">
                  <c:v>17</c:v>
                </c:pt>
                <c:pt idx="123">
                  <c:v>15</c:v>
                </c:pt>
                <c:pt idx="124">
                  <c:v>20</c:v>
                </c:pt>
                <c:pt idx="125">
                  <c:v>11</c:v>
                </c:pt>
                <c:pt idx="126">
                  <c:v>7</c:v>
                </c:pt>
                <c:pt idx="127">
                  <c:v>12</c:v>
                </c:pt>
                <c:pt idx="128">
                  <c:v>25</c:v>
                </c:pt>
                <c:pt idx="129">
                  <c:v>10</c:v>
                </c:pt>
                <c:pt idx="130">
                  <c:v>2</c:v>
                </c:pt>
                <c:pt idx="131">
                  <c:v>18</c:v>
                </c:pt>
                <c:pt idx="132">
                  <c:v>6</c:v>
                </c:pt>
                <c:pt idx="133">
                  <c:v>20</c:v>
                </c:pt>
                <c:pt idx="134">
                  <c:v>11</c:v>
                </c:pt>
                <c:pt idx="135">
                  <c:v>12</c:v>
                </c:pt>
                <c:pt idx="136">
                  <c:v>10</c:v>
                </c:pt>
                <c:pt idx="137">
                  <c:v>21</c:v>
                </c:pt>
                <c:pt idx="138">
                  <c:v>10</c:v>
                </c:pt>
                <c:pt idx="139">
                  <c:v>21</c:v>
                </c:pt>
                <c:pt idx="140">
                  <c:v>11</c:v>
                </c:pt>
                <c:pt idx="141">
                  <c:v>19</c:v>
                </c:pt>
                <c:pt idx="142">
                  <c:v>20</c:v>
                </c:pt>
                <c:pt idx="143">
                  <c:v>10</c:v>
                </c:pt>
                <c:pt idx="144">
                  <c:v>12</c:v>
                </c:pt>
                <c:pt idx="145">
                  <c:v>10</c:v>
                </c:pt>
                <c:pt idx="146">
                  <c:v>18</c:v>
                </c:pt>
                <c:pt idx="147">
                  <c:v>25</c:v>
                </c:pt>
                <c:pt idx="148">
                  <c:v>11</c:v>
                </c:pt>
                <c:pt idx="149">
                  <c:v>10</c:v>
                </c:pt>
                <c:pt idx="150">
                  <c:v>16</c:v>
                </c:pt>
                <c:pt idx="151">
                  <c:v>12</c:v>
                </c:pt>
                <c:pt idx="152">
                  <c:v>17</c:v>
                </c:pt>
                <c:pt idx="153">
                  <c:v>16</c:v>
                </c:pt>
                <c:pt idx="154">
                  <c:v>21</c:v>
                </c:pt>
                <c:pt idx="155">
                  <c:v>3</c:v>
                </c:pt>
                <c:pt idx="156">
                  <c:v>15</c:v>
                </c:pt>
                <c:pt idx="157">
                  <c:v>10</c:v>
                </c:pt>
                <c:pt idx="158">
                  <c:v>7</c:v>
                </c:pt>
                <c:pt idx="159">
                  <c:v>13</c:v>
                </c:pt>
                <c:pt idx="160">
                  <c:v>16</c:v>
                </c:pt>
                <c:pt idx="161">
                  <c:v>13</c:v>
                </c:pt>
                <c:pt idx="162">
                  <c:v>20</c:v>
                </c:pt>
                <c:pt idx="163">
                  <c:v>18</c:v>
                </c:pt>
                <c:pt idx="164">
                  <c:v>12</c:v>
                </c:pt>
                <c:pt idx="165">
                  <c:v>17</c:v>
                </c:pt>
                <c:pt idx="166">
                  <c:v>8</c:v>
                </c:pt>
                <c:pt idx="167">
                  <c:v>17</c:v>
                </c:pt>
                <c:pt idx="168">
                  <c:v>17</c:v>
                </c:pt>
                <c:pt idx="169">
                  <c:v>20</c:v>
                </c:pt>
                <c:pt idx="170">
                  <c:v>8</c:v>
                </c:pt>
                <c:pt idx="171">
                  <c:v>18</c:v>
                </c:pt>
                <c:pt idx="172">
                  <c:v>8</c:v>
                </c:pt>
                <c:pt idx="173">
                  <c:v>17</c:v>
                </c:pt>
                <c:pt idx="174">
                  <c:v>17</c:v>
                </c:pt>
                <c:pt idx="175">
                  <c:v>27</c:v>
                </c:pt>
                <c:pt idx="176">
                  <c:v>20</c:v>
                </c:pt>
                <c:pt idx="177">
                  <c:v>17</c:v>
                </c:pt>
                <c:pt idx="178">
                  <c:v>17</c:v>
                </c:pt>
                <c:pt idx="179">
                  <c:v>18</c:v>
                </c:pt>
                <c:pt idx="180">
                  <c:v>16</c:v>
                </c:pt>
                <c:pt idx="181">
                  <c:v>17</c:v>
                </c:pt>
                <c:pt idx="182">
                  <c:v>9</c:v>
                </c:pt>
                <c:pt idx="183">
                  <c:v>26</c:v>
                </c:pt>
                <c:pt idx="184">
                  <c:v>18</c:v>
                </c:pt>
                <c:pt idx="185">
                  <c:v>23</c:v>
                </c:pt>
                <c:pt idx="186">
                  <c:v>10</c:v>
                </c:pt>
                <c:pt idx="187">
                  <c:v>17</c:v>
                </c:pt>
                <c:pt idx="188">
                  <c:v>21</c:v>
                </c:pt>
                <c:pt idx="189">
                  <c:v>7</c:v>
                </c:pt>
                <c:pt idx="190">
                  <c:v>11</c:v>
                </c:pt>
                <c:pt idx="191">
                  <c:v>12</c:v>
                </c:pt>
                <c:pt idx="192">
                  <c:v>6</c:v>
                </c:pt>
                <c:pt idx="193">
                  <c:v>20</c:v>
                </c:pt>
                <c:pt idx="194">
                  <c:v>17</c:v>
                </c:pt>
                <c:pt idx="195">
                  <c:v>8</c:v>
                </c:pt>
                <c:pt idx="196">
                  <c:v>14</c:v>
                </c:pt>
                <c:pt idx="197">
                  <c:v>15</c:v>
                </c:pt>
                <c:pt idx="198">
                  <c:v>26</c:v>
                </c:pt>
                <c:pt idx="199">
                  <c:v>18</c:v>
                </c:pt>
              </c:numCache>
            </c:numRef>
          </c:yVal>
          <c:smooth val="0"/>
          <c:extLst>
            <c:ext xmlns:c16="http://schemas.microsoft.com/office/drawing/2014/chart" uri="{C3380CC4-5D6E-409C-BE32-E72D297353CC}">
              <c16:uniqueId val="{00000000-952A-41DF-90BB-EA736D50458D}"/>
            </c:ext>
          </c:extLst>
        </c:ser>
        <c:dLbls>
          <c:showLegendKey val="0"/>
          <c:showVal val="0"/>
          <c:showCatName val="0"/>
          <c:showSerName val="0"/>
          <c:showPercent val="0"/>
          <c:showBubbleSize val="0"/>
        </c:dLbls>
        <c:axId val="1959207376"/>
        <c:axId val="1959207792"/>
      </c:scatterChart>
      <c:valAx>
        <c:axId val="1959207376"/>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59207792"/>
        <c:crosses val="autoZero"/>
        <c:crossBetween val="midCat"/>
      </c:valAx>
      <c:valAx>
        <c:axId val="195920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59207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APPLE STOCK TRENDS</a:t>
            </a:r>
            <a:endParaRPr lang="vi-V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6.180646262359047E-2"/>
          <c:y val="0.14895398407183125"/>
          <c:w val="0.92214912847391028"/>
          <c:h val="0.78085503142482215"/>
        </c:manualLayout>
      </c:layout>
      <c:stockChart>
        <c:ser>
          <c:idx val="0"/>
          <c:order val="0"/>
          <c:tx>
            <c:strRef>
              <c:f>'SMA vs EMA vs ES'!$C$6</c:f>
              <c:strCache>
                <c:ptCount val="1"/>
                <c:pt idx="0">
                  <c:v>Open</c:v>
                </c:pt>
              </c:strCache>
            </c:strRef>
          </c:tx>
          <c:spPr>
            <a:ln w="19050" cap="rnd">
              <a:noFill/>
              <a:round/>
            </a:ln>
            <a:effectLst/>
          </c:spPr>
          <c:marker>
            <c:symbol val="none"/>
          </c:marker>
          <c:cat>
            <c:numRef>
              <c:f>'SMA vs EMA vs ES'!$B$7:$B$67</c:f>
              <c:numCache>
                <c:formatCode>mm/dd/yyyy</c:formatCode>
                <c:ptCount val="6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numCache>
            </c:numRef>
          </c:cat>
          <c:val>
            <c:numRef>
              <c:f>'SMA vs EMA vs ES'!$C$7:$C$67</c:f>
              <c:numCache>
                <c:formatCode>0.00</c:formatCode>
                <c:ptCount val="61"/>
                <c:pt idx="0">
                  <c:v>133.52000000000001</c:v>
                </c:pt>
                <c:pt idx="1">
                  <c:v>128.88999999999999</c:v>
                </c:pt>
                <c:pt idx="2">
                  <c:v>127.72</c:v>
                </c:pt>
                <c:pt idx="3">
                  <c:v>128.36000000000001</c:v>
                </c:pt>
                <c:pt idx="4">
                  <c:v>132.43</c:v>
                </c:pt>
                <c:pt idx="5">
                  <c:v>129.19</c:v>
                </c:pt>
                <c:pt idx="6">
                  <c:v>128.5</c:v>
                </c:pt>
                <c:pt idx="7">
                  <c:v>128.76</c:v>
                </c:pt>
                <c:pt idx="8">
                  <c:v>130.80000000000001</c:v>
                </c:pt>
                <c:pt idx="9">
                  <c:v>128.78</c:v>
                </c:pt>
                <c:pt idx="10">
                  <c:v>127.78</c:v>
                </c:pt>
                <c:pt idx="11">
                  <c:v>128.66</c:v>
                </c:pt>
                <c:pt idx="12">
                  <c:v>133.80000000000001</c:v>
                </c:pt>
                <c:pt idx="13">
                  <c:v>136.28</c:v>
                </c:pt>
                <c:pt idx="14">
                  <c:v>143.07</c:v>
                </c:pt>
                <c:pt idx="15">
                  <c:v>143.6</c:v>
                </c:pt>
                <c:pt idx="16">
                  <c:v>143.43</c:v>
                </c:pt>
                <c:pt idx="17">
                  <c:v>139.52000000000001</c:v>
                </c:pt>
                <c:pt idx="18">
                  <c:v>135.83000000000001</c:v>
                </c:pt>
                <c:pt idx="19">
                  <c:v>133.75</c:v>
                </c:pt>
                <c:pt idx="20">
                  <c:v>135.72999999999999</c:v>
                </c:pt>
                <c:pt idx="21">
                  <c:v>135.76</c:v>
                </c:pt>
                <c:pt idx="22">
                  <c:v>136.30000000000001</c:v>
                </c:pt>
                <c:pt idx="23">
                  <c:v>137.35</c:v>
                </c:pt>
                <c:pt idx="24">
                  <c:v>136.03</c:v>
                </c:pt>
                <c:pt idx="25">
                  <c:v>136.62</c:v>
                </c:pt>
                <c:pt idx="26">
                  <c:v>136.47999999999999</c:v>
                </c:pt>
                <c:pt idx="27">
                  <c:v>135.9</c:v>
                </c:pt>
                <c:pt idx="28">
                  <c:v>134.35</c:v>
                </c:pt>
                <c:pt idx="29">
                  <c:v>135.49</c:v>
                </c:pt>
                <c:pt idx="30">
                  <c:v>131.25</c:v>
                </c:pt>
                <c:pt idx="31">
                  <c:v>129.19999999999999</c:v>
                </c:pt>
                <c:pt idx="32">
                  <c:v>130.24</c:v>
                </c:pt>
                <c:pt idx="33">
                  <c:v>128.01</c:v>
                </c:pt>
                <c:pt idx="34">
                  <c:v>123.76</c:v>
                </c:pt>
                <c:pt idx="35">
                  <c:v>124.94</c:v>
                </c:pt>
                <c:pt idx="36">
                  <c:v>124.68</c:v>
                </c:pt>
                <c:pt idx="37">
                  <c:v>122.59</c:v>
                </c:pt>
                <c:pt idx="38">
                  <c:v>123.75</c:v>
                </c:pt>
                <c:pt idx="39">
                  <c:v>128.41</c:v>
                </c:pt>
                <c:pt idx="40">
                  <c:v>124.81</c:v>
                </c:pt>
                <c:pt idx="41">
                  <c:v>121.75</c:v>
                </c:pt>
                <c:pt idx="42">
                  <c:v>120.98</c:v>
                </c:pt>
                <c:pt idx="43">
                  <c:v>120.93</c:v>
                </c:pt>
                <c:pt idx="44">
                  <c:v>119.03</c:v>
                </c:pt>
                <c:pt idx="45">
                  <c:v>121.69</c:v>
                </c:pt>
                <c:pt idx="46">
                  <c:v>122.54</c:v>
                </c:pt>
                <c:pt idx="47">
                  <c:v>120.4</c:v>
                </c:pt>
                <c:pt idx="48">
                  <c:v>121.41</c:v>
                </c:pt>
                <c:pt idx="49">
                  <c:v>125.7</c:v>
                </c:pt>
                <c:pt idx="50">
                  <c:v>124.05</c:v>
                </c:pt>
                <c:pt idx="51">
                  <c:v>122.88</c:v>
                </c:pt>
                <c:pt idx="52">
                  <c:v>119.9</c:v>
                </c:pt>
                <c:pt idx="53">
                  <c:v>120.33</c:v>
                </c:pt>
                <c:pt idx="54">
                  <c:v>123.33</c:v>
                </c:pt>
                <c:pt idx="55">
                  <c:v>122.82</c:v>
                </c:pt>
                <c:pt idx="56">
                  <c:v>119.54</c:v>
                </c:pt>
                <c:pt idx="57">
                  <c:v>120.35</c:v>
                </c:pt>
                <c:pt idx="58">
                  <c:v>121.65</c:v>
                </c:pt>
                <c:pt idx="59">
                  <c:v>120.11</c:v>
                </c:pt>
                <c:pt idx="60">
                  <c:v>121.65</c:v>
                </c:pt>
              </c:numCache>
            </c:numRef>
          </c:val>
          <c:smooth val="0"/>
          <c:extLst>
            <c:ext xmlns:c16="http://schemas.microsoft.com/office/drawing/2014/chart" uri="{C3380CC4-5D6E-409C-BE32-E72D297353CC}">
              <c16:uniqueId val="{00000000-73DA-475C-BD13-A7519BB18F31}"/>
            </c:ext>
          </c:extLst>
        </c:ser>
        <c:ser>
          <c:idx val="1"/>
          <c:order val="1"/>
          <c:tx>
            <c:strRef>
              <c:f>'SMA vs EMA vs ES'!$D$6</c:f>
              <c:strCache>
                <c:ptCount val="1"/>
                <c:pt idx="0">
                  <c:v>High</c:v>
                </c:pt>
              </c:strCache>
            </c:strRef>
          </c:tx>
          <c:spPr>
            <a:ln w="19050" cap="rnd">
              <a:noFill/>
              <a:round/>
            </a:ln>
            <a:effectLst/>
          </c:spPr>
          <c:marker>
            <c:symbol val="none"/>
          </c:marker>
          <c:cat>
            <c:numRef>
              <c:f>'SMA vs EMA vs ES'!$B$7:$B$67</c:f>
              <c:numCache>
                <c:formatCode>mm/dd/yyyy</c:formatCode>
                <c:ptCount val="6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numCache>
            </c:numRef>
          </c:cat>
          <c:val>
            <c:numRef>
              <c:f>'SMA vs EMA vs ES'!$D$7:$D$67</c:f>
              <c:numCache>
                <c:formatCode>0.00</c:formatCode>
                <c:ptCount val="61"/>
                <c:pt idx="0">
                  <c:v>133.61000000000001</c:v>
                </c:pt>
                <c:pt idx="1">
                  <c:v>131.74</c:v>
                </c:pt>
                <c:pt idx="2">
                  <c:v>131.05000000000001</c:v>
                </c:pt>
                <c:pt idx="3">
                  <c:v>131.63</c:v>
                </c:pt>
                <c:pt idx="4">
                  <c:v>132.63</c:v>
                </c:pt>
                <c:pt idx="5">
                  <c:v>130.16999999999999</c:v>
                </c:pt>
                <c:pt idx="6">
                  <c:v>129.69</c:v>
                </c:pt>
                <c:pt idx="7">
                  <c:v>131.44999999999999</c:v>
                </c:pt>
                <c:pt idx="8">
                  <c:v>131</c:v>
                </c:pt>
                <c:pt idx="9">
                  <c:v>130.22</c:v>
                </c:pt>
                <c:pt idx="10">
                  <c:v>128.71</c:v>
                </c:pt>
                <c:pt idx="11">
                  <c:v>132.49</c:v>
                </c:pt>
                <c:pt idx="12">
                  <c:v>139.66999999999999</c:v>
                </c:pt>
                <c:pt idx="13">
                  <c:v>139.85</c:v>
                </c:pt>
                <c:pt idx="14">
                  <c:v>145.09</c:v>
                </c:pt>
                <c:pt idx="15">
                  <c:v>144.30000000000001</c:v>
                </c:pt>
                <c:pt idx="16">
                  <c:v>144.30000000000001</c:v>
                </c:pt>
                <c:pt idx="17">
                  <c:v>141.99</c:v>
                </c:pt>
                <c:pt idx="18">
                  <c:v>136.74</c:v>
                </c:pt>
                <c:pt idx="19">
                  <c:v>135.38</c:v>
                </c:pt>
                <c:pt idx="20">
                  <c:v>136.31</c:v>
                </c:pt>
                <c:pt idx="21">
                  <c:v>135.77000000000001</c:v>
                </c:pt>
                <c:pt idx="22">
                  <c:v>137.4</c:v>
                </c:pt>
                <c:pt idx="23">
                  <c:v>137.41999999999999</c:v>
                </c:pt>
                <c:pt idx="24">
                  <c:v>136.96</c:v>
                </c:pt>
                <c:pt idx="25">
                  <c:v>137.88</c:v>
                </c:pt>
                <c:pt idx="26">
                  <c:v>136.99</c:v>
                </c:pt>
                <c:pt idx="27">
                  <c:v>136.38999999999999</c:v>
                </c:pt>
                <c:pt idx="28">
                  <c:v>135.53</c:v>
                </c:pt>
                <c:pt idx="29">
                  <c:v>136.01</c:v>
                </c:pt>
                <c:pt idx="30">
                  <c:v>132.22</c:v>
                </c:pt>
                <c:pt idx="31">
                  <c:v>130</c:v>
                </c:pt>
                <c:pt idx="32">
                  <c:v>130.71</c:v>
                </c:pt>
                <c:pt idx="33">
                  <c:v>129.72</c:v>
                </c:pt>
                <c:pt idx="34">
                  <c:v>126.71</c:v>
                </c:pt>
                <c:pt idx="35">
                  <c:v>125.56</c:v>
                </c:pt>
                <c:pt idx="36">
                  <c:v>126.46</c:v>
                </c:pt>
                <c:pt idx="37">
                  <c:v>124.85</c:v>
                </c:pt>
                <c:pt idx="38">
                  <c:v>127.93</c:v>
                </c:pt>
                <c:pt idx="39">
                  <c:v>128.72</c:v>
                </c:pt>
                <c:pt idx="40">
                  <c:v>125.71</c:v>
                </c:pt>
                <c:pt idx="41">
                  <c:v>123.6</c:v>
                </c:pt>
                <c:pt idx="42">
                  <c:v>121.94</c:v>
                </c:pt>
                <c:pt idx="43">
                  <c:v>121</c:v>
                </c:pt>
                <c:pt idx="44">
                  <c:v>122.06</c:v>
                </c:pt>
                <c:pt idx="45">
                  <c:v>122.17</c:v>
                </c:pt>
                <c:pt idx="46">
                  <c:v>123.21</c:v>
                </c:pt>
                <c:pt idx="47">
                  <c:v>121.17</c:v>
                </c:pt>
                <c:pt idx="48">
                  <c:v>124</c:v>
                </c:pt>
                <c:pt idx="49">
                  <c:v>127.22</c:v>
                </c:pt>
                <c:pt idx="50">
                  <c:v>125.86</c:v>
                </c:pt>
                <c:pt idx="51">
                  <c:v>123.18</c:v>
                </c:pt>
                <c:pt idx="52">
                  <c:v>121.43</c:v>
                </c:pt>
                <c:pt idx="53">
                  <c:v>123.87</c:v>
                </c:pt>
                <c:pt idx="54">
                  <c:v>124.24</c:v>
                </c:pt>
                <c:pt idx="55">
                  <c:v>122.9</c:v>
                </c:pt>
                <c:pt idx="56">
                  <c:v>121.66</c:v>
                </c:pt>
                <c:pt idx="57">
                  <c:v>121.48</c:v>
                </c:pt>
                <c:pt idx="58">
                  <c:v>122.58</c:v>
                </c:pt>
                <c:pt idx="59">
                  <c:v>120.4</c:v>
                </c:pt>
                <c:pt idx="60">
                  <c:v>123.52</c:v>
                </c:pt>
              </c:numCache>
            </c:numRef>
          </c:val>
          <c:smooth val="0"/>
          <c:extLst>
            <c:ext xmlns:c16="http://schemas.microsoft.com/office/drawing/2014/chart" uri="{C3380CC4-5D6E-409C-BE32-E72D297353CC}">
              <c16:uniqueId val="{00000001-73DA-475C-BD13-A7519BB18F31}"/>
            </c:ext>
          </c:extLst>
        </c:ser>
        <c:ser>
          <c:idx val="2"/>
          <c:order val="2"/>
          <c:tx>
            <c:strRef>
              <c:f>'SMA vs EMA vs ES'!$E$6</c:f>
              <c:strCache>
                <c:ptCount val="1"/>
                <c:pt idx="0">
                  <c:v>Low</c:v>
                </c:pt>
              </c:strCache>
            </c:strRef>
          </c:tx>
          <c:spPr>
            <a:ln w="19050" cap="rnd">
              <a:noFill/>
              <a:round/>
            </a:ln>
            <a:effectLst/>
          </c:spPr>
          <c:marker>
            <c:symbol val="none"/>
          </c:marker>
          <c:cat>
            <c:numRef>
              <c:f>'SMA vs EMA vs ES'!$B$7:$B$67</c:f>
              <c:numCache>
                <c:formatCode>mm/dd/yyyy</c:formatCode>
                <c:ptCount val="6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numCache>
            </c:numRef>
          </c:cat>
          <c:val>
            <c:numRef>
              <c:f>'SMA vs EMA vs ES'!$E$7:$E$67</c:f>
              <c:numCache>
                <c:formatCode>0.00</c:formatCode>
                <c:ptCount val="61"/>
                <c:pt idx="0">
                  <c:v>126.76</c:v>
                </c:pt>
                <c:pt idx="1">
                  <c:v>128.43</c:v>
                </c:pt>
                <c:pt idx="2">
                  <c:v>126.38</c:v>
                </c:pt>
                <c:pt idx="3">
                  <c:v>127.86</c:v>
                </c:pt>
                <c:pt idx="4">
                  <c:v>130.22999999999999</c:v>
                </c:pt>
                <c:pt idx="5">
                  <c:v>128.5</c:v>
                </c:pt>
                <c:pt idx="6">
                  <c:v>126.86</c:v>
                </c:pt>
                <c:pt idx="7">
                  <c:v>128.49</c:v>
                </c:pt>
                <c:pt idx="8">
                  <c:v>128.76</c:v>
                </c:pt>
                <c:pt idx="9">
                  <c:v>127</c:v>
                </c:pt>
                <c:pt idx="10">
                  <c:v>126.94</c:v>
                </c:pt>
                <c:pt idx="11">
                  <c:v>128.55000000000001</c:v>
                </c:pt>
                <c:pt idx="12">
                  <c:v>133.59</c:v>
                </c:pt>
                <c:pt idx="13">
                  <c:v>135.02000000000001</c:v>
                </c:pt>
                <c:pt idx="14">
                  <c:v>136.54</c:v>
                </c:pt>
                <c:pt idx="15">
                  <c:v>141.37</c:v>
                </c:pt>
                <c:pt idx="16">
                  <c:v>140.41</c:v>
                </c:pt>
                <c:pt idx="17">
                  <c:v>136.69999999999999</c:v>
                </c:pt>
                <c:pt idx="18">
                  <c:v>130.21</c:v>
                </c:pt>
                <c:pt idx="19">
                  <c:v>130.93</c:v>
                </c:pt>
                <c:pt idx="20">
                  <c:v>134.61000000000001</c:v>
                </c:pt>
                <c:pt idx="21">
                  <c:v>133.61000000000001</c:v>
                </c:pt>
                <c:pt idx="22">
                  <c:v>134.59</c:v>
                </c:pt>
                <c:pt idx="23">
                  <c:v>135.86000000000001</c:v>
                </c:pt>
                <c:pt idx="24">
                  <c:v>134.91999999999999</c:v>
                </c:pt>
                <c:pt idx="25">
                  <c:v>135.85</c:v>
                </c:pt>
                <c:pt idx="26">
                  <c:v>134.4</c:v>
                </c:pt>
                <c:pt idx="27">
                  <c:v>133.77000000000001</c:v>
                </c:pt>
                <c:pt idx="28">
                  <c:v>133.69</c:v>
                </c:pt>
                <c:pt idx="29">
                  <c:v>132.79</c:v>
                </c:pt>
                <c:pt idx="30">
                  <c:v>129.47</c:v>
                </c:pt>
                <c:pt idx="31">
                  <c:v>127.41</c:v>
                </c:pt>
                <c:pt idx="32">
                  <c:v>128.80000000000001</c:v>
                </c:pt>
                <c:pt idx="33">
                  <c:v>125.6</c:v>
                </c:pt>
                <c:pt idx="34">
                  <c:v>118.39</c:v>
                </c:pt>
                <c:pt idx="35">
                  <c:v>122.23</c:v>
                </c:pt>
                <c:pt idx="36">
                  <c:v>120.54</c:v>
                </c:pt>
                <c:pt idx="37">
                  <c:v>121.2</c:v>
                </c:pt>
                <c:pt idx="38">
                  <c:v>122.79</c:v>
                </c:pt>
                <c:pt idx="39">
                  <c:v>125.01</c:v>
                </c:pt>
                <c:pt idx="40">
                  <c:v>121.84</c:v>
                </c:pt>
                <c:pt idx="41">
                  <c:v>118.62</c:v>
                </c:pt>
                <c:pt idx="42">
                  <c:v>117.57</c:v>
                </c:pt>
                <c:pt idx="43">
                  <c:v>116.21</c:v>
                </c:pt>
                <c:pt idx="44">
                  <c:v>118.79</c:v>
                </c:pt>
                <c:pt idx="45">
                  <c:v>119.45</c:v>
                </c:pt>
                <c:pt idx="46">
                  <c:v>121.26</c:v>
                </c:pt>
                <c:pt idx="47">
                  <c:v>119.16</c:v>
                </c:pt>
                <c:pt idx="48">
                  <c:v>120.42</c:v>
                </c:pt>
                <c:pt idx="49">
                  <c:v>124.72</c:v>
                </c:pt>
                <c:pt idx="50">
                  <c:v>122.34</c:v>
                </c:pt>
                <c:pt idx="51">
                  <c:v>120.32</c:v>
                </c:pt>
                <c:pt idx="52">
                  <c:v>119.68</c:v>
                </c:pt>
                <c:pt idx="53">
                  <c:v>120.26</c:v>
                </c:pt>
                <c:pt idx="54">
                  <c:v>122.14</c:v>
                </c:pt>
                <c:pt idx="55">
                  <c:v>120.07</c:v>
                </c:pt>
                <c:pt idx="56">
                  <c:v>119</c:v>
                </c:pt>
                <c:pt idx="57">
                  <c:v>118.92</c:v>
                </c:pt>
                <c:pt idx="58">
                  <c:v>120.73</c:v>
                </c:pt>
                <c:pt idx="59">
                  <c:v>118.86</c:v>
                </c:pt>
                <c:pt idx="60">
                  <c:v>121.15</c:v>
                </c:pt>
              </c:numCache>
            </c:numRef>
          </c:val>
          <c:smooth val="0"/>
          <c:extLst>
            <c:ext xmlns:c16="http://schemas.microsoft.com/office/drawing/2014/chart" uri="{C3380CC4-5D6E-409C-BE32-E72D297353CC}">
              <c16:uniqueId val="{00000002-73DA-475C-BD13-A7519BB18F31}"/>
            </c:ext>
          </c:extLst>
        </c:ser>
        <c:ser>
          <c:idx val="3"/>
          <c:order val="3"/>
          <c:tx>
            <c:strRef>
              <c:f>'SMA vs EMA vs ES'!$F$6</c:f>
              <c:strCache>
                <c:ptCount val="1"/>
                <c:pt idx="0">
                  <c:v>Close</c:v>
                </c:pt>
              </c:strCache>
            </c:strRef>
          </c:tx>
          <c:spPr>
            <a:ln w="19050" cap="rnd">
              <a:noFill/>
              <a:round/>
            </a:ln>
            <a:effectLst/>
          </c:spPr>
          <c:marker>
            <c:symbol val="none"/>
          </c:marker>
          <c:trendline>
            <c:spPr>
              <a:ln w="19050" cap="rnd">
                <a:solidFill>
                  <a:schemeClr val="accent1"/>
                </a:solidFill>
                <a:prstDash val="solid"/>
              </a:ln>
              <a:effectLst/>
            </c:spPr>
            <c:trendlineType val="movingAvg"/>
            <c:period val="5"/>
            <c:dispRSqr val="0"/>
            <c:dispEq val="0"/>
          </c:trendline>
          <c:cat>
            <c:numRef>
              <c:f>'SMA vs EMA vs ES'!$B$7:$B$67</c:f>
              <c:numCache>
                <c:formatCode>mm/dd/yyyy</c:formatCode>
                <c:ptCount val="6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numCache>
            </c:numRef>
          </c:cat>
          <c:val>
            <c:numRef>
              <c:f>'SMA vs EMA vs ES'!$F$7:$F$67</c:f>
              <c:numCache>
                <c:formatCode>0.00</c:formatCode>
                <c:ptCount val="61"/>
                <c:pt idx="0">
                  <c:v>129.41</c:v>
                </c:pt>
                <c:pt idx="1">
                  <c:v>131.01</c:v>
                </c:pt>
                <c:pt idx="2">
                  <c:v>126.6</c:v>
                </c:pt>
                <c:pt idx="3">
                  <c:v>130.91999999999999</c:v>
                </c:pt>
                <c:pt idx="4">
                  <c:v>132.05000000000001</c:v>
                </c:pt>
                <c:pt idx="5">
                  <c:v>128.97999999999999</c:v>
                </c:pt>
                <c:pt idx="6">
                  <c:v>128.80000000000001</c:v>
                </c:pt>
                <c:pt idx="7">
                  <c:v>130.88999999999999</c:v>
                </c:pt>
                <c:pt idx="8">
                  <c:v>128.91</c:v>
                </c:pt>
                <c:pt idx="9">
                  <c:v>127.14</c:v>
                </c:pt>
                <c:pt idx="10">
                  <c:v>127.83</c:v>
                </c:pt>
                <c:pt idx="11">
                  <c:v>132.03</c:v>
                </c:pt>
                <c:pt idx="12">
                  <c:v>136.87</c:v>
                </c:pt>
                <c:pt idx="13">
                  <c:v>139.07</c:v>
                </c:pt>
                <c:pt idx="14">
                  <c:v>142.91999999999999</c:v>
                </c:pt>
                <c:pt idx="15">
                  <c:v>143.16</c:v>
                </c:pt>
                <c:pt idx="16">
                  <c:v>142.06</c:v>
                </c:pt>
                <c:pt idx="17">
                  <c:v>137.09</c:v>
                </c:pt>
                <c:pt idx="18">
                  <c:v>131.96</c:v>
                </c:pt>
                <c:pt idx="19">
                  <c:v>134.13999999999999</c:v>
                </c:pt>
                <c:pt idx="20">
                  <c:v>134.99</c:v>
                </c:pt>
                <c:pt idx="21">
                  <c:v>133.94</c:v>
                </c:pt>
                <c:pt idx="22">
                  <c:v>137.38999999999999</c:v>
                </c:pt>
                <c:pt idx="23">
                  <c:v>136.76</c:v>
                </c:pt>
                <c:pt idx="24">
                  <c:v>136.91</c:v>
                </c:pt>
                <c:pt idx="25">
                  <c:v>136.01</c:v>
                </c:pt>
                <c:pt idx="26">
                  <c:v>135.38999999999999</c:v>
                </c:pt>
                <c:pt idx="27">
                  <c:v>135.13</c:v>
                </c:pt>
                <c:pt idx="28">
                  <c:v>135.37</c:v>
                </c:pt>
                <c:pt idx="29">
                  <c:v>133.19</c:v>
                </c:pt>
                <c:pt idx="30">
                  <c:v>130.84</c:v>
                </c:pt>
                <c:pt idx="31">
                  <c:v>129.71</c:v>
                </c:pt>
                <c:pt idx="32">
                  <c:v>129.87</c:v>
                </c:pt>
                <c:pt idx="33">
                  <c:v>126</c:v>
                </c:pt>
                <c:pt idx="34">
                  <c:v>125.86</c:v>
                </c:pt>
                <c:pt idx="35">
                  <c:v>125.35</c:v>
                </c:pt>
                <c:pt idx="36">
                  <c:v>120.99</c:v>
                </c:pt>
                <c:pt idx="37">
                  <c:v>121.26</c:v>
                </c:pt>
                <c:pt idx="38">
                  <c:v>127.79</c:v>
                </c:pt>
                <c:pt idx="39">
                  <c:v>125.12</c:v>
                </c:pt>
                <c:pt idx="40">
                  <c:v>122.06</c:v>
                </c:pt>
                <c:pt idx="41">
                  <c:v>120.13</c:v>
                </c:pt>
                <c:pt idx="42">
                  <c:v>121.42</c:v>
                </c:pt>
                <c:pt idx="43">
                  <c:v>116.36</c:v>
                </c:pt>
                <c:pt idx="44">
                  <c:v>121.09</c:v>
                </c:pt>
                <c:pt idx="45">
                  <c:v>119.98</c:v>
                </c:pt>
                <c:pt idx="46">
                  <c:v>121.96</c:v>
                </c:pt>
                <c:pt idx="47">
                  <c:v>121.03</c:v>
                </c:pt>
                <c:pt idx="48">
                  <c:v>123.99</c:v>
                </c:pt>
                <c:pt idx="49">
                  <c:v>125.57</c:v>
                </c:pt>
                <c:pt idx="50">
                  <c:v>124.76</c:v>
                </c:pt>
                <c:pt idx="51">
                  <c:v>120.53</c:v>
                </c:pt>
                <c:pt idx="52">
                  <c:v>119.99</c:v>
                </c:pt>
                <c:pt idx="53">
                  <c:v>123.39</c:v>
                </c:pt>
                <c:pt idx="54">
                  <c:v>122.54</c:v>
                </c:pt>
                <c:pt idx="55">
                  <c:v>120.09</c:v>
                </c:pt>
                <c:pt idx="56">
                  <c:v>120.59</c:v>
                </c:pt>
                <c:pt idx="57">
                  <c:v>121.21</c:v>
                </c:pt>
                <c:pt idx="58">
                  <c:v>121.39</c:v>
                </c:pt>
                <c:pt idx="59">
                  <c:v>119.9</c:v>
                </c:pt>
                <c:pt idx="60">
                  <c:v>122.15</c:v>
                </c:pt>
              </c:numCache>
            </c:numRef>
          </c:val>
          <c:smooth val="0"/>
          <c:extLst>
            <c:ext xmlns:c16="http://schemas.microsoft.com/office/drawing/2014/chart" uri="{C3380CC4-5D6E-409C-BE32-E72D297353CC}">
              <c16:uniqueId val="{00000003-73DA-475C-BD13-A7519BB18F31}"/>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rgbClr val="00B050"/>
              </a:solidFill>
              <a:ln w="9525" cap="flat" cmpd="sng" algn="ctr">
                <a:solidFill>
                  <a:schemeClr val="tx1">
                    <a:lumMod val="65000"/>
                    <a:lumOff val="35000"/>
                  </a:schemeClr>
                </a:solidFill>
                <a:round/>
              </a:ln>
              <a:effectLst/>
            </c:spPr>
          </c:upBars>
          <c:downBars>
            <c:spPr>
              <a:solidFill>
                <a:srgbClr val="FF0000"/>
              </a:solidFill>
              <a:ln w="9525" cap="flat" cmpd="sng" algn="ctr">
                <a:solidFill>
                  <a:schemeClr val="tx1">
                    <a:lumMod val="65000"/>
                    <a:lumOff val="35000"/>
                  </a:schemeClr>
                </a:solidFill>
                <a:round/>
              </a:ln>
              <a:effectLst/>
            </c:spPr>
          </c:downBars>
        </c:upDownBars>
        <c:axId val="2003460656"/>
        <c:axId val="2003450256"/>
      </c:stockChart>
      <c:dateAx>
        <c:axId val="2003460656"/>
        <c:scaling>
          <c:orientation val="minMax"/>
        </c:scaling>
        <c:delete val="0"/>
        <c:axPos val="b"/>
        <c:numFmt formatCode="m/d"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03450256"/>
        <c:crosses val="autoZero"/>
        <c:auto val="1"/>
        <c:lblOffset val="100"/>
        <c:baseTimeUnit val="days"/>
      </c:dateAx>
      <c:valAx>
        <c:axId val="2003450256"/>
        <c:scaling>
          <c:orientation val="minMax"/>
          <c:max val="145"/>
          <c:min val="11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03460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6.1239787233291987E-2"/>
          <c:y val="0.13116905302805909"/>
          <c:w val="0.91395381679272047"/>
          <c:h val="0.75911073194454581"/>
        </c:manualLayout>
      </c:layout>
      <c:lineChart>
        <c:grouping val="standard"/>
        <c:varyColors val="0"/>
        <c:ser>
          <c:idx val="0"/>
          <c:order val="0"/>
          <c:tx>
            <c:strRef>
              <c:f>'SMA vs EMA vs ES'!$F$6</c:f>
              <c:strCache>
                <c:ptCount val="1"/>
                <c:pt idx="0">
                  <c:v>Close</c:v>
                </c:pt>
              </c:strCache>
            </c:strRef>
          </c:tx>
          <c:spPr>
            <a:ln w="19050" cap="rnd">
              <a:solidFill>
                <a:schemeClr val="bg1">
                  <a:lumMod val="75000"/>
                </a:schemeClr>
              </a:solidFill>
              <a:round/>
            </a:ln>
            <a:effectLst/>
          </c:spPr>
          <c:marker>
            <c:symbol val="none"/>
          </c:marker>
          <c:dPt>
            <c:idx val="69"/>
            <c:marker>
              <c:symbol val="none"/>
            </c:marker>
            <c:bubble3D val="0"/>
            <c:extLst>
              <c:ext xmlns:c16="http://schemas.microsoft.com/office/drawing/2014/chart" uri="{C3380CC4-5D6E-409C-BE32-E72D297353CC}">
                <c16:uniqueId val="{00000003-B77B-4B89-BA3E-04989F506247}"/>
              </c:ext>
            </c:extLst>
          </c:dPt>
          <c:cat>
            <c:numRef>
              <c:f>'SMA vs EMA vs ES'!$B$7:$B$258</c:f>
              <c:numCache>
                <c:formatCode>mm/dd/yyyy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'SMA vs EMA vs ES'!$F$7:$F$258</c:f>
              <c:numCache>
                <c:formatCode>0.00</c:formatCode>
                <c:ptCount val="252"/>
                <c:pt idx="0">
                  <c:v>129.41</c:v>
                </c:pt>
                <c:pt idx="1">
                  <c:v>131.01</c:v>
                </c:pt>
                <c:pt idx="2">
                  <c:v>126.6</c:v>
                </c:pt>
                <c:pt idx="3">
                  <c:v>130.91999999999999</c:v>
                </c:pt>
                <c:pt idx="4">
                  <c:v>132.05000000000001</c:v>
                </c:pt>
                <c:pt idx="5">
                  <c:v>128.97999999999999</c:v>
                </c:pt>
                <c:pt idx="6">
                  <c:v>128.80000000000001</c:v>
                </c:pt>
                <c:pt idx="7">
                  <c:v>130.88999999999999</c:v>
                </c:pt>
                <c:pt idx="8">
                  <c:v>128.91</c:v>
                </c:pt>
                <c:pt idx="9">
                  <c:v>127.14</c:v>
                </c:pt>
                <c:pt idx="10">
                  <c:v>127.83</c:v>
                </c:pt>
                <c:pt idx="11">
                  <c:v>132.03</c:v>
                </c:pt>
                <c:pt idx="12">
                  <c:v>136.87</c:v>
                </c:pt>
                <c:pt idx="13">
                  <c:v>139.07</c:v>
                </c:pt>
                <c:pt idx="14">
                  <c:v>142.91999999999999</c:v>
                </c:pt>
                <c:pt idx="15">
                  <c:v>143.16</c:v>
                </c:pt>
                <c:pt idx="16">
                  <c:v>142.06</c:v>
                </c:pt>
                <c:pt idx="17">
                  <c:v>137.09</c:v>
                </c:pt>
                <c:pt idx="18">
                  <c:v>131.96</c:v>
                </c:pt>
                <c:pt idx="19">
                  <c:v>134.13999999999999</c:v>
                </c:pt>
                <c:pt idx="20">
                  <c:v>134.99</c:v>
                </c:pt>
                <c:pt idx="21">
                  <c:v>133.94</c:v>
                </c:pt>
                <c:pt idx="22">
                  <c:v>137.38999999999999</c:v>
                </c:pt>
                <c:pt idx="23">
                  <c:v>136.76</c:v>
                </c:pt>
                <c:pt idx="24">
                  <c:v>136.91</c:v>
                </c:pt>
                <c:pt idx="25">
                  <c:v>136.01</c:v>
                </c:pt>
                <c:pt idx="26">
                  <c:v>135.38999999999999</c:v>
                </c:pt>
                <c:pt idx="27">
                  <c:v>135.13</c:v>
                </c:pt>
                <c:pt idx="28">
                  <c:v>135.37</c:v>
                </c:pt>
                <c:pt idx="29">
                  <c:v>133.19</c:v>
                </c:pt>
                <c:pt idx="30">
                  <c:v>130.84</c:v>
                </c:pt>
                <c:pt idx="31">
                  <c:v>129.71</c:v>
                </c:pt>
                <c:pt idx="32">
                  <c:v>129.87</c:v>
                </c:pt>
                <c:pt idx="33">
                  <c:v>126</c:v>
                </c:pt>
                <c:pt idx="34">
                  <c:v>125.86</c:v>
                </c:pt>
                <c:pt idx="35">
                  <c:v>125.35</c:v>
                </c:pt>
                <c:pt idx="36">
                  <c:v>120.99</c:v>
                </c:pt>
                <c:pt idx="37">
                  <c:v>121.26</c:v>
                </c:pt>
                <c:pt idx="38">
                  <c:v>127.79</c:v>
                </c:pt>
                <c:pt idx="39">
                  <c:v>125.12</c:v>
                </c:pt>
                <c:pt idx="40">
                  <c:v>122.06</c:v>
                </c:pt>
                <c:pt idx="41">
                  <c:v>120.13</c:v>
                </c:pt>
                <c:pt idx="42">
                  <c:v>121.42</c:v>
                </c:pt>
                <c:pt idx="43">
                  <c:v>116.36</c:v>
                </c:pt>
                <c:pt idx="44">
                  <c:v>121.09</c:v>
                </c:pt>
                <c:pt idx="45">
                  <c:v>119.98</c:v>
                </c:pt>
                <c:pt idx="46">
                  <c:v>121.96</c:v>
                </c:pt>
                <c:pt idx="47">
                  <c:v>121.03</c:v>
                </c:pt>
                <c:pt idx="48">
                  <c:v>123.99</c:v>
                </c:pt>
                <c:pt idx="49">
                  <c:v>125.57</c:v>
                </c:pt>
                <c:pt idx="50">
                  <c:v>124.76</c:v>
                </c:pt>
                <c:pt idx="51">
                  <c:v>120.53</c:v>
                </c:pt>
                <c:pt idx="52">
                  <c:v>119.99</c:v>
                </c:pt>
                <c:pt idx="53">
                  <c:v>123.39</c:v>
                </c:pt>
                <c:pt idx="54">
                  <c:v>122.54</c:v>
                </c:pt>
                <c:pt idx="55">
                  <c:v>120.09</c:v>
                </c:pt>
                <c:pt idx="56">
                  <c:v>120.59</c:v>
                </c:pt>
                <c:pt idx="57">
                  <c:v>121.21</c:v>
                </c:pt>
                <c:pt idx="58">
                  <c:v>121.39</c:v>
                </c:pt>
                <c:pt idx="59">
                  <c:v>119.9</c:v>
                </c:pt>
                <c:pt idx="60">
                  <c:v>122.15</c:v>
                </c:pt>
                <c:pt idx="61">
                  <c:v>123</c:v>
                </c:pt>
                <c:pt idx="62">
                  <c:v>125.9</c:v>
                </c:pt>
                <c:pt idx="63">
                  <c:v>126.21</c:v>
                </c:pt>
                <c:pt idx="64">
                  <c:v>127.9</c:v>
                </c:pt>
                <c:pt idx="65">
                  <c:v>130.36000000000001</c:v>
                </c:pt>
                <c:pt idx="66">
                  <c:v>133</c:v>
                </c:pt>
                <c:pt idx="67">
                  <c:v>131.24</c:v>
                </c:pt>
                <c:pt idx="68">
                  <c:v>134.43</c:v>
                </c:pt>
                <c:pt idx="69">
                  <c:v>132.03</c:v>
                </c:pt>
                <c:pt idx="70">
                  <c:v>134.5</c:v>
                </c:pt>
                <c:pt idx="71">
                  <c:v>134.16</c:v>
                </c:pt>
                <c:pt idx="72">
                  <c:v>134.84</c:v>
                </c:pt>
                <c:pt idx="73">
                  <c:v>133.11000000000001</c:v>
                </c:pt>
                <c:pt idx="74">
                  <c:v>133.5</c:v>
                </c:pt>
                <c:pt idx="75">
                  <c:v>131.94</c:v>
                </c:pt>
                <c:pt idx="76">
                  <c:v>134.32</c:v>
                </c:pt>
                <c:pt idx="77">
                  <c:v>134.72</c:v>
                </c:pt>
                <c:pt idx="78">
                  <c:v>134.38999999999999</c:v>
                </c:pt>
                <c:pt idx="79">
                  <c:v>133.58000000000001</c:v>
                </c:pt>
                <c:pt idx="80">
                  <c:v>133.47999999999999</c:v>
                </c:pt>
                <c:pt idx="81">
                  <c:v>131.46</c:v>
                </c:pt>
                <c:pt idx="82">
                  <c:v>132.54</c:v>
                </c:pt>
                <c:pt idx="83">
                  <c:v>127.85</c:v>
                </c:pt>
                <c:pt idx="84">
                  <c:v>128.1</c:v>
                </c:pt>
                <c:pt idx="85">
                  <c:v>129.74</c:v>
                </c:pt>
                <c:pt idx="86">
                  <c:v>130.21</c:v>
                </c:pt>
                <c:pt idx="87">
                  <c:v>126.85</c:v>
                </c:pt>
                <c:pt idx="88">
                  <c:v>125.91</c:v>
                </c:pt>
                <c:pt idx="89">
                  <c:v>122.77</c:v>
                </c:pt>
                <c:pt idx="90">
                  <c:v>124.97</c:v>
                </c:pt>
                <c:pt idx="91">
                  <c:v>127.45</c:v>
                </c:pt>
                <c:pt idx="92">
                  <c:v>126.27</c:v>
                </c:pt>
                <c:pt idx="93">
                  <c:v>124.85</c:v>
                </c:pt>
                <c:pt idx="94">
                  <c:v>124.69</c:v>
                </c:pt>
                <c:pt idx="95">
                  <c:v>127.31</c:v>
                </c:pt>
                <c:pt idx="96">
                  <c:v>125.43</c:v>
                </c:pt>
                <c:pt idx="97">
                  <c:v>127.1</c:v>
                </c:pt>
                <c:pt idx="98">
                  <c:v>126.9</c:v>
                </c:pt>
                <c:pt idx="99">
                  <c:v>126.85</c:v>
                </c:pt>
                <c:pt idx="100">
                  <c:v>125.28</c:v>
                </c:pt>
                <c:pt idx="101">
                  <c:v>124.61</c:v>
                </c:pt>
                <c:pt idx="102">
                  <c:v>124.28</c:v>
                </c:pt>
                <c:pt idx="103">
                  <c:v>125.06</c:v>
                </c:pt>
                <c:pt idx="104">
                  <c:v>123.54</c:v>
                </c:pt>
                <c:pt idx="105">
                  <c:v>125.89</c:v>
                </c:pt>
                <c:pt idx="106">
                  <c:v>125.9</c:v>
                </c:pt>
                <c:pt idx="107">
                  <c:v>126.74</c:v>
                </c:pt>
                <c:pt idx="108">
                  <c:v>127.13</c:v>
                </c:pt>
                <c:pt idx="109">
                  <c:v>126.11</c:v>
                </c:pt>
                <c:pt idx="110">
                  <c:v>127.35</c:v>
                </c:pt>
                <c:pt idx="111">
                  <c:v>130.47999999999999</c:v>
                </c:pt>
                <c:pt idx="112">
                  <c:v>129.63999999999999</c:v>
                </c:pt>
                <c:pt idx="113">
                  <c:v>130.15</c:v>
                </c:pt>
                <c:pt idx="114">
                  <c:v>131.79</c:v>
                </c:pt>
                <c:pt idx="115">
                  <c:v>130.46</c:v>
                </c:pt>
                <c:pt idx="116">
                  <c:v>132.30000000000001</c:v>
                </c:pt>
                <c:pt idx="117">
                  <c:v>133.97999999999999</c:v>
                </c:pt>
                <c:pt idx="118">
                  <c:v>133.69999999999999</c:v>
                </c:pt>
                <c:pt idx="119">
                  <c:v>133.41</c:v>
                </c:pt>
                <c:pt idx="120">
                  <c:v>133.11000000000001</c:v>
                </c:pt>
                <c:pt idx="121">
                  <c:v>134.78</c:v>
                </c:pt>
                <c:pt idx="122">
                  <c:v>136.33000000000001</c:v>
                </c:pt>
                <c:pt idx="123">
                  <c:v>136.96</c:v>
                </c:pt>
                <c:pt idx="124">
                  <c:v>137.27000000000001</c:v>
                </c:pt>
                <c:pt idx="125">
                  <c:v>139.96</c:v>
                </c:pt>
                <c:pt idx="126">
                  <c:v>142.02000000000001</c:v>
                </c:pt>
                <c:pt idx="127">
                  <c:v>144.57</c:v>
                </c:pt>
                <c:pt idx="128">
                  <c:v>143.24</c:v>
                </c:pt>
                <c:pt idx="129">
                  <c:v>145.11000000000001</c:v>
                </c:pt>
                <c:pt idx="130">
                  <c:v>144.5</c:v>
                </c:pt>
                <c:pt idx="131">
                  <c:v>145.63999999999999</c:v>
                </c:pt>
                <c:pt idx="132">
                  <c:v>149.15</c:v>
                </c:pt>
                <c:pt idx="133">
                  <c:v>148.47999999999999</c:v>
                </c:pt>
                <c:pt idx="134">
                  <c:v>146.38999999999999</c:v>
                </c:pt>
                <c:pt idx="135">
                  <c:v>142.44999999999999</c:v>
                </c:pt>
                <c:pt idx="136">
                  <c:v>146.15</c:v>
                </c:pt>
                <c:pt idx="137">
                  <c:v>145.4</c:v>
                </c:pt>
                <c:pt idx="138">
                  <c:v>146.80000000000001</c:v>
                </c:pt>
                <c:pt idx="139">
                  <c:v>148.56</c:v>
                </c:pt>
                <c:pt idx="140">
                  <c:v>148.99</c:v>
                </c:pt>
                <c:pt idx="141">
                  <c:v>146.77000000000001</c:v>
                </c:pt>
                <c:pt idx="142">
                  <c:v>144.97999999999999</c:v>
                </c:pt>
                <c:pt idx="143">
                  <c:v>145.63999999999999</c:v>
                </c:pt>
                <c:pt idx="144">
                  <c:v>145.86000000000001</c:v>
                </c:pt>
                <c:pt idx="145">
                  <c:v>145.52000000000001</c:v>
                </c:pt>
                <c:pt idx="146">
                  <c:v>147.36000000000001</c:v>
                </c:pt>
                <c:pt idx="147">
                  <c:v>146.94999999999999</c:v>
                </c:pt>
                <c:pt idx="148">
                  <c:v>147.06</c:v>
                </c:pt>
                <c:pt idx="149">
                  <c:v>146.13999999999999</c:v>
                </c:pt>
                <c:pt idx="150">
                  <c:v>146.09</c:v>
                </c:pt>
                <c:pt idx="151">
                  <c:v>145.6</c:v>
                </c:pt>
                <c:pt idx="152">
                  <c:v>145.86000000000001</c:v>
                </c:pt>
                <c:pt idx="153">
                  <c:v>148.88999999999999</c:v>
                </c:pt>
                <c:pt idx="154">
                  <c:v>149.1</c:v>
                </c:pt>
                <c:pt idx="155">
                  <c:v>151.12</c:v>
                </c:pt>
                <c:pt idx="156">
                  <c:v>150.19</c:v>
                </c:pt>
                <c:pt idx="157">
                  <c:v>146.36000000000001</c:v>
                </c:pt>
                <c:pt idx="158">
                  <c:v>146.69999999999999</c:v>
                </c:pt>
                <c:pt idx="159">
                  <c:v>148.19</c:v>
                </c:pt>
                <c:pt idx="160">
                  <c:v>149.71</c:v>
                </c:pt>
                <c:pt idx="161">
                  <c:v>149.62</c:v>
                </c:pt>
                <c:pt idx="162">
                  <c:v>148.36000000000001</c:v>
                </c:pt>
                <c:pt idx="163">
                  <c:v>147.54</c:v>
                </c:pt>
                <c:pt idx="164">
                  <c:v>148.6</c:v>
                </c:pt>
                <c:pt idx="165">
                  <c:v>153.12</c:v>
                </c:pt>
                <c:pt idx="166">
                  <c:v>151.83000000000001</c:v>
                </c:pt>
                <c:pt idx="167">
                  <c:v>152.51</c:v>
                </c:pt>
                <c:pt idx="168">
                  <c:v>153.65</c:v>
                </c:pt>
                <c:pt idx="169">
                  <c:v>154.30000000000001</c:v>
                </c:pt>
                <c:pt idx="170">
                  <c:v>156.69</c:v>
                </c:pt>
                <c:pt idx="171">
                  <c:v>155.11000000000001</c:v>
                </c:pt>
                <c:pt idx="172">
                  <c:v>154.07</c:v>
                </c:pt>
                <c:pt idx="173">
                  <c:v>148.97</c:v>
                </c:pt>
                <c:pt idx="174">
                  <c:v>149.55000000000001</c:v>
                </c:pt>
                <c:pt idx="175">
                  <c:v>148.12</c:v>
                </c:pt>
                <c:pt idx="176">
                  <c:v>149.03</c:v>
                </c:pt>
                <c:pt idx="177">
                  <c:v>148.79</c:v>
                </c:pt>
                <c:pt idx="178">
                  <c:v>146.06</c:v>
                </c:pt>
                <c:pt idx="179">
                  <c:v>142.94</c:v>
                </c:pt>
                <c:pt idx="180">
                  <c:v>143.43</c:v>
                </c:pt>
                <c:pt idx="181">
                  <c:v>145.85</c:v>
                </c:pt>
                <c:pt idx="182">
                  <c:v>146.83000000000001</c:v>
                </c:pt>
                <c:pt idx="183">
                  <c:v>146.91999999999999</c:v>
                </c:pt>
                <c:pt idx="184">
                  <c:v>145.37</c:v>
                </c:pt>
                <c:pt idx="185">
                  <c:v>141.91</c:v>
                </c:pt>
                <c:pt idx="186">
                  <c:v>142.83000000000001</c:v>
                </c:pt>
                <c:pt idx="187">
                  <c:v>141.5</c:v>
                </c:pt>
                <c:pt idx="188">
                  <c:v>142.65</c:v>
                </c:pt>
                <c:pt idx="189">
                  <c:v>139.13999999999999</c:v>
                </c:pt>
                <c:pt idx="190">
                  <c:v>141.11000000000001</c:v>
                </c:pt>
                <c:pt idx="191">
                  <c:v>142</c:v>
                </c:pt>
                <c:pt idx="192">
                  <c:v>143.29</c:v>
                </c:pt>
                <c:pt idx="193">
                  <c:v>142.9</c:v>
                </c:pt>
                <c:pt idx="194">
                  <c:v>142.81</c:v>
                </c:pt>
                <c:pt idx="195">
                  <c:v>141.51</c:v>
                </c:pt>
                <c:pt idx="196">
                  <c:v>140.91</c:v>
                </c:pt>
                <c:pt idx="197">
                  <c:v>143.76</c:v>
                </c:pt>
                <c:pt idx="198">
                  <c:v>144.84</c:v>
                </c:pt>
                <c:pt idx="199">
                  <c:v>146.55000000000001</c:v>
                </c:pt>
                <c:pt idx="200">
                  <c:v>148.76</c:v>
                </c:pt>
                <c:pt idx="201">
                  <c:v>149.26</c:v>
                </c:pt>
                <c:pt idx="202">
                  <c:v>149.47999999999999</c:v>
                </c:pt>
                <c:pt idx="203">
                  <c:v>148.69</c:v>
                </c:pt>
                <c:pt idx="204">
                  <c:v>148.63999999999999</c:v>
                </c:pt>
                <c:pt idx="205">
                  <c:v>149.32</c:v>
                </c:pt>
                <c:pt idx="206">
                  <c:v>148.85</c:v>
                </c:pt>
                <c:pt idx="207">
                  <c:v>152.57</c:v>
                </c:pt>
                <c:pt idx="208">
                  <c:v>149.80000000000001</c:v>
                </c:pt>
                <c:pt idx="209">
                  <c:v>148.96</c:v>
                </c:pt>
                <c:pt idx="210">
                  <c:v>150.02000000000001</c:v>
                </c:pt>
                <c:pt idx="211">
                  <c:v>151.49</c:v>
                </c:pt>
                <c:pt idx="212">
                  <c:v>150.96</c:v>
                </c:pt>
                <c:pt idx="213">
                  <c:v>151.28</c:v>
                </c:pt>
                <c:pt idx="214">
                  <c:v>150.44</c:v>
                </c:pt>
                <c:pt idx="215">
                  <c:v>150.81</c:v>
                </c:pt>
                <c:pt idx="216">
                  <c:v>147.91999999999999</c:v>
                </c:pt>
                <c:pt idx="217">
                  <c:v>147.87</c:v>
                </c:pt>
                <c:pt idx="218">
                  <c:v>149.99</c:v>
                </c:pt>
                <c:pt idx="219">
                  <c:v>150</c:v>
                </c:pt>
                <c:pt idx="220">
                  <c:v>151</c:v>
                </c:pt>
                <c:pt idx="221">
                  <c:v>153.49</c:v>
                </c:pt>
                <c:pt idx="222">
                  <c:v>157.87</c:v>
                </c:pt>
                <c:pt idx="223">
                  <c:v>160.55000000000001</c:v>
                </c:pt>
                <c:pt idx="224">
                  <c:v>161.02000000000001</c:v>
                </c:pt>
                <c:pt idx="225">
                  <c:v>161.41</c:v>
                </c:pt>
                <c:pt idx="226">
                  <c:v>161.94</c:v>
                </c:pt>
                <c:pt idx="227">
                  <c:v>156.81</c:v>
                </c:pt>
                <c:pt idx="228">
                  <c:v>160.24</c:v>
                </c:pt>
                <c:pt idx="229">
                  <c:v>165.3</c:v>
                </c:pt>
                <c:pt idx="230">
                  <c:v>164.77</c:v>
                </c:pt>
                <c:pt idx="231">
                  <c:v>163.76</c:v>
                </c:pt>
                <c:pt idx="232">
                  <c:v>161.84</c:v>
                </c:pt>
                <c:pt idx="233">
                  <c:v>165.32</c:v>
                </c:pt>
                <c:pt idx="234">
                  <c:v>171.18</c:v>
                </c:pt>
                <c:pt idx="235">
                  <c:v>175.08</c:v>
                </c:pt>
                <c:pt idx="236">
                  <c:v>174.56</c:v>
                </c:pt>
                <c:pt idx="237">
                  <c:v>179.45</c:v>
                </c:pt>
                <c:pt idx="238">
                  <c:v>175.74</c:v>
                </c:pt>
                <c:pt idx="239">
                  <c:v>174.33</c:v>
                </c:pt>
                <c:pt idx="240">
                  <c:v>179.3</c:v>
                </c:pt>
                <c:pt idx="241">
                  <c:v>172.26</c:v>
                </c:pt>
                <c:pt idx="242">
                  <c:v>171.14</c:v>
                </c:pt>
                <c:pt idx="243">
                  <c:v>169.75</c:v>
                </c:pt>
                <c:pt idx="244">
                  <c:v>172.99</c:v>
                </c:pt>
                <c:pt idx="245">
                  <c:v>175.64</c:v>
                </c:pt>
                <c:pt idx="246">
                  <c:v>176.28</c:v>
                </c:pt>
                <c:pt idx="247">
                  <c:v>180.33</c:v>
                </c:pt>
                <c:pt idx="248">
                  <c:v>179.29</c:v>
                </c:pt>
                <c:pt idx="249">
                  <c:v>179.38</c:v>
                </c:pt>
                <c:pt idx="250">
                  <c:v>178.2</c:v>
                </c:pt>
                <c:pt idx="251">
                  <c:v>177.57</c:v>
                </c:pt>
              </c:numCache>
            </c:numRef>
          </c:val>
          <c:smooth val="0"/>
          <c:extLst>
            <c:ext xmlns:c16="http://schemas.microsoft.com/office/drawing/2014/chart" uri="{C3380CC4-5D6E-409C-BE32-E72D297353CC}">
              <c16:uniqueId val="{00000000-B77B-4B89-BA3E-04989F506247}"/>
            </c:ext>
          </c:extLst>
        </c:ser>
        <c:ser>
          <c:idx val="1"/>
          <c:order val="1"/>
          <c:tx>
            <c:strRef>
              <c:f>'SMA vs EMA vs ES'!$G$6</c:f>
              <c:strCache>
                <c:ptCount val="1"/>
                <c:pt idx="0">
                  <c:v>SMA-12d</c:v>
                </c:pt>
              </c:strCache>
            </c:strRef>
          </c:tx>
          <c:spPr>
            <a:ln w="22225" cap="rnd">
              <a:solidFill>
                <a:srgbClr val="FF0000"/>
              </a:solidFill>
              <a:round/>
            </a:ln>
            <a:effectLst/>
          </c:spPr>
          <c:marker>
            <c:symbol val="none"/>
          </c:marker>
          <c:cat>
            <c:numRef>
              <c:f>'SMA vs EMA vs ES'!$B$7:$B$258</c:f>
              <c:numCache>
                <c:formatCode>mm/dd/yyyy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'SMA vs EMA vs ES'!$G$7:$G$258</c:f>
              <c:numCache>
                <c:formatCode>0.00</c:formatCode>
                <c:ptCount val="252"/>
                <c:pt idx="11">
                  <c:v>129.54749999999999</c:v>
                </c:pt>
                <c:pt idx="12">
                  <c:v>130.16916666666665</c:v>
                </c:pt>
                <c:pt idx="13">
                  <c:v>130.84083333333334</c:v>
                </c:pt>
                <c:pt idx="14">
                  <c:v>132.20083333333335</c:v>
                </c:pt>
                <c:pt idx="15">
                  <c:v>133.22083333333333</c:v>
                </c:pt>
                <c:pt idx="16">
                  <c:v>134.05499999999998</c:v>
                </c:pt>
                <c:pt idx="17">
                  <c:v>134.73083333333332</c:v>
                </c:pt>
                <c:pt idx="18">
                  <c:v>134.99416666666667</c:v>
                </c:pt>
                <c:pt idx="19">
                  <c:v>135.26499999999999</c:v>
                </c:pt>
                <c:pt idx="20">
                  <c:v>135.77166666666668</c:v>
                </c:pt>
                <c:pt idx="21">
                  <c:v>136.33833333333331</c:v>
                </c:pt>
                <c:pt idx="22">
                  <c:v>137.13499999999999</c:v>
                </c:pt>
                <c:pt idx="23">
                  <c:v>137.52916666666667</c:v>
                </c:pt>
                <c:pt idx="24">
                  <c:v>137.53250000000003</c:v>
                </c:pt>
                <c:pt idx="25">
                  <c:v>137.2775</c:v>
                </c:pt>
                <c:pt idx="26">
                  <c:v>136.65</c:v>
                </c:pt>
                <c:pt idx="27">
                  <c:v>135.98083333333332</c:v>
                </c:pt>
                <c:pt idx="28">
                  <c:v>135.42333333333332</c:v>
                </c:pt>
                <c:pt idx="29">
                  <c:v>135.09833333333333</c:v>
                </c:pt>
                <c:pt idx="30">
                  <c:v>135.00499999999997</c:v>
                </c:pt>
                <c:pt idx="31">
                  <c:v>134.63583333333332</c:v>
                </c:pt>
                <c:pt idx="32">
                  <c:v>134.20916666666668</c:v>
                </c:pt>
                <c:pt idx="33">
                  <c:v>133.54749999999999</c:v>
                </c:pt>
                <c:pt idx="34">
                  <c:v>132.58666666666664</c:v>
                </c:pt>
                <c:pt idx="35">
                  <c:v>131.63583333333332</c:v>
                </c:pt>
                <c:pt idx="36">
                  <c:v>130.30916666666664</c:v>
                </c:pt>
                <c:pt idx="37">
                  <c:v>129.07999999999998</c:v>
                </c:pt>
                <c:pt idx="38">
                  <c:v>128.44666666666666</c:v>
                </c:pt>
                <c:pt idx="39">
                  <c:v>127.6125</c:v>
                </c:pt>
                <c:pt idx="40">
                  <c:v>126.50333333333333</c:v>
                </c:pt>
                <c:pt idx="41">
                  <c:v>125.41500000000001</c:v>
                </c:pt>
                <c:pt idx="42">
                  <c:v>124.63</c:v>
                </c:pt>
                <c:pt idx="43">
                  <c:v>123.51749999999998</c:v>
                </c:pt>
                <c:pt idx="44">
                  <c:v>122.78583333333331</c:v>
                </c:pt>
                <c:pt idx="45">
                  <c:v>122.28416666666665</c:v>
                </c:pt>
                <c:pt idx="46">
                  <c:v>121.95916666666665</c:v>
                </c:pt>
                <c:pt idx="47">
                  <c:v>121.59916666666668</c:v>
                </c:pt>
                <c:pt idx="48">
                  <c:v>121.84916666666668</c:v>
                </c:pt>
                <c:pt idx="49">
                  <c:v>122.20833333333333</c:v>
                </c:pt>
                <c:pt idx="50">
                  <c:v>121.95583333333333</c:v>
                </c:pt>
                <c:pt idx="51">
                  <c:v>121.57333333333332</c:v>
                </c:pt>
                <c:pt idx="52">
                  <c:v>121.40083333333332</c:v>
                </c:pt>
                <c:pt idx="53">
                  <c:v>121.67250000000001</c:v>
                </c:pt>
                <c:pt idx="54">
                  <c:v>121.76583333333333</c:v>
                </c:pt>
                <c:pt idx="55">
                  <c:v>122.07666666666665</c:v>
                </c:pt>
                <c:pt idx="56">
                  <c:v>122.03499999999998</c:v>
                </c:pt>
                <c:pt idx="57">
                  <c:v>122.13749999999999</c:v>
                </c:pt>
                <c:pt idx="58">
                  <c:v>122.08999999999999</c:v>
                </c:pt>
                <c:pt idx="59">
                  <c:v>121.99583333333335</c:v>
                </c:pt>
                <c:pt idx="60">
                  <c:v>121.84250000000003</c:v>
                </c:pt>
                <c:pt idx="61">
                  <c:v>121.62833333333337</c:v>
                </c:pt>
                <c:pt idx="62">
                  <c:v>121.72333333333336</c:v>
                </c:pt>
                <c:pt idx="63">
                  <c:v>122.19666666666667</c:v>
                </c:pt>
                <c:pt idx="64">
                  <c:v>122.85583333333335</c:v>
                </c:pt>
                <c:pt idx="65">
                  <c:v>123.43666666666668</c:v>
                </c:pt>
                <c:pt idx="66">
                  <c:v>124.30833333333332</c:v>
                </c:pt>
                <c:pt idx="67">
                  <c:v>125.23750000000001</c:v>
                </c:pt>
                <c:pt idx="68">
                  <c:v>126.39083333333333</c:v>
                </c:pt>
                <c:pt idx="69">
                  <c:v>127.2925</c:v>
                </c:pt>
                <c:pt idx="70">
                  <c:v>128.38500000000002</c:v>
                </c:pt>
                <c:pt idx="71">
                  <c:v>129.57333333333335</c:v>
                </c:pt>
                <c:pt idx="72">
                  <c:v>130.63083333333333</c:v>
                </c:pt>
                <c:pt idx="73">
                  <c:v>131.47333333333333</c:v>
                </c:pt>
                <c:pt idx="74">
                  <c:v>132.10666666666668</c:v>
                </c:pt>
                <c:pt idx="75">
                  <c:v>132.58416666666668</c:v>
                </c:pt>
                <c:pt idx="76">
                  <c:v>133.11916666666667</c:v>
                </c:pt>
                <c:pt idx="77">
                  <c:v>133.48249999999999</c:v>
                </c:pt>
                <c:pt idx="78">
                  <c:v>133.59833333333333</c:v>
                </c:pt>
                <c:pt idx="79">
                  <c:v>133.79333333333332</c:v>
                </c:pt>
                <c:pt idx="80">
                  <c:v>133.71416666666664</c:v>
                </c:pt>
                <c:pt idx="81">
                  <c:v>133.66666666666666</c:v>
                </c:pt>
                <c:pt idx="82">
                  <c:v>133.50333333333333</c:v>
                </c:pt>
                <c:pt idx="83">
                  <c:v>132.97749999999999</c:v>
                </c:pt>
                <c:pt idx="84">
                  <c:v>132.41583333333332</c:v>
                </c:pt>
                <c:pt idx="85">
                  <c:v>132.13499999999999</c:v>
                </c:pt>
                <c:pt idx="86">
                  <c:v>131.86083333333332</c:v>
                </c:pt>
                <c:pt idx="87">
                  <c:v>131.43666666666664</c:v>
                </c:pt>
                <c:pt idx="88">
                  <c:v>130.73583333333335</c:v>
                </c:pt>
                <c:pt idx="89">
                  <c:v>129.74</c:v>
                </c:pt>
                <c:pt idx="90">
                  <c:v>128.95500000000001</c:v>
                </c:pt>
                <c:pt idx="91">
                  <c:v>128.44416666666669</c:v>
                </c:pt>
                <c:pt idx="92">
                  <c:v>127.84333333333335</c:v>
                </c:pt>
                <c:pt idx="93">
                  <c:v>127.2925</c:v>
                </c:pt>
                <c:pt idx="94">
                  <c:v>126.63833333333332</c:v>
                </c:pt>
                <c:pt idx="95">
                  <c:v>126.59333333333335</c:v>
                </c:pt>
                <c:pt idx="96">
                  <c:v>126.37083333333334</c:v>
                </c:pt>
                <c:pt idx="97">
                  <c:v>126.15083333333332</c:v>
                </c:pt>
                <c:pt idx="98">
                  <c:v>125.875</c:v>
                </c:pt>
                <c:pt idx="99">
                  <c:v>125.875</c:v>
                </c:pt>
                <c:pt idx="100">
                  <c:v>125.82249999999999</c:v>
                </c:pt>
                <c:pt idx="101">
                  <c:v>125.97583333333331</c:v>
                </c:pt>
                <c:pt idx="102">
                  <c:v>125.91833333333331</c:v>
                </c:pt>
                <c:pt idx="103">
                  <c:v>125.71916666666665</c:v>
                </c:pt>
                <c:pt idx="104">
                  <c:v>125.49166666666666</c:v>
                </c:pt>
                <c:pt idx="105">
                  <c:v>125.57833333333333</c:v>
                </c:pt>
                <c:pt idx="106">
                  <c:v>125.67916666666667</c:v>
                </c:pt>
                <c:pt idx="107">
                  <c:v>125.63166666666667</c:v>
                </c:pt>
                <c:pt idx="108">
                  <c:v>125.77333333333335</c:v>
                </c:pt>
                <c:pt idx="109">
                  <c:v>125.69083333333332</c:v>
                </c:pt>
                <c:pt idx="110">
                  <c:v>125.7283333333333</c:v>
                </c:pt>
                <c:pt idx="111">
                  <c:v>126.03083333333331</c:v>
                </c:pt>
                <c:pt idx="112">
                  <c:v>126.39416666666666</c:v>
                </c:pt>
                <c:pt idx="113">
                  <c:v>126.85583333333334</c:v>
                </c:pt>
                <c:pt idx="114">
                  <c:v>127.48166666666668</c:v>
                </c:pt>
                <c:pt idx="115">
                  <c:v>127.93166666666669</c:v>
                </c:pt>
                <c:pt idx="116">
                  <c:v>128.66166666666666</c:v>
                </c:pt>
                <c:pt idx="117">
                  <c:v>129.33583333333334</c:v>
                </c:pt>
                <c:pt idx="118">
                  <c:v>129.98583333333335</c:v>
                </c:pt>
                <c:pt idx="119">
                  <c:v>130.54166666666666</c:v>
                </c:pt>
                <c:pt idx="120">
                  <c:v>131.04</c:v>
                </c:pt>
                <c:pt idx="121">
                  <c:v>131.76250000000002</c:v>
                </c:pt>
                <c:pt idx="122">
                  <c:v>132.51083333333332</c:v>
                </c:pt>
                <c:pt idx="123">
                  <c:v>133.05083333333332</c:v>
                </c:pt>
                <c:pt idx="124">
                  <c:v>133.68666666666667</c:v>
                </c:pt>
                <c:pt idx="125">
                  <c:v>134.50416666666666</c:v>
                </c:pt>
                <c:pt idx="126">
                  <c:v>135.35666666666665</c:v>
                </c:pt>
                <c:pt idx="127">
                  <c:v>136.5325</c:v>
                </c:pt>
                <c:pt idx="128">
                  <c:v>137.44416666666666</c:v>
                </c:pt>
                <c:pt idx="129">
                  <c:v>138.37166666666667</c:v>
                </c:pt>
                <c:pt idx="130">
                  <c:v>139.27166666666668</c:v>
                </c:pt>
                <c:pt idx="131">
                  <c:v>140.29083333333332</c:v>
                </c:pt>
                <c:pt idx="132">
                  <c:v>141.62750000000003</c:v>
                </c:pt>
                <c:pt idx="133">
                  <c:v>142.76916666666668</c:v>
                </c:pt>
                <c:pt idx="134">
                  <c:v>143.60749999999999</c:v>
                </c:pt>
                <c:pt idx="135">
                  <c:v>144.065</c:v>
                </c:pt>
                <c:pt idx="136">
                  <c:v>144.80500000000001</c:v>
                </c:pt>
                <c:pt idx="137">
                  <c:v>145.25833333333335</c:v>
                </c:pt>
                <c:pt idx="138">
                  <c:v>145.65666666666667</c:v>
                </c:pt>
                <c:pt idx="139">
                  <c:v>145.98916666666668</c:v>
                </c:pt>
                <c:pt idx="140">
                  <c:v>146.46833333333333</c:v>
                </c:pt>
                <c:pt idx="141">
                  <c:v>146.60666666666665</c:v>
                </c:pt>
                <c:pt idx="142">
                  <c:v>146.64666666666665</c:v>
                </c:pt>
                <c:pt idx="143">
                  <c:v>146.64666666666665</c:v>
                </c:pt>
                <c:pt idx="144">
                  <c:v>146.37250000000003</c:v>
                </c:pt>
                <c:pt idx="145">
                  <c:v>146.12583333333336</c:v>
                </c:pt>
                <c:pt idx="146">
                  <c:v>146.20666666666668</c:v>
                </c:pt>
                <c:pt idx="147">
                  <c:v>146.58166666666668</c:v>
                </c:pt>
                <c:pt idx="148">
                  <c:v>146.6575</c:v>
                </c:pt>
                <c:pt idx="149">
                  <c:v>146.71916666666667</c:v>
                </c:pt>
                <c:pt idx="150">
                  <c:v>146.66000000000003</c:v>
                </c:pt>
                <c:pt idx="151">
                  <c:v>146.41333333333333</c:v>
                </c:pt>
                <c:pt idx="152">
                  <c:v>146.15249999999995</c:v>
                </c:pt>
                <c:pt idx="153">
                  <c:v>146.32916666666662</c:v>
                </c:pt>
                <c:pt idx="154">
                  <c:v>146.67249999999993</c:v>
                </c:pt>
                <c:pt idx="155">
                  <c:v>147.12916666666663</c:v>
                </c:pt>
                <c:pt idx="156">
                  <c:v>147.48999999999998</c:v>
                </c:pt>
                <c:pt idx="157">
                  <c:v>147.55999999999997</c:v>
                </c:pt>
                <c:pt idx="158">
                  <c:v>147.50500000000002</c:v>
                </c:pt>
                <c:pt idx="159">
                  <c:v>147.60833333333338</c:v>
                </c:pt>
                <c:pt idx="160">
                  <c:v>147.82916666666671</c:v>
                </c:pt>
                <c:pt idx="161">
                  <c:v>148.1191666666667</c:v>
                </c:pt>
                <c:pt idx="162">
                  <c:v>148.30833333333337</c:v>
                </c:pt>
                <c:pt idx="163">
                  <c:v>148.47000000000003</c:v>
                </c:pt>
                <c:pt idx="164">
                  <c:v>148.69833333333335</c:v>
                </c:pt>
                <c:pt idx="165">
                  <c:v>149.05083333333334</c:v>
                </c:pt>
                <c:pt idx="166">
                  <c:v>149.27833333333331</c:v>
                </c:pt>
                <c:pt idx="167">
                  <c:v>149.39416666666665</c:v>
                </c:pt>
                <c:pt idx="168">
                  <c:v>149.68249999999998</c:v>
                </c:pt>
                <c:pt idx="169">
                  <c:v>150.34416666666667</c:v>
                </c:pt>
                <c:pt idx="170">
                  <c:v>151.17666666666665</c:v>
                </c:pt>
                <c:pt idx="171">
                  <c:v>151.75333333333333</c:v>
                </c:pt>
                <c:pt idx="172">
                  <c:v>152.11666666666665</c:v>
                </c:pt>
                <c:pt idx="173">
                  <c:v>152.0625</c:v>
                </c:pt>
                <c:pt idx="174">
                  <c:v>152.16166666666666</c:v>
                </c:pt>
                <c:pt idx="175">
                  <c:v>152.21</c:v>
                </c:pt>
                <c:pt idx="176">
                  <c:v>152.24583333333334</c:v>
                </c:pt>
                <c:pt idx="177">
                  <c:v>151.88500000000002</c:v>
                </c:pt>
                <c:pt idx="178">
                  <c:v>151.40416666666664</c:v>
                </c:pt>
                <c:pt idx="179">
                  <c:v>150.60666666666665</c:v>
                </c:pt>
                <c:pt idx="180">
                  <c:v>149.755</c:v>
                </c:pt>
                <c:pt idx="181">
                  <c:v>149.05083333333334</c:v>
                </c:pt>
                <c:pt idx="182">
                  <c:v>148.22916666666666</c:v>
                </c:pt>
                <c:pt idx="183">
                  <c:v>147.54666666666665</c:v>
                </c:pt>
                <c:pt idx="184">
                  <c:v>146.82166666666669</c:v>
                </c:pt>
                <c:pt idx="185">
                  <c:v>146.23333333333332</c:v>
                </c:pt>
                <c:pt idx="186">
                  <c:v>145.67333333333335</c:v>
                </c:pt>
                <c:pt idx="187">
                  <c:v>145.1216666666667</c:v>
                </c:pt>
                <c:pt idx="188">
                  <c:v>144.59</c:v>
                </c:pt>
                <c:pt idx="189">
                  <c:v>143.78583333333333</c:v>
                </c:pt>
                <c:pt idx="190">
                  <c:v>143.37333333333333</c:v>
                </c:pt>
                <c:pt idx="191">
                  <c:v>143.29499999999999</c:v>
                </c:pt>
                <c:pt idx="192">
                  <c:v>143.28333333333333</c:v>
                </c:pt>
                <c:pt idx="193">
                  <c:v>143.03750000000002</c:v>
                </c:pt>
                <c:pt idx="194">
                  <c:v>142.70249999999999</c:v>
                </c:pt>
                <c:pt idx="195">
                  <c:v>142.25166666666667</c:v>
                </c:pt>
                <c:pt idx="196">
                  <c:v>141.88000000000002</c:v>
                </c:pt>
                <c:pt idx="197">
                  <c:v>142.03416666666666</c:v>
                </c:pt>
                <c:pt idx="198">
                  <c:v>142.20166666666665</c:v>
                </c:pt>
                <c:pt idx="199">
                  <c:v>142.62249999999997</c:v>
                </c:pt>
                <c:pt idx="200">
                  <c:v>143.13166666666666</c:v>
                </c:pt>
                <c:pt idx="201">
                  <c:v>143.97499999999999</c:v>
                </c:pt>
                <c:pt idx="202">
                  <c:v>144.67249999999999</c:v>
                </c:pt>
                <c:pt idx="203">
                  <c:v>145.22999999999999</c:v>
                </c:pt>
                <c:pt idx="204">
                  <c:v>145.67583333333334</c:v>
                </c:pt>
                <c:pt idx="205">
                  <c:v>146.21083333333334</c:v>
                </c:pt>
                <c:pt idx="206">
                  <c:v>146.71416666666667</c:v>
                </c:pt>
                <c:pt idx="207">
                  <c:v>147.6358333333333</c:v>
                </c:pt>
                <c:pt idx="208">
                  <c:v>148.37666666666664</c:v>
                </c:pt>
                <c:pt idx="209">
                  <c:v>148.80999999999997</c:v>
                </c:pt>
                <c:pt idx="210">
                  <c:v>149.24166666666665</c:v>
                </c:pt>
                <c:pt idx="211">
                  <c:v>149.65333333333334</c:v>
                </c:pt>
                <c:pt idx="212">
                  <c:v>149.83666666666667</c:v>
                </c:pt>
                <c:pt idx="213">
                  <c:v>150.005</c:v>
                </c:pt>
                <c:pt idx="214">
                  <c:v>150.08500000000001</c:v>
                </c:pt>
                <c:pt idx="215">
                  <c:v>150.26166666666666</c:v>
                </c:pt>
                <c:pt idx="216">
                  <c:v>150.20166666666668</c:v>
                </c:pt>
                <c:pt idx="217">
                  <c:v>150.08083333333332</c:v>
                </c:pt>
                <c:pt idx="218">
                  <c:v>150.17583333333337</c:v>
                </c:pt>
                <c:pt idx="219">
                  <c:v>149.96166666666667</c:v>
                </c:pt>
                <c:pt idx="220">
                  <c:v>150.06166666666667</c:v>
                </c:pt>
                <c:pt idx="221">
                  <c:v>150.43916666666667</c:v>
                </c:pt>
                <c:pt idx="222">
                  <c:v>151.09333333333333</c:v>
                </c:pt>
                <c:pt idx="223">
                  <c:v>151.84833333333333</c:v>
                </c:pt>
                <c:pt idx="224">
                  <c:v>152.68666666666667</c:v>
                </c:pt>
                <c:pt idx="225">
                  <c:v>153.53083333333333</c:v>
                </c:pt>
                <c:pt idx="226">
                  <c:v>154.48916666666665</c:v>
                </c:pt>
                <c:pt idx="227">
                  <c:v>154.98916666666665</c:v>
                </c:pt>
                <c:pt idx="228">
                  <c:v>156.01583333333335</c:v>
                </c:pt>
                <c:pt idx="229">
                  <c:v>157.46833333333333</c:v>
                </c:pt>
                <c:pt idx="230">
                  <c:v>158.70000000000002</c:v>
                </c:pt>
                <c:pt idx="231">
                  <c:v>159.84666666666666</c:v>
                </c:pt>
                <c:pt idx="232">
                  <c:v>160.74999999999997</c:v>
                </c:pt>
                <c:pt idx="233">
                  <c:v>161.73583333333332</c:v>
                </c:pt>
                <c:pt idx="234">
                  <c:v>162.845</c:v>
                </c:pt>
                <c:pt idx="235">
                  <c:v>164.05583333333331</c:v>
                </c:pt>
                <c:pt idx="236">
                  <c:v>165.18416666666664</c:v>
                </c:pt>
                <c:pt idx="237">
                  <c:v>166.68749999999997</c:v>
                </c:pt>
                <c:pt idx="238">
                  <c:v>167.83750000000001</c:v>
                </c:pt>
                <c:pt idx="239">
                  <c:v>169.29749999999999</c:v>
                </c:pt>
                <c:pt idx="240">
                  <c:v>170.88583333333335</c:v>
                </c:pt>
                <c:pt idx="241">
                  <c:v>171.46583333333334</c:v>
                </c:pt>
                <c:pt idx="242">
                  <c:v>171.99666666666667</c:v>
                </c:pt>
                <c:pt idx="243">
                  <c:v>172.49583333333331</c:v>
                </c:pt>
                <c:pt idx="244">
                  <c:v>173.42500000000004</c:v>
                </c:pt>
                <c:pt idx="245">
                  <c:v>174.285</c:v>
                </c:pt>
                <c:pt idx="246">
                  <c:v>174.71000000000004</c:v>
                </c:pt>
                <c:pt idx="247">
                  <c:v>175.14750000000004</c:v>
                </c:pt>
                <c:pt idx="248">
                  <c:v>175.54166666666666</c:v>
                </c:pt>
                <c:pt idx="249">
                  <c:v>175.53583333333333</c:v>
                </c:pt>
                <c:pt idx="250">
                  <c:v>175.74083333333328</c:v>
                </c:pt>
                <c:pt idx="251">
                  <c:v>176.0108333333333</c:v>
                </c:pt>
              </c:numCache>
            </c:numRef>
          </c:val>
          <c:smooth val="0"/>
          <c:extLst>
            <c:ext xmlns:c16="http://schemas.microsoft.com/office/drawing/2014/chart" uri="{C3380CC4-5D6E-409C-BE32-E72D297353CC}">
              <c16:uniqueId val="{00000001-B77B-4B89-BA3E-04989F506247}"/>
            </c:ext>
          </c:extLst>
        </c:ser>
        <c:ser>
          <c:idx val="2"/>
          <c:order val="2"/>
          <c:tx>
            <c:strRef>
              <c:f>'SMA vs EMA vs ES'!$I$6</c:f>
              <c:strCache>
                <c:ptCount val="1"/>
                <c:pt idx="0">
                  <c:v>EMA-12d</c:v>
                </c:pt>
              </c:strCache>
            </c:strRef>
          </c:tx>
          <c:spPr>
            <a:ln w="22225" cap="rnd">
              <a:solidFill>
                <a:schemeClr val="accent1"/>
              </a:solidFill>
              <a:round/>
            </a:ln>
            <a:effectLst/>
          </c:spPr>
          <c:marker>
            <c:symbol val="none"/>
          </c:marker>
          <c:cat>
            <c:numRef>
              <c:f>'SMA vs EMA vs ES'!$B$7:$B$258</c:f>
              <c:numCache>
                <c:formatCode>mm/dd/yyyy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'SMA vs EMA vs ES'!$I$7:$I$258</c:f>
              <c:numCache>
                <c:formatCode>0.00</c:formatCode>
                <c:ptCount val="252"/>
                <c:pt idx="11">
                  <c:v>129.54749999999999</c:v>
                </c:pt>
                <c:pt idx="12">
                  <c:v>130.67403846153846</c:v>
                </c:pt>
                <c:pt idx="13">
                  <c:v>131.96572485207099</c:v>
                </c:pt>
                <c:pt idx="14">
                  <c:v>133.65099795175237</c:v>
                </c:pt>
                <c:pt idx="15">
                  <c:v>135.11392134379045</c:v>
                </c:pt>
                <c:pt idx="16">
                  <c:v>136.18254882936114</c:v>
                </c:pt>
                <c:pt idx="17">
                  <c:v>136.32215670176711</c:v>
                </c:pt>
                <c:pt idx="18">
                  <c:v>135.65105567072601</c:v>
                </c:pt>
                <c:pt idx="19">
                  <c:v>135.41858556753738</c:v>
                </c:pt>
                <c:pt idx="20">
                  <c:v>135.35264932637779</c:v>
                </c:pt>
                <c:pt idx="21">
                  <c:v>135.13531866078119</c:v>
                </c:pt>
                <c:pt idx="22">
                  <c:v>135.4821927129687</c:v>
                </c:pt>
                <c:pt idx="23">
                  <c:v>135.67877844943504</c:v>
                </c:pt>
                <c:pt idx="24">
                  <c:v>135.86819714952196</c:v>
                </c:pt>
                <c:pt idx="25">
                  <c:v>135.89001297267242</c:v>
                </c:pt>
                <c:pt idx="26">
                  <c:v>135.81308789995359</c:v>
                </c:pt>
                <c:pt idx="27">
                  <c:v>135.70799745380688</c:v>
                </c:pt>
                <c:pt idx="28">
                  <c:v>135.6559978455289</c:v>
                </c:pt>
                <c:pt idx="29">
                  <c:v>135.27661356160138</c:v>
                </c:pt>
                <c:pt idx="30">
                  <c:v>134.59405762904731</c:v>
                </c:pt>
                <c:pt idx="31">
                  <c:v>133.8426641476554</c:v>
                </c:pt>
                <c:pt idx="32">
                  <c:v>133.23148504801611</c:v>
                </c:pt>
                <c:pt idx="33">
                  <c:v>132.11894888678285</c:v>
                </c:pt>
                <c:pt idx="34">
                  <c:v>131.15603367343164</c:v>
                </c:pt>
                <c:pt idx="35">
                  <c:v>130.26279772367292</c:v>
                </c:pt>
                <c:pt idx="36">
                  <c:v>128.83621345849247</c:v>
                </c:pt>
                <c:pt idx="37">
                  <c:v>127.67064215718594</c:v>
                </c:pt>
                <c:pt idx="38">
                  <c:v>127.68900490223425</c:v>
                </c:pt>
                <c:pt idx="39">
                  <c:v>127.2937733788136</c:v>
                </c:pt>
                <c:pt idx="40">
                  <c:v>126.48857747438073</c:v>
                </c:pt>
                <c:pt idx="41">
                  <c:v>125.51033478601447</c:v>
                </c:pt>
                <c:pt idx="42">
                  <c:v>124.88105251124301</c:v>
                </c:pt>
                <c:pt idx="43">
                  <c:v>123.57012135566717</c:v>
                </c:pt>
                <c:pt idx="44">
                  <c:v>123.18856422402607</c:v>
                </c:pt>
                <c:pt idx="45">
                  <c:v>122.69493895879128</c:v>
                </c:pt>
                <c:pt idx="46">
                  <c:v>122.58187142666955</c:v>
                </c:pt>
                <c:pt idx="47">
                  <c:v>122.3431219764127</c:v>
                </c:pt>
                <c:pt idx="48">
                  <c:v>122.59648782619536</c:v>
                </c:pt>
                <c:pt idx="49">
                  <c:v>123.05395123754991</c:v>
                </c:pt>
                <c:pt idx="50">
                  <c:v>123.31642027792684</c:v>
                </c:pt>
                <c:pt idx="51">
                  <c:v>122.88774023516886</c:v>
                </c:pt>
                <c:pt idx="52">
                  <c:v>122.44193404514289</c:v>
                </c:pt>
                <c:pt idx="53">
                  <c:v>122.58779034589013</c:v>
                </c:pt>
                <c:pt idx="54">
                  <c:v>122.58043798498394</c:v>
                </c:pt>
                <c:pt idx="55">
                  <c:v>122.1972936796018</c:v>
                </c:pt>
                <c:pt idx="56">
                  <c:v>121.95001772889383</c:v>
                </c:pt>
                <c:pt idx="57">
                  <c:v>121.83616884752554</c:v>
                </c:pt>
                <c:pt idx="58">
                  <c:v>121.76752748636777</c:v>
                </c:pt>
                <c:pt idx="59">
                  <c:v>121.48021556538811</c:v>
                </c:pt>
                <c:pt idx="60">
                  <c:v>121.58325932455918</c:v>
                </c:pt>
                <c:pt idx="61">
                  <c:v>121.80121942847315</c:v>
                </c:pt>
                <c:pt idx="62">
                  <c:v>122.43180105486189</c:v>
                </c:pt>
                <c:pt idx="63">
                  <c:v>123.01306243103699</c:v>
                </c:pt>
                <c:pt idx="64">
                  <c:v>123.76489898010821</c:v>
                </c:pt>
                <c:pt idx="65">
                  <c:v>124.77952990624541</c:v>
                </c:pt>
                <c:pt idx="66">
                  <c:v>126.04421761297689</c:v>
                </c:pt>
                <c:pt idx="67">
                  <c:v>126.84356874944199</c:v>
                </c:pt>
                <c:pt idx="68">
                  <c:v>128.0107120187586</c:v>
                </c:pt>
                <c:pt idx="69">
                  <c:v>128.62906401587264</c:v>
                </c:pt>
                <c:pt idx="70">
                  <c:v>129.53228493650761</c:v>
                </c:pt>
                <c:pt idx="71">
                  <c:v>130.24424110012183</c:v>
                </c:pt>
                <c:pt idx="72">
                  <c:v>130.95128093087231</c:v>
                </c:pt>
                <c:pt idx="73">
                  <c:v>131.28339155689196</c:v>
                </c:pt>
                <c:pt idx="74">
                  <c:v>131.62440824044705</c:v>
                </c:pt>
                <c:pt idx="75">
                  <c:v>131.67296081883981</c:v>
                </c:pt>
                <c:pt idx="76">
                  <c:v>132.08019761594139</c:v>
                </c:pt>
                <c:pt idx="77">
                  <c:v>132.48632105964271</c:v>
                </c:pt>
                <c:pt idx="78">
                  <c:v>132.77919474277459</c:v>
                </c:pt>
                <c:pt idx="79">
                  <c:v>132.90239555157851</c:v>
                </c:pt>
                <c:pt idx="80">
                  <c:v>132.99125777441259</c:v>
                </c:pt>
                <c:pt idx="81">
                  <c:v>132.75567965527219</c:v>
                </c:pt>
                <c:pt idx="82">
                  <c:v>132.72249816984569</c:v>
                </c:pt>
                <c:pt idx="83">
                  <c:v>131.97288306679252</c:v>
                </c:pt>
                <c:pt idx="84">
                  <c:v>131.37705490267058</c:v>
                </c:pt>
                <c:pt idx="85">
                  <c:v>131.12520030225971</c:v>
                </c:pt>
                <c:pt idx="86">
                  <c:v>130.9844002557582</c:v>
                </c:pt>
                <c:pt idx="87">
                  <c:v>130.34833867794924</c:v>
                </c:pt>
                <c:pt idx="88">
                  <c:v>129.66551734288012</c:v>
                </c:pt>
                <c:pt idx="89">
                  <c:v>128.60466852089857</c:v>
                </c:pt>
                <c:pt idx="90">
                  <c:v>128.04548874845264</c:v>
                </c:pt>
                <c:pt idx="91">
                  <c:v>127.95387509484453</c:v>
                </c:pt>
                <c:pt idx="92">
                  <c:v>127.69481738794536</c:v>
                </c:pt>
                <c:pt idx="93">
                  <c:v>127.25715317441531</c:v>
                </c:pt>
                <c:pt idx="94">
                  <c:v>126.86220653219758</c:v>
                </c:pt>
                <c:pt idx="95">
                  <c:v>126.93109783493641</c:v>
                </c:pt>
                <c:pt idx="96">
                  <c:v>126.70015970648465</c:v>
                </c:pt>
                <c:pt idx="97">
                  <c:v>126.76167359779471</c:v>
                </c:pt>
                <c:pt idx="98">
                  <c:v>126.78295458274937</c:v>
                </c:pt>
                <c:pt idx="99">
                  <c:v>126.79326926232639</c:v>
                </c:pt>
                <c:pt idx="100">
                  <c:v>126.56045860658386</c:v>
                </c:pt>
                <c:pt idx="101">
                  <c:v>126.26038805172482</c:v>
                </c:pt>
                <c:pt idx="102">
                  <c:v>125.95571296684408</c:v>
                </c:pt>
                <c:pt idx="103">
                  <c:v>125.817910971945</c:v>
                </c:pt>
                <c:pt idx="104">
                  <c:v>125.4674631301073</c:v>
                </c:pt>
                <c:pt idx="105">
                  <c:v>125.53246880239848</c:v>
                </c:pt>
                <c:pt idx="106">
                  <c:v>125.58901206356795</c:v>
                </c:pt>
                <c:pt idx="107">
                  <c:v>125.76608713071134</c:v>
                </c:pt>
                <c:pt idx="108">
                  <c:v>125.97591987983267</c:v>
                </c:pt>
                <c:pt idx="109">
                  <c:v>125.99654759062764</c:v>
                </c:pt>
                <c:pt idx="110">
                  <c:v>126.20477103822338</c:v>
                </c:pt>
                <c:pt idx="111">
                  <c:v>126.86249857080441</c:v>
                </c:pt>
                <c:pt idx="112">
                  <c:v>127.28980648298833</c:v>
                </c:pt>
                <c:pt idx="113">
                  <c:v>127.72983625483629</c:v>
                </c:pt>
                <c:pt idx="114">
                  <c:v>128.35447683101532</c:v>
                </c:pt>
                <c:pt idx="115">
                  <c:v>128.67840347239758</c:v>
                </c:pt>
                <c:pt idx="116">
                  <c:v>129.23557216895179</c:v>
                </c:pt>
                <c:pt idx="117">
                  <c:v>129.96548414295921</c:v>
                </c:pt>
                <c:pt idx="118">
                  <c:v>130.54002504404241</c:v>
                </c:pt>
                <c:pt idx="119">
                  <c:v>130.98155965265127</c:v>
                </c:pt>
                <c:pt idx="120">
                  <c:v>131.30901201378185</c:v>
                </c:pt>
                <c:pt idx="121">
                  <c:v>131.84301016550774</c:v>
                </c:pt>
                <c:pt idx="122">
                  <c:v>132.53331629389118</c:v>
                </c:pt>
                <c:pt idx="123">
                  <c:v>133.21434455636947</c:v>
                </c:pt>
                <c:pt idx="124">
                  <c:v>133.83829154769725</c:v>
                </c:pt>
                <c:pt idx="125">
                  <c:v>134.78009284805151</c:v>
                </c:pt>
                <c:pt idx="126">
                  <c:v>135.89392471758205</c:v>
                </c:pt>
                <c:pt idx="127">
                  <c:v>137.22870553026175</c:v>
                </c:pt>
                <c:pt idx="128">
                  <c:v>138.15352006406764</c:v>
                </c:pt>
                <c:pt idx="129">
                  <c:v>139.22374774651877</c:v>
                </c:pt>
                <c:pt idx="130">
                  <c:v>140.03547886243896</c:v>
                </c:pt>
                <c:pt idx="131">
                  <c:v>140.8977128836022</c:v>
                </c:pt>
                <c:pt idx="132">
                  <c:v>142.16729551689417</c:v>
                </c:pt>
                <c:pt idx="133">
                  <c:v>143.13848082198737</c:v>
                </c:pt>
                <c:pt idx="134">
                  <c:v>143.63871454168162</c:v>
                </c:pt>
                <c:pt idx="135">
                  <c:v>143.4558353814229</c:v>
                </c:pt>
                <c:pt idx="136">
                  <c:v>143.87032224581938</c:v>
                </c:pt>
                <c:pt idx="137">
                  <c:v>144.10565728492409</c:v>
                </c:pt>
                <c:pt idx="138">
                  <c:v>144.52017154878192</c:v>
                </c:pt>
                <c:pt idx="139">
                  <c:v>145.14168361820009</c:v>
                </c:pt>
                <c:pt idx="140">
                  <c:v>145.73373229232317</c:v>
                </c:pt>
                <c:pt idx="141">
                  <c:v>145.89315809350421</c:v>
                </c:pt>
                <c:pt idx="142">
                  <c:v>145.7526722329651</c:v>
                </c:pt>
                <c:pt idx="143">
                  <c:v>145.73533804327815</c:v>
                </c:pt>
                <c:pt idx="144">
                  <c:v>145.75451680585076</c:v>
                </c:pt>
                <c:pt idx="145">
                  <c:v>145.71843729725833</c:v>
                </c:pt>
                <c:pt idx="146">
                  <c:v>145.97098540537243</c:v>
                </c:pt>
                <c:pt idx="147">
                  <c:v>146.12160303531513</c:v>
                </c:pt>
                <c:pt idx="148">
                  <c:v>146.2659717991128</c:v>
                </c:pt>
                <c:pt idx="149">
                  <c:v>146.24659152232621</c:v>
                </c:pt>
                <c:pt idx="150">
                  <c:v>146.22250051889142</c:v>
                </c:pt>
                <c:pt idx="151">
                  <c:v>146.12673120829274</c:v>
                </c:pt>
                <c:pt idx="152">
                  <c:v>146.08569563778616</c:v>
                </c:pt>
                <c:pt idx="153">
                  <c:v>146.51712707812675</c:v>
                </c:pt>
                <c:pt idx="154">
                  <c:v>146.91449214303032</c:v>
                </c:pt>
                <c:pt idx="155">
                  <c:v>147.56149335179489</c:v>
                </c:pt>
                <c:pt idx="156">
                  <c:v>147.9658789899803</c:v>
                </c:pt>
                <c:pt idx="157">
                  <c:v>147.71882068382948</c:v>
                </c:pt>
                <c:pt idx="158">
                  <c:v>147.56207904016341</c:v>
                </c:pt>
                <c:pt idx="159">
                  <c:v>147.65868226475365</c:v>
                </c:pt>
                <c:pt idx="160">
                  <c:v>147.97426960863771</c:v>
                </c:pt>
                <c:pt idx="161">
                  <c:v>148.22745889961652</c:v>
                </c:pt>
                <c:pt idx="162">
                  <c:v>148.24784983813706</c:v>
                </c:pt>
                <c:pt idx="163">
                  <c:v>148.13894986303904</c:v>
                </c:pt>
                <c:pt idx="164">
                  <c:v>148.20988065334075</c:v>
                </c:pt>
                <c:pt idx="165">
                  <c:v>148.96528362974985</c:v>
                </c:pt>
                <c:pt idx="166">
                  <c:v>149.40600922517297</c:v>
                </c:pt>
                <c:pt idx="167">
                  <c:v>149.88354626745405</c:v>
                </c:pt>
                <c:pt idx="168">
                  <c:v>150.46300068784575</c:v>
                </c:pt>
                <c:pt idx="169">
                  <c:v>151.05330827433102</c:v>
                </c:pt>
                <c:pt idx="170">
                  <c:v>151.92049161674163</c:v>
                </c:pt>
                <c:pt idx="171">
                  <c:v>152.41118521416601</c:v>
                </c:pt>
                <c:pt idx="172">
                  <c:v>152.66638748890972</c:v>
                </c:pt>
                <c:pt idx="173">
                  <c:v>152.09771249061592</c:v>
                </c:pt>
                <c:pt idx="174">
                  <c:v>151.70575672282885</c:v>
                </c:pt>
                <c:pt idx="175">
                  <c:v>151.15410184239366</c:v>
                </c:pt>
                <c:pt idx="176">
                  <c:v>150.82731694356386</c:v>
                </c:pt>
                <c:pt idx="177">
                  <c:v>150.51388356763096</c:v>
                </c:pt>
                <c:pt idx="178">
                  <c:v>149.82867071107233</c:v>
                </c:pt>
                <c:pt idx="179">
                  <c:v>148.76887521706121</c:v>
                </c:pt>
                <c:pt idx="180">
                  <c:v>147.9475097990518</c:v>
                </c:pt>
                <c:pt idx="181">
                  <c:v>147.62481598381305</c:v>
                </c:pt>
                <c:pt idx="182">
                  <c:v>147.50253660168798</c:v>
                </c:pt>
                <c:pt idx="183">
                  <c:v>147.41291558604368</c:v>
                </c:pt>
                <c:pt idx="184">
                  <c:v>147.09862088049849</c:v>
                </c:pt>
                <c:pt idx="185">
                  <c:v>146.30037151426797</c:v>
                </c:pt>
                <c:pt idx="186">
                  <c:v>145.7664682043806</c:v>
                </c:pt>
                <c:pt idx="187">
                  <c:v>145.11008848062974</c:v>
                </c:pt>
                <c:pt idx="188">
                  <c:v>144.73161332976363</c:v>
                </c:pt>
                <c:pt idx="189">
                  <c:v>143.87136512518461</c:v>
                </c:pt>
                <c:pt idx="190">
                  <c:v>143.44653972131005</c:v>
                </c:pt>
                <c:pt idx="191">
                  <c:v>143.22399514880081</c:v>
                </c:pt>
                <c:pt idx="192">
                  <c:v>143.23414974129298</c:v>
                </c:pt>
                <c:pt idx="193">
                  <c:v>143.18274208878637</c:v>
                </c:pt>
                <c:pt idx="194">
                  <c:v>143.12539715205</c:v>
                </c:pt>
                <c:pt idx="195">
                  <c:v>142.87687451327307</c:v>
                </c:pt>
                <c:pt idx="196">
                  <c:v>142.57427843430798</c:v>
                </c:pt>
                <c:pt idx="197">
                  <c:v>142.75669713672215</c:v>
                </c:pt>
                <c:pt idx="198">
                  <c:v>143.07720526953412</c:v>
                </c:pt>
                <c:pt idx="199">
                  <c:v>143.61148138191348</c:v>
                </c:pt>
                <c:pt idx="200">
                  <c:v>144.40356116931139</c:v>
                </c:pt>
                <c:pt idx="201">
                  <c:v>145.15070560480194</c:v>
                </c:pt>
                <c:pt idx="202">
                  <c:v>145.81675089637088</c:v>
                </c:pt>
                <c:pt idx="203">
                  <c:v>146.25878922000612</c:v>
                </c:pt>
                <c:pt idx="204">
                  <c:v>146.62512934000517</c:v>
                </c:pt>
                <c:pt idx="205">
                  <c:v>147.03972482615822</c:v>
                </c:pt>
                <c:pt idx="206">
                  <c:v>147.31822869905696</c:v>
                </c:pt>
                <c:pt idx="207">
                  <c:v>148.12619351458665</c:v>
                </c:pt>
                <c:pt idx="208">
                  <c:v>148.38370220465023</c:v>
                </c:pt>
                <c:pt idx="209">
                  <c:v>148.47236340393482</c:v>
                </c:pt>
                <c:pt idx="210">
                  <c:v>148.71046134179102</c:v>
                </c:pt>
                <c:pt idx="211">
                  <c:v>149.13808267382316</c:v>
                </c:pt>
                <c:pt idx="212">
                  <c:v>149.41837764708114</c:v>
                </c:pt>
                <c:pt idx="213">
                  <c:v>149.70478108599173</c:v>
                </c:pt>
                <c:pt idx="214">
                  <c:v>149.81789168814686</c:v>
                </c:pt>
                <c:pt idx="215">
                  <c:v>149.97052373612428</c:v>
                </c:pt>
                <c:pt idx="216">
                  <c:v>149.65505854595131</c:v>
                </c:pt>
                <c:pt idx="217">
                  <c:v>149.38043415426648</c:v>
                </c:pt>
                <c:pt idx="218">
                  <c:v>149.47421351514856</c:v>
                </c:pt>
                <c:pt idx="219">
                  <c:v>149.55510374358724</c:v>
                </c:pt>
                <c:pt idx="220">
                  <c:v>149.77739547534304</c:v>
                </c:pt>
                <c:pt idx="221">
                  <c:v>150.34856540221335</c:v>
                </c:pt>
                <c:pt idx="222">
                  <c:v>151.50570918648822</c:v>
                </c:pt>
                <c:pt idx="223">
                  <c:v>152.89713854241313</c:v>
                </c:pt>
                <c:pt idx="224">
                  <c:v>154.14680953588802</c:v>
                </c:pt>
                <c:pt idx="225">
                  <c:v>155.26422345344372</c:v>
                </c:pt>
                <c:pt idx="226">
                  <c:v>156.29126599906775</c:v>
                </c:pt>
                <c:pt idx="227">
                  <c:v>156.3710712299804</c:v>
                </c:pt>
                <c:pt idx="228">
                  <c:v>156.96629104075265</c:v>
                </c:pt>
                <c:pt idx="229">
                  <c:v>158.24840011140611</c:v>
                </c:pt>
                <c:pt idx="230">
                  <c:v>159.25172317118978</c:v>
                </c:pt>
                <c:pt idx="231">
                  <c:v>159.94530422177596</c:v>
                </c:pt>
                <c:pt idx="232">
                  <c:v>160.23679587996426</c:v>
                </c:pt>
                <c:pt idx="233">
                  <c:v>161.01882728304668</c:v>
                </c:pt>
                <c:pt idx="234">
                  <c:v>162.58208462411642</c:v>
                </c:pt>
                <c:pt idx="235">
                  <c:v>164.50484083579082</c:v>
                </c:pt>
                <c:pt idx="236">
                  <c:v>166.05178839951532</c:v>
                </c:pt>
                <c:pt idx="237">
                  <c:v>168.1130517226668</c:v>
                </c:pt>
                <c:pt idx="238">
                  <c:v>169.28642838071806</c:v>
                </c:pt>
                <c:pt idx="239">
                  <c:v>170.06236247599219</c:v>
                </c:pt>
                <c:pt idx="240">
                  <c:v>171.48353747968571</c:v>
                </c:pt>
                <c:pt idx="241">
                  <c:v>171.60299325204176</c:v>
                </c:pt>
                <c:pt idx="242">
                  <c:v>171.53176352095841</c:v>
                </c:pt>
                <c:pt idx="243">
                  <c:v>171.25764605619557</c:v>
                </c:pt>
                <c:pt idx="244">
                  <c:v>171.52416204755011</c:v>
                </c:pt>
                <c:pt idx="245">
                  <c:v>172.15736788638856</c:v>
                </c:pt>
                <c:pt idx="246">
                  <c:v>172.79161898079033</c:v>
                </c:pt>
                <c:pt idx="247">
                  <c:v>173.95136990682258</c:v>
                </c:pt>
                <c:pt idx="248">
                  <c:v>174.77269761346525</c:v>
                </c:pt>
                <c:pt idx="249">
                  <c:v>175.48151336523983</c:v>
                </c:pt>
                <c:pt idx="250">
                  <c:v>175.89974207827987</c:v>
                </c:pt>
                <c:pt idx="251">
                  <c:v>176.15670483546759</c:v>
                </c:pt>
              </c:numCache>
            </c:numRef>
          </c:val>
          <c:smooth val="0"/>
          <c:extLst>
            <c:ext xmlns:c16="http://schemas.microsoft.com/office/drawing/2014/chart" uri="{C3380CC4-5D6E-409C-BE32-E72D297353CC}">
              <c16:uniqueId val="{00000002-B77B-4B89-BA3E-04989F506247}"/>
            </c:ext>
          </c:extLst>
        </c:ser>
        <c:dLbls>
          <c:showLegendKey val="0"/>
          <c:showVal val="0"/>
          <c:showCatName val="0"/>
          <c:showSerName val="0"/>
          <c:showPercent val="0"/>
          <c:showBubbleSize val="0"/>
        </c:dLbls>
        <c:smooth val="0"/>
        <c:axId val="1959245232"/>
        <c:axId val="1959234000"/>
      </c:lineChart>
      <c:dateAx>
        <c:axId val="1959245232"/>
        <c:scaling>
          <c:orientation val="minMax"/>
        </c:scaling>
        <c:delete val="0"/>
        <c:axPos val="b"/>
        <c:numFmt formatCode="mm/d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59234000"/>
        <c:crosses val="autoZero"/>
        <c:auto val="1"/>
        <c:lblOffset val="100"/>
        <c:baseTimeUnit val="days"/>
      </c:dateAx>
      <c:valAx>
        <c:axId val="1959234000"/>
        <c:scaling>
          <c:orientation val="minMax"/>
          <c:max val="180"/>
          <c:min val="11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59245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1"/>
          <c:order val="0"/>
          <c:tx>
            <c:strRef>
              <c:f>'SMA vs EMA vs ES'!$F$6</c:f>
              <c:strCache>
                <c:ptCount val="1"/>
                <c:pt idx="0">
                  <c:v>Close</c:v>
                </c:pt>
              </c:strCache>
            </c:strRef>
          </c:tx>
          <c:spPr>
            <a:ln w="19050" cap="rnd">
              <a:solidFill>
                <a:schemeClr val="bg1">
                  <a:lumMod val="75000"/>
                </a:schemeClr>
              </a:solidFill>
              <a:round/>
            </a:ln>
            <a:effectLst/>
          </c:spPr>
          <c:marker>
            <c:symbol val="none"/>
          </c:marker>
          <c:cat>
            <c:strRef>
              <c:f>'SMA vs EMA vs ES'!$B$6:$B$67</c:f>
              <c:strCache>
                <c:ptCount val="62"/>
                <c:pt idx="0">
                  <c:v>Date</c:v>
                </c:pt>
                <c:pt idx="1">
                  <c:v>01.04.2021</c:v>
                </c:pt>
                <c:pt idx="2">
                  <c:v>01.05.2021</c:v>
                </c:pt>
                <c:pt idx="3">
                  <c:v>01.06.2021</c:v>
                </c:pt>
                <c:pt idx="4">
                  <c:v>01.07.2021</c:v>
                </c:pt>
                <c:pt idx="5">
                  <c:v>01.08.2021</c:v>
                </c:pt>
                <c:pt idx="6">
                  <c:v>01.11.2021</c:v>
                </c:pt>
                <c:pt idx="7">
                  <c:v>01.12.2021</c:v>
                </c:pt>
                <c:pt idx="8">
                  <c:v>01.13.2021</c:v>
                </c:pt>
                <c:pt idx="9">
                  <c:v>01.14.2021</c:v>
                </c:pt>
                <c:pt idx="10">
                  <c:v>01.15.2021</c:v>
                </c:pt>
                <c:pt idx="11">
                  <c:v>01.19.2021</c:v>
                </c:pt>
                <c:pt idx="12">
                  <c:v>01.20.2021</c:v>
                </c:pt>
                <c:pt idx="13">
                  <c:v>01.21.2021</c:v>
                </c:pt>
                <c:pt idx="14">
                  <c:v>01.22.2021</c:v>
                </c:pt>
                <c:pt idx="15">
                  <c:v>01.25.2021</c:v>
                </c:pt>
                <c:pt idx="16">
                  <c:v>01.26.2021</c:v>
                </c:pt>
                <c:pt idx="17">
                  <c:v>01.27.2021</c:v>
                </c:pt>
                <c:pt idx="18">
                  <c:v>01.28.2021</c:v>
                </c:pt>
                <c:pt idx="19">
                  <c:v>01.29.2021</c:v>
                </c:pt>
                <c:pt idx="20">
                  <c:v>02.01.2021</c:v>
                </c:pt>
                <c:pt idx="21">
                  <c:v>02.02.2021</c:v>
                </c:pt>
                <c:pt idx="22">
                  <c:v>02.03.2021</c:v>
                </c:pt>
                <c:pt idx="23">
                  <c:v>02.04.2021</c:v>
                </c:pt>
                <c:pt idx="24">
                  <c:v>02.05.2021</c:v>
                </c:pt>
                <c:pt idx="25">
                  <c:v>02.08.2021</c:v>
                </c:pt>
                <c:pt idx="26">
                  <c:v>02.09.2021</c:v>
                </c:pt>
                <c:pt idx="27">
                  <c:v>02.10.2021</c:v>
                </c:pt>
                <c:pt idx="28">
                  <c:v>02.11.2021</c:v>
                </c:pt>
                <c:pt idx="29">
                  <c:v>02.12.2021</c:v>
                </c:pt>
                <c:pt idx="30">
                  <c:v>02.16.2021</c:v>
                </c:pt>
                <c:pt idx="31">
                  <c:v>02.17.2021</c:v>
                </c:pt>
                <c:pt idx="32">
                  <c:v>02.18.2021</c:v>
                </c:pt>
                <c:pt idx="33">
                  <c:v>02.19.2021</c:v>
                </c:pt>
                <c:pt idx="34">
                  <c:v>02.22.2021</c:v>
                </c:pt>
                <c:pt idx="35">
                  <c:v>02.23.2021</c:v>
                </c:pt>
                <c:pt idx="36">
                  <c:v>02.24.2021</c:v>
                </c:pt>
                <c:pt idx="37">
                  <c:v>02.25.2021</c:v>
                </c:pt>
                <c:pt idx="38">
                  <c:v>02.26.2021</c:v>
                </c:pt>
                <c:pt idx="39">
                  <c:v>03.01.2021</c:v>
                </c:pt>
                <c:pt idx="40">
                  <c:v>03.02.2021</c:v>
                </c:pt>
                <c:pt idx="41">
                  <c:v>03.03.2021</c:v>
                </c:pt>
                <c:pt idx="42">
                  <c:v>03.04.2021</c:v>
                </c:pt>
                <c:pt idx="43">
                  <c:v>03.05.2021</c:v>
                </c:pt>
                <c:pt idx="44">
                  <c:v>03.08.2021</c:v>
                </c:pt>
                <c:pt idx="45">
                  <c:v>03.09.2021</c:v>
                </c:pt>
                <c:pt idx="46">
                  <c:v>03.10.2021</c:v>
                </c:pt>
                <c:pt idx="47">
                  <c:v>03.11.2021</c:v>
                </c:pt>
                <c:pt idx="48">
                  <c:v>03.12.2021</c:v>
                </c:pt>
                <c:pt idx="49">
                  <c:v>03.15.2021</c:v>
                </c:pt>
                <c:pt idx="50">
                  <c:v>03.16.2021</c:v>
                </c:pt>
                <c:pt idx="51">
                  <c:v>03.17.2021</c:v>
                </c:pt>
                <c:pt idx="52">
                  <c:v>03.18.2021</c:v>
                </c:pt>
                <c:pt idx="53">
                  <c:v>03.19.2021</c:v>
                </c:pt>
                <c:pt idx="54">
                  <c:v>03.22.2021</c:v>
                </c:pt>
                <c:pt idx="55">
                  <c:v>03.23.2021</c:v>
                </c:pt>
                <c:pt idx="56">
                  <c:v>03.24.2021</c:v>
                </c:pt>
                <c:pt idx="57">
                  <c:v>03.25.2021</c:v>
                </c:pt>
                <c:pt idx="58">
                  <c:v>03.26.2021</c:v>
                </c:pt>
                <c:pt idx="59">
                  <c:v>03.29.2021</c:v>
                </c:pt>
                <c:pt idx="60">
                  <c:v>03.30.2021</c:v>
                </c:pt>
                <c:pt idx="61">
                  <c:v>03.31.2021</c:v>
                </c:pt>
              </c:strCache>
            </c:strRef>
          </c:cat>
          <c:val>
            <c:numRef>
              <c:f>'SMA vs EMA vs ES'!$F$7:$F$67</c:f>
              <c:numCache>
                <c:formatCode>0.00</c:formatCode>
                <c:ptCount val="61"/>
                <c:pt idx="0">
                  <c:v>129.41</c:v>
                </c:pt>
                <c:pt idx="1">
                  <c:v>131.01</c:v>
                </c:pt>
                <c:pt idx="2">
                  <c:v>126.6</c:v>
                </c:pt>
                <c:pt idx="3">
                  <c:v>130.91999999999999</c:v>
                </c:pt>
                <c:pt idx="4">
                  <c:v>132.05000000000001</c:v>
                </c:pt>
                <c:pt idx="5">
                  <c:v>128.97999999999999</c:v>
                </c:pt>
                <c:pt idx="6">
                  <c:v>128.80000000000001</c:v>
                </c:pt>
                <c:pt idx="7">
                  <c:v>130.88999999999999</c:v>
                </c:pt>
                <c:pt idx="8">
                  <c:v>128.91</c:v>
                </c:pt>
                <c:pt idx="9">
                  <c:v>127.14</c:v>
                </c:pt>
                <c:pt idx="10">
                  <c:v>127.83</c:v>
                </c:pt>
                <c:pt idx="11">
                  <c:v>132.03</c:v>
                </c:pt>
                <c:pt idx="12">
                  <c:v>136.87</c:v>
                </c:pt>
                <c:pt idx="13">
                  <c:v>139.07</c:v>
                </c:pt>
                <c:pt idx="14">
                  <c:v>142.91999999999999</c:v>
                </c:pt>
                <c:pt idx="15">
                  <c:v>143.16</c:v>
                </c:pt>
                <c:pt idx="16">
                  <c:v>142.06</c:v>
                </c:pt>
                <c:pt idx="17">
                  <c:v>137.09</c:v>
                </c:pt>
                <c:pt idx="18">
                  <c:v>131.96</c:v>
                </c:pt>
                <c:pt idx="19">
                  <c:v>134.13999999999999</c:v>
                </c:pt>
                <c:pt idx="20">
                  <c:v>134.99</c:v>
                </c:pt>
                <c:pt idx="21">
                  <c:v>133.94</c:v>
                </c:pt>
                <c:pt idx="22">
                  <c:v>137.38999999999999</c:v>
                </c:pt>
                <c:pt idx="23">
                  <c:v>136.76</c:v>
                </c:pt>
                <c:pt idx="24">
                  <c:v>136.91</c:v>
                </c:pt>
                <c:pt idx="25">
                  <c:v>136.01</c:v>
                </c:pt>
                <c:pt idx="26">
                  <c:v>135.38999999999999</c:v>
                </c:pt>
                <c:pt idx="27">
                  <c:v>135.13</c:v>
                </c:pt>
                <c:pt idx="28">
                  <c:v>135.37</c:v>
                </c:pt>
                <c:pt idx="29">
                  <c:v>133.19</c:v>
                </c:pt>
                <c:pt idx="30">
                  <c:v>130.84</c:v>
                </c:pt>
                <c:pt idx="31">
                  <c:v>129.71</c:v>
                </c:pt>
                <c:pt idx="32">
                  <c:v>129.87</c:v>
                </c:pt>
                <c:pt idx="33">
                  <c:v>126</c:v>
                </c:pt>
                <c:pt idx="34">
                  <c:v>125.86</c:v>
                </c:pt>
                <c:pt idx="35">
                  <c:v>125.35</c:v>
                </c:pt>
                <c:pt idx="36">
                  <c:v>120.99</c:v>
                </c:pt>
                <c:pt idx="37">
                  <c:v>121.26</c:v>
                </c:pt>
                <c:pt idx="38">
                  <c:v>127.79</c:v>
                </c:pt>
                <c:pt idx="39">
                  <c:v>125.12</c:v>
                </c:pt>
                <c:pt idx="40">
                  <c:v>122.06</c:v>
                </c:pt>
                <c:pt idx="41">
                  <c:v>120.13</c:v>
                </c:pt>
                <c:pt idx="42">
                  <c:v>121.42</c:v>
                </c:pt>
                <c:pt idx="43">
                  <c:v>116.36</c:v>
                </c:pt>
                <c:pt idx="44">
                  <c:v>121.09</c:v>
                </c:pt>
                <c:pt idx="45">
                  <c:v>119.98</c:v>
                </c:pt>
                <c:pt idx="46">
                  <c:v>121.96</c:v>
                </c:pt>
                <c:pt idx="47">
                  <c:v>121.03</c:v>
                </c:pt>
                <c:pt idx="48">
                  <c:v>123.99</c:v>
                </c:pt>
                <c:pt idx="49">
                  <c:v>125.57</c:v>
                </c:pt>
                <c:pt idx="50">
                  <c:v>124.76</c:v>
                </c:pt>
                <c:pt idx="51">
                  <c:v>120.53</c:v>
                </c:pt>
                <c:pt idx="52">
                  <c:v>119.99</c:v>
                </c:pt>
                <c:pt idx="53">
                  <c:v>123.39</c:v>
                </c:pt>
                <c:pt idx="54">
                  <c:v>122.54</c:v>
                </c:pt>
                <c:pt idx="55">
                  <c:v>120.09</c:v>
                </c:pt>
                <c:pt idx="56">
                  <c:v>120.59</c:v>
                </c:pt>
                <c:pt idx="57">
                  <c:v>121.21</c:v>
                </c:pt>
                <c:pt idx="58">
                  <c:v>121.39</c:v>
                </c:pt>
                <c:pt idx="59">
                  <c:v>119.9</c:v>
                </c:pt>
                <c:pt idx="60">
                  <c:v>122.15</c:v>
                </c:pt>
              </c:numCache>
            </c:numRef>
          </c:val>
          <c:smooth val="0"/>
          <c:extLst>
            <c:ext xmlns:c16="http://schemas.microsoft.com/office/drawing/2014/chart" uri="{C3380CC4-5D6E-409C-BE32-E72D297353CC}">
              <c16:uniqueId val="{00000001-8DEC-481C-8A89-1B852C5014B7}"/>
            </c:ext>
          </c:extLst>
        </c:ser>
        <c:ser>
          <c:idx val="2"/>
          <c:order val="1"/>
          <c:tx>
            <c:strRef>
              <c:f>'SMA vs EMA vs ES'!$G$6</c:f>
              <c:strCache>
                <c:ptCount val="1"/>
                <c:pt idx="0">
                  <c:v>SMA-12d</c:v>
                </c:pt>
              </c:strCache>
            </c:strRef>
          </c:tx>
          <c:spPr>
            <a:ln w="22225" cap="rnd">
              <a:solidFill>
                <a:srgbClr val="FF0000"/>
              </a:solidFill>
              <a:round/>
            </a:ln>
            <a:effectLst/>
          </c:spPr>
          <c:marker>
            <c:symbol val="none"/>
          </c:marker>
          <c:cat>
            <c:strRef>
              <c:f>'SMA vs EMA vs ES'!$B$6:$B$67</c:f>
              <c:strCache>
                <c:ptCount val="62"/>
                <c:pt idx="0">
                  <c:v>Date</c:v>
                </c:pt>
                <c:pt idx="1">
                  <c:v>01.04.2021</c:v>
                </c:pt>
                <c:pt idx="2">
                  <c:v>01.05.2021</c:v>
                </c:pt>
                <c:pt idx="3">
                  <c:v>01.06.2021</c:v>
                </c:pt>
                <c:pt idx="4">
                  <c:v>01.07.2021</c:v>
                </c:pt>
                <c:pt idx="5">
                  <c:v>01.08.2021</c:v>
                </c:pt>
                <c:pt idx="6">
                  <c:v>01.11.2021</c:v>
                </c:pt>
                <c:pt idx="7">
                  <c:v>01.12.2021</c:v>
                </c:pt>
                <c:pt idx="8">
                  <c:v>01.13.2021</c:v>
                </c:pt>
                <c:pt idx="9">
                  <c:v>01.14.2021</c:v>
                </c:pt>
                <c:pt idx="10">
                  <c:v>01.15.2021</c:v>
                </c:pt>
                <c:pt idx="11">
                  <c:v>01.19.2021</c:v>
                </c:pt>
                <c:pt idx="12">
                  <c:v>01.20.2021</c:v>
                </c:pt>
                <c:pt idx="13">
                  <c:v>01.21.2021</c:v>
                </c:pt>
                <c:pt idx="14">
                  <c:v>01.22.2021</c:v>
                </c:pt>
                <c:pt idx="15">
                  <c:v>01.25.2021</c:v>
                </c:pt>
                <c:pt idx="16">
                  <c:v>01.26.2021</c:v>
                </c:pt>
                <c:pt idx="17">
                  <c:v>01.27.2021</c:v>
                </c:pt>
                <c:pt idx="18">
                  <c:v>01.28.2021</c:v>
                </c:pt>
                <c:pt idx="19">
                  <c:v>01.29.2021</c:v>
                </c:pt>
                <c:pt idx="20">
                  <c:v>02.01.2021</c:v>
                </c:pt>
                <c:pt idx="21">
                  <c:v>02.02.2021</c:v>
                </c:pt>
                <c:pt idx="22">
                  <c:v>02.03.2021</c:v>
                </c:pt>
                <c:pt idx="23">
                  <c:v>02.04.2021</c:v>
                </c:pt>
                <c:pt idx="24">
                  <c:v>02.05.2021</c:v>
                </c:pt>
                <c:pt idx="25">
                  <c:v>02.08.2021</c:v>
                </c:pt>
                <c:pt idx="26">
                  <c:v>02.09.2021</c:v>
                </c:pt>
                <c:pt idx="27">
                  <c:v>02.10.2021</c:v>
                </c:pt>
                <c:pt idx="28">
                  <c:v>02.11.2021</c:v>
                </c:pt>
                <c:pt idx="29">
                  <c:v>02.12.2021</c:v>
                </c:pt>
                <c:pt idx="30">
                  <c:v>02.16.2021</c:v>
                </c:pt>
                <c:pt idx="31">
                  <c:v>02.17.2021</c:v>
                </c:pt>
                <c:pt idx="32">
                  <c:v>02.18.2021</c:v>
                </c:pt>
                <c:pt idx="33">
                  <c:v>02.19.2021</c:v>
                </c:pt>
                <c:pt idx="34">
                  <c:v>02.22.2021</c:v>
                </c:pt>
                <c:pt idx="35">
                  <c:v>02.23.2021</c:v>
                </c:pt>
                <c:pt idx="36">
                  <c:v>02.24.2021</c:v>
                </c:pt>
                <c:pt idx="37">
                  <c:v>02.25.2021</c:v>
                </c:pt>
                <c:pt idx="38">
                  <c:v>02.26.2021</c:v>
                </c:pt>
                <c:pt idx="39">
                  <c:v>03.01.2021</c:v>
                </c:pt>
                <c:pt idx="40">
                  <c:v>03.02.2021</c:v>
                </c:pt>
                <c:pt idx="41">
                  <c:v>03.03.2021</c:v>
                </c:pt>
                <c:pt idx="42">
                  <c:v>03.04.2021</c:v>
                </c:pt>
                <c:pt idx="43">
                  <c:v>03.05.2021</c:v>
                </c:pt>
                <c:pt idx="44">
                  <c:v>03.08.2021</c:v>
                </c:pt>
                <c:pt idx="45">
                  <c:v>03.09.2021</c:v>
                </c:pt>
                <c:pt idx="46">
                  <c:v>03.10.2021</c:v>
                </c:pt>
                <c:pt idx="47">
                  <c:v>03.11.2021</c:v>
                </c:pt>
                <c:pt idx="48">
                  <c:v>03.12.2021</c:v>
                </c:pt>
                <c:pt idx="49">
                  <c:v>03.15.2021</c:v>
                </c:pt>
                <c:pt idx="50">
                  <c:v>03.16.2021</c:v>
                </c:pt>
                <c:pt idx="51">
                  <c:v>03.17.2021</c:v>
                </c:pt>
                <c:pt idx="52">
                  <c:v>03.18.2021</c:v>
                </c:pt>
                <c:pt idx="53">
                  <c:v>03.19.2021</c:v>
                </c:pt>
                <c:pt idx="54">
                  <c:v>03.22.2021</c:v>
                </c:pt>
                <c:pt idx="55">
                  <c:v>03.23.2021</c:v>
                </c:pt>
                <c:pt idx="56">
                  <c:v>03.24.2021</c:v>
                </c:pt>
                <c:pt idx="57">
                  <c:v>03.25.2021</c:v>
                </c:pt>
                <c:pt idx="58">
                  <c:v>03.26.2021</c:v>
                </c:pt>
                <c:pt idx="59">
                  <c:v>03.29.2021</c:v>
                </c:pt>
                <c:pt idx="60">
                  <c:v>03.30.2021</c:v>
                </c:pt>
                <c:pt idx="61">
                  <c:v>03.31.2021</c:v>
                </c:pt>
              </c:strCache>
            </c:strRef>
          </c:cat>
          <c:val>
            <c:numRef>
              <c:f>'SMA vs EMA vs ES'!$G$7:$G$67</c:f>
              <c:numCache>
                <c:formatCode>0.00</c:formatCode>
                <c:ptCount val="61"/>
                <c:pt idx="11">
                  <c:v>129.54749999999999</c:v>
                </c:pt>
                <c:pt idx="12">
                  <c:v>130.16916666666665</c:v>
                </c:pt>
                <c:pt idx="13">
                  <c:v>130.84083333333334</c:v>
                </c:pt>
                <c:pt idx="14">
                  <c:v>132.20083333333335</c:v>
                </c:pt>
                <c:pt idx="15">
                  <c:v>133.22083333333333</c:v>
                </c:pt>
                <c:pt idx="16">
                  <c:v>134.05499999999998</c:v>
                </c:pt>
                <c:pt idx="17">
                  <c:v>134.73083333333332</c:v>
                </c:pt>
                <c:pt idx="18">
                  <c:v>134.99416666666667</c:v>
                </c:pt>
                <c:pt idx="19">
                  <c:v>135.26499999999999</c:v>
                </c:pt>
                <c:pt idx="20">
                  <c:v>135.77166666666668</c:v>
                </c:pt>
                <c:pt idx="21">
                  <c:v>136.33833333333331</c:v>
                </c:pt>
                <c:pt idx="22">
                  <c:v>137.13499999999999</c:v>
                </c:pt>
                <c:pt idx="23">
                  <c:v>137.52916666666667</c:v>
                </c:pt>
                <c:pt idx="24">
                  <c:v>137.53250000000003</c:v>
                </c:pt>
                <c:pt idx="25">
                  <c:v>137.2775</c:v>
                </c:pt>
                <c:pt idx="26">
                  <c:v>136.65</c:v>
                </c:pt>
                <c:pt idx="27">
                  <c:v>135.98083333333332</c:v>
                </c:pt>
                <c:pt idx="28">
                  <c:v>135.42333333333332</c:v>
                </c:pt>
                <c:pt idx="29">
                  <c:v>135.09833333333333</c:v>
                </c:pt>
                <c:pt idx="30">
                  <c:v>135.00499999999997</c:v>
                </c:pt>
                <c:pt idx="31">
                  <c:v>134.63583333333332</c:v>
                </c:pt>
                <c:pt idx="32">
                  <c:v>134.20916666666668</c:v>
                </c:pt>
                <c:pt idx="33">
                  <c:v>133.54749999999999</c:v>
                </c:pt>
                <c:pt idx="34">
                  <c:v>132.58666666666664</c:v>
                </c:pt>
                <c:pt idx="35">
                  <c:v>131.63583333333332</c:v>
                </c:pt>
                <c:pt idx="36">
                  <c:v>130.30916666666664</c:v>
                </c:pt>
                <c:pt idx="37">
                  <c:v>129.07999999999998</c:v>
                </c:pt>
                <c:pt idx="38">
                  <c:v>128.44666666666666</c:v>
                </c:pt>
                <c:pt idx="39">
                  <c:v>127.6125</c:v>
                </c:pt>
                <c:pt idx="40">
                  <c:v>126.50333333333333</c:v>
                </c:pt>
                <c:pt idx="41">
                  <c:v>125.41500000000001</c:v>
                </c:pt>
                <c:pt idx="42">
                  <c:v>124.63</c:v>
                </c:pt>
                <c:pt idx="43">
                  <c:v>123.51749999999998</c:v>
                </c:pt>
                <c:pt idx="44">
                  <c:v>122.78583333333331</c:v>
                </c:pt>
                <c:pt idx="45">
                  <c:v>122.28416666666665</c:v>
                </c:pt>
                <c:pt idx="46">
                  <c:v>121.95916666666665</c:v>
                </c:pt>
                <c:pt idx="47">
                  <c:v>121.59916666666668</c:v>
                </c:pt>
                <c:pt idx="48">
                  <c:v>121.84916666666668</c:v>
                </c:pt>
                <c:pt idx="49">
                  <c:v>122.20833333333333</c:v>
                </c:pt>
                <c:pt idx="50">
                  <c:v>121.95583333333333</c:v>
                </c:pt>
                <c:pt idx="51">
                  <c:v>121.57333333333332</c:v>
                </c:pt>
                <c:pt idx="52">
                  <c:v>121.40083333333332</c:v>
                </c:pt>
                <c:pt idx="53">
                  <c:v>121.67250000000001</c:v>
                </c:pt>
                <c:pt idx="54">
                  <c:v>121.76583333333333</c:v>
                </c:pt>
                <c:pt idx="55">
                  <c:v>122.07666666666665</c:v>
                </c:pt>
                <c:pt idx="56">
                  <c:v>122.03499999999998</c:v>
                </c:pt>
                <c:pt idx="57">
                  <c:v>122.13749999999999</c:v>
                </c:pt>
                <c:pt idx="58">
                  <c:v>122.08999999999999</c:v>
                </c:pt>
                <c:pt idx="59">
                  <c:v>121.99583333333335</c:v>
                </c:pt>
                <c:pt idx="60">
                  <c:v>121.84250000000003</c:v>
                </c:pt>
              </c:numCache>
            </c:numRef>
          </c:val>
          <c:smooth val="0"/>
          <c:extLst>
            <c:ext xmlns:c16="http://schemas.microsoft.com/office/drawing/2014/chart" uri="{C3380CC4-5D6E-409C-BE32-E72D297353CC}">
              <c16:uniqueId val="{00000002-8DEC-481C-8A89-1B852C5014B7}"/>
            </c:ext>
          </c:extLst>
        </c:ser>
        <c:ser>
          <c:idx val="3"/>
          <c:order val="2"/>
          <c:tx>
            <c:strRef>
              <c:f>'SMA vs EMA vs ES'!$I$6</c:f>
              <c:strCache>
                <c:ptCount val="1"/>
                <c:pt idx="0">
                  <c:v>EMA-12d</c:v>
                </c:pt>
              </c:strCache>
            </c:strRef>
          </c:tx>
          <c:spPr>
            <a:ln w="22225" cap="rnd">
              <a:solidFill>
                <a:schemeClr val="accent1"/>
              </a:solidFill>
              <a:round/>
            </a:ln>
            <a:effectLst/>
          </c:spPr>
          <c:marker>
            <c:symbol val="none"/>
          </c:marker>
          <c:cat>
            <c:strRef>
              <c:f>'SMA vs EMA vs ES'!$B$6:$B$67</c:f>
              <c:strCache>
                <c:ptCount val="62"/>
                <c:pt idx="0">
                  <c:v>Date</c:v>
                </c:pt>
                <c:pt idx="1">
                  <c:v>01.04.2021</c:v>
                </c:pt>
                <c:pt idx="2">
                  <c:v>01.05.2021</c:v>
                </c:pt>
                <c:pt idx="3">
                  <c:v>01.06.2021</c:v>
                </c:pt>
                <c:pt idx="4">
                  <c:v>01.07.2021</c:v>
                </c:pt>
                <c:pt idx="5">
                  <c:v>01.08.2021</c:v>
                </c:pt>
                <c:pt idx="6">
                  <c:v>01.11.2021</c:v>
                </c:pt>
                <c:pt idx="7">
                  <c:v>01.12.2021</c:v>
                </c:pt>
                <c:pt idx="8">
                  <c:v>01.13.2021</c:v>
                </c:pt>
                <c:pt idx="9">
                  <c:v>01.14.2021</c:v>
                </c:pt>
                <c:pt idx="10">
                  <c:v>01.15.2021</c:v>
                </c:pt>
                <c:pt idx="11">
                  <c:v>01.19.2021</c:v>
                </c:pt>
                <c:pt idx="12">
                  <c:v>01.20.2021</c:v>
                </c:pt>
                <c:pt idx="13">
                  <c:v>01.21.2021</c:v>
                </c:pt>
                <c:pt idx="14">
                  <c:v>01.22.2021</c:v>
                </c:pt>
                <c:pt idx="15">
                  <c:v>01.25.2021</c:v>
                </c:pt>
                <c:pt idx="16">
                  <c:v>01.26.2021</c:v>
                </c:pt>
                <c:pt idx="17">
                  <c:v>01.27.2021</c:v>
                </c:pt>
                <c:pt idx="18">
                  <c:v>01.28.2021</c:v>
                </c:pt>
                <c:pt idx="19">
                  <c:v>01.29.2021</c:v>
                </c:pt>
                <c:pt idx="20">
                  <c:v>02.01.2021</c:v>
                </c:pt>
                <c:pt idx="21">
                  <c:v>02.02.2021</c:v>
                </c:pt>
                <c:pt idx="22">
                  <c:v>02.03.2021</c:v>
                </c:pt>
                <c:pt idx="23">
                  <c:v>02.04.2021</c:v>
                </c:pt>
                <c:pt idx="24">
                  <c:v>02.05.2021</c:v>
                </c:pt>
                <c:pt idx="25">
                  <c:v>02.08.2021</c:v>
                </c:pt>
                <c:pt idx="26">
                  <c:v>02.09.2021</c:v>
                </c:pt>
                <c:pt idx="27">
                  <c:v>02.10.2021</c:v>
                </c:pt>
                <c:pt idx="28">
                  <c:v>02.11.2021</c:v>
                </c:pt>
                <c:pt idx="29">
                  <c:v>02.12.2021</c:v>
                </c:pt>
                <c:pt idx="30">
                  <c:v>02.16.2021</c:v>
                </c:pt>
                <c:pt idx="31">
                  <c:v>02.17.2021</c:v>
                </c:pt>
                <c:pt idx="32">
                  <c:v>02.18.2021</c:v>
                </c:pt>
                <c:pt idx="33">
                  <c:v>02.19.2021</c:v>
                </c:pt>
                <c:pt idx="34">
                  <c:v>02.22.2021</c:v>
                </c:pt>
                <c:pt idx="35">
                  <c:v>02.23.2021</c:v>
                </c:pt>
                <c:pt idx="36">
                  <c:v>02.24.2021</c:v>
                </c:pt>
                <c:pt idx="37">
                  <c:v>02.25.2021</c:v>
                </c:pt>
                <c:pt idx="38">
                  <c:v>02.26.2021</c:v>
                </c:pt>
                <c:pt idx="39">
                  <c:v>03.01.2021</c:v>
                </c:pt>
                <c:pt idx="40">
                  <c:v>03.02.2021</c:v>
                </c:pt>
                <c:pt idx="41">
                  <c:v>03.03.2021</c:v>
                </c:pt>
                <c:pt idx="42">
                  <c:v>03.04.2021</c:v>
                </c:pt>
                <c:pt idx="43">
                  <c:v>03.05.2021</c:v>
                </c:pt>
                <c:pt idx="44">
                  <c:v>03.08.2021</c:v>
                </c:pt>
                <c:pt idx="45">
                  <c:v>03.09.2021</c:v>
                </c:pt>
                <c:pt idx="46">
                  <c:v>03.10.2021</c:v>
                </c:pt>
                <c:pt idx="47">
                  <c:v>03.11.2021</c:v>
                </c:pt>
                <c:pt idx="48">
                  <c:v>03.12.2021</c:v>
                </c:pt>
                <c:pt idx="49">
                  <c:v>03.15.2021</c:v>
                </c:pt>
                <c:pt idx="50">
                  <c:v>03.16.2021</c:v>
                </c:pt>
                <c:pt idx="51">
                  <c:v>03.17.2021</c:v>
                </c:pt>
                <c:pt idx="52">
                  <c:v>03.18.2021</c:v>
                </c:pt>
                <c:pt idx="53">
                  <c:v>03.19.2021</c:v>
                </c:pt>
                <c:pt idx="54">
                  <c:v>03.22.2021</c:v>
                </c:pt>
                <c:pt idx="55">
                  <c:v>03.23.2021</c:v>
                </c:pt>
                <c:pt idx="56">
                  <c:v>03.24.2021</c:v>
                </c:pt>
                <c:pt idx="57">
                  <c:v>03.25.2021</c:v>
                </c:pt>
                <c:pt idx="58">
                  <c:v>03.26.2021</c:v>
                </c:pt>
                <c:pt idx="59">
                  <c:v>03.29.2021</c:v>
                </c:pt>
                <c:pt idx="60">
                  <c:v>03.30.2021</c:v>
                </c:pt>
                <c:pt idx="61">
                  <c:v>03.31.2021</c:v>
                </c:pt>
              </c:strCache>
            </c:strRef>
          </c:cat>
          <c:val>
            <c:numRef>
              <c:f>'SMA vs EMA vs ES'!$I$7:$I$67</c:f>
              <c:numCache>
                <c:formatCode>0.00</c:formatCode>
                <c:ptCount val="61"/>
                <c:pt idx="11">
                  <c:v>129.54749999999999</c:v>
                </c:pt>
                <c:pt idx="12">
                  <c:v>130.67403846153846</c:v>
                </c:pt>
                <c:pt idx="13">
                  <c:v>131.96572485207099</c:v>
                </c:pt>
                <c:pt idx="14">
                  <c:v>133.65099795175237</c:v>
                </c:pt>
                <c:pt idx="15">
                  <c:v>135.11392134379045</c:v>
                </c:pt>
                <c:pt idx="16">
                  <c:v>136.18254882936114</c:v>
                </c:pt>
                <c:pt idx="17">
                  <c:v>136.32215670176711</c:v>
                </c:pt>
                <c:pt idx="18">
                  <c:v>135.65105567072601</c:v>
                </c:pt>
                <c:pt idx="19">
                  <c:v>135.41858556753738</c:v>
                </c:pt>
                <c:pt idx="20">
                  <c:v>135.35264932637779</c:v>
                </c:pt>
                <c:pt idx="21">
                  <c:v>135.13531866078119</c:v>
                </c:pt>
                <c:pt idx="22">
                  <c:v>135.4821927129687</c:v>
                </c:pt>
                <c:pt idx="23">
                  <c:v>135.67877844943504</c:v>
                </c:pt>
                <c:pt idx="24">
                  <c:v>135.86819714952196</c:v>
                </c:pt>
                <c:pt idx="25">
                  <c:v>135.89001297267242</c:v>
                </c:pt>
                <c:pt idx="26">
                  <c:v>135.81308789995359</c:v>
                </c:pt>
                <c:pt idx="27">
                  <c:v>135.70799745380688</c:v>
                </c:pt>
                <c:pt idx="28">
                  <c:v>135.6559978455289</c:v>
                </c:pt>
                <c:pt idx="29">
                  <c:v>135.27661356160138</c:v>
                </c:pt>
                <c:pt idx="30">
                  <c:v>134.59405762904731</c:v>
                </c:pt>
                <c:pt idx="31">
                  <c:v>133.8426641476554</c:v>
                </c:pt>
                <c:pt idx="32">
                  <c:v>133.23148504801611</c:v>
                </c:pt>
                <c:pt idx="33">
                  <c:v>132.11894888678285</c:v>
                </c:pt>
                <c:pt idx="34">
                  <c:v>131.15603367343164</c:v>
                </c:pt>
                <c:pt idx="35">
                  <c:v>130.26279772367292</c:v>
                </c:pt>
                <c:pt idx="36">
                  <c:v>128.83621345849247</c:v>
                </c:pt>
                <c:pt idx="37">
                  <c:v>127.67064215718594</c:v>
                </c:pt>
                <c:pt idx="38">
                  <c:v>127.68900490223425</c:v>
                </c:pt>
                <c:pt idx="39">
                  <c:v>127.2937733788136</c:v>
                </c:pt>
                <c:pt idx="40">
                  <c:v>126.48857747438073</c:v>
                </c:pt>
                <c:pt idx="41">
                  <c:v>125.51033478601447</c:v>
                </c:pt>
                <c:pt idx="42">
                  <c:v>124.88105251124301</c:v>
                </c:pt>
                <c:pt idx="43">
                  <c:v>123.57012135566717</c:v>
                </c:pt>
                <c:pt idx="44">
                  <c:v>123.18856422402607</c:v>
                </c:pt>
                <c:pt idx="45">
                  <c:v>122.69493895879128</c:v>
                </c:pt>
                <c:pt idx="46">
                  <c:v>122.58187142666955</c:v>
                </c:pt>
                <c:pt idx="47">
                  <c:v>122.3431219764127</c:v>
                </c:pt>
                <c:pt idx="48">
                  <c:v>122.59648782619536</c:v>
                </c:pt>
                <c:pt idx="49">
                  <c:v>123.05395123754991</c:v>
                </c:pt>
                <c:pt idx="50">
                  <c:v>123.31642027792684</c:v>
                </c:pt>
                <c:pt idx="51">
                  <c:v>122.88774023516886</c:v>
                </c:pt>
                <c:pt idx="52">
                  <c:v>122.44193404514289</c:v>
                </c:pt>
                <c:pt idx="53">
                  <c:v>122.58779034589013</c:v>
                </c:pt>
                <c:pt idx="54">
                  <c:v>122.58043798498394</c:v>
                </c:pt>
                <c:pt idx="55">
                  <c:v>122.1972936796018</c:v>
                </c:pt>
                <c:pt idx="56">
                  <c:v>121.95001772889383</c:v>
                </c:pt>
                <c:pt idx="57">
                  <c:v>121.83616884752554</c:v>
                </c:pt>
                <c:pt idx="58">
                  <c:v>121.76752748636777</c:v>
                </c:pt>
                <c:pt idx="59">
                  <c:v>121.48021556538811</c:v>
                </c:pt>
                <c:pt idx="60">
                  <c:v>121.58325932455918</c:v>
                </c:pt>
              </c:numCache>
            </c:numRef>
          </c:val>
          <c:smooth val="0"/>
          <c:extLst>
            <c:ext xmlns:c16="http://schemas.microsoft.com/office/drawing/2014/chart" uri="{C3380CC4-5D6E-409C-BE32-E72D297353CC}">
              <c16:uniqueId val="{00000003-8DEC-481C-8A89-1B852C5014B7}"/>
            </c:ext>
          </c:extLst>
        </c:ser>
        <c:dLbls>
          <c:showLegendKey val="0"/>
          <c:showVal val="0"/>
          <c:showCatName val="0"/>
          <c:showSerName val="0"/>
          <c:showPercent val="0"/>
          <c:showBubbleSize val="0"/>
        </c:dLbls>
        <c:smooth val="0"/>
        <c:axId val="334155375"/>
        <c:axId val="334143311"/>
      </c:lineChart>
      <c:catAx>
        <c:axId val="33415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34143311"/>
        <c:crosses val="autoZero"/>
        <c:auto val="1"/>
        <c:lblAlgn val="ctr"/>
        <c:lblOffset val="100"/>
        <c:noMultiLvlLbl val="0"/>
      </c:catAx>
      <c:valAx>
        <c:axId val="334143311"/>
        <c:scaling>
          <c:orientation val="minMax"/>
          <c:min val="11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34155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411480</xdr:colOff>
      <xdr:row>28</xdr:row>
      <xdr:rowOff>129540</xdr:rowOff>
    </xdr:from>
    <xdr:to>
      <xdr:col>14</xdr:col>
      <xdr:colOff>236220</xdr:colOff>
      <xdr:row>58</xdr:row>
      <xdr:rowOff>99060</xdr:rowOff>
    </xdr:to>
    <xdr:graphicFrame macro="">
      <xdr:nvGraphicFramePr>
        <xdr:cNvPr id="3" name="Chart 2">
          <a:extLst>
            <a:ext uri="{FF2B5EF4-FFF2-40B4-BE49-F238E27FC236}">
              <a16:creationId xmlns:a16="http://schemas.microsoft.com/office/drawing/2014/main" id="{43C090E7-C550-D03B-4D63-FB2787ABF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280034</xdr:colOff>
      <xdr:row>4</xdr:row>
      <xdr:rowOff>41910</xdr:rowOff>
    </xdr:from>
    <xdr:to>
      <xdr:col>23</xdr:col>
      <xdr:colOff>596153</xdr:colOff>
      <xdr:row>33</xdr:row>
      <xdr:rowOff>161365</xdr:rowOff>
    </xdr:to>
    <xdr:graphicFrame macro="">
      <xdr:nvGraphicFramePr>
        <xdr:cNvPr id="3" name="Chart 2">
          <a:extLst>
            <a:ext uri="{FF2B5EF4-FFF2-40B4-BE49-F238E27FC236}">
              <a16:creationId xmlns:a16="http://schemas.microsoft.com/office/drawing/2014/main" id="{BC40782A-C563-756A-FB20-D02D5AF34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208428</xdr:colOff>
      <xdr:row>35</xdr:row>
      <xdr:rowOff>123265</xdr:rowOff>
    </xdr:from>
    <xdr:to>
      <xdr:col>23</xdr:col>
      <xdr:colOff>605117</xdr:colOff>
      <xdr:row>68</xdr:row>
      <xdr:rowOff>161364</xdr:rowOff>
    </xdr:to>
    <xdr:graphicFrame macro="">
      <xdr:nvGraphicFramePr>
        <xdr:cNvPr id="4" name="Chart 3">
          <a:extLst>
            <a:ext uri="{FF2B5EF4-FFF2-40B4-BE49-F238E27FC236}">
              <a16:creationId xmlns:a16="http://schemas.microsoft.com/office/drawing/2014/main" id="{03CEB45F-C8E1-DB8C-854C-F491CDA0E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386714</xdr:colOff>
      <xdr:row>70</xdr:row>
      <xdr:rowOff>129540</xdr:rowOff>
    </xdr:from>
    <xdr:to>
      <xdr:col>23</xdr:col>
      <xdr:colOff>701039</xdr:colOff>
      <xdr:row>98</xdr:row>
      <xdr:rowOff>57150</xdr:rowOff>
    </xdr:to>
    <xdr:graphicFrame macro="">
      <xdr:nvGraphicFramePr>
        <xdr:cNvPr id="6" name="Chart 5">
          <a:extLst>
            <a:ext uri="{FF2B5EF4-FFF2-40B4-BE49-F238E27FC236}">
              <a16:creationId xmlns:a16="http://schemas.microsoft.com/office/drawing/2014/main" id="{48DD4C8D-9308-D553-5BD8-1FD58606F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46C28-F88B-418B-949D-9C6B08D15D64}">
  <dimension ref="B1:M61"/>
  <sheetViews>
    <sheetView showGridLines="0" topLeftCell="A27" zoomScale="115" zoomScaleNormal="115" workbookViewId="0">
      <selection activeCell="B1" sqref="B1:M1"/>
    </sheetView>
  </sheetViews>
  <sheetFormatPr baseColWidth="10" defaultColWidth="8.83203125" defaultRowHeight="15" x14ac:dyDescent="0.2"/>
  <cols>
    <col min="1" max="1" width="1.6640625" customWidth="1"/>
    <col min="2" max="2" width="25.83203125" customWidth="1"/>
    <col min="3" max="3" width="27.83203125" customWidth="1"/>
    <col min="5" max="5" width="21.33203125" customWidth="1"/>
    <col min="6" max="6" width="19.83203125" bestFit="1" customWidth="1"/>
    <col min="7" max="7" width="23.1640625" bestFit="1" customWidth="1"/>
    <col min="10" max="10" width="13.33203125" customWidth="1"/>
    <col min="12" max="12" width="18.33203125" customWidth="1"/>
    <col min="13" max="13" width="22.83203125" customWidth="1"/>
  </cols>
  <sheetData>
    <row r="1" spans="2:13" s="1" customFormat="1" ht="36" customHeight="1" x14ac:dyDescent="0.2">
      <c r="B1" s="92" t="s">
        <v>472</v>
      </c>
      <c r="C1" s="92"/>
      <c r="D1" s="92"/>
      <c r="E1" s="92"/>
      <c r="F1" s="92"/>
      <c r="G1" s="92"/>
      <c r="H1" s="92"/>
      <c r="I1" s="92"/>
      <c r="J1" s="92"/>
      <c r="K1" s="92"/>
      <c r="L1" s="92"/>
      <c r="M1" s="92"/>
    </row>
    <row r="3" spans="2:13" s="2" customFormat="1" ht="19.25" customHeight="1" x14ac:dyDescent="0.2">
      <c r="B3" s="5" t="s">
        <v>473</v>
      </c>
    </row>
    <row r="5" spans="2:13" x14ac:dyDescent="0.2">
      <c r="B5" s="3" t="s">
        <v>488</v>
      </c>
      <c r="C5" s="6" t="s">
        <v>489</v>
      </c>
      <c r="E5" s="7" t="s">
        <v>476</v>
      </c>
    </row>
    <row r="6" spans="2:13" x14ac:dyDescent="0.2">
      <c r="B6" s="4">
        <v>1</v>
      </c>
      <c r="C6" s="4">
        <v>5</v>
      </c>
      <c r="E6" s="7" t="s">
        <v>477</v>
      </c>
    </row>
    <row r="7" spans="2:13" x14ac:dyDescent="0.2">
      <c r="B7" s="4">
        <v>2</v>
      </c>
      <c r="C7" s="4">
        <v>8</v>
      </c>
      <c r="E7" s="8" t="s">
        <v>478</v>
      </c>
    </row>
    <row r="8" spans="2:13" x14ac:dyDescent="0.2">
      <c r="B8" s="4">
        <v>3</v>
      </c>
      <c r="C8" s="4">
        <v>6</v>
      </c>
      <c r="E8" s="8" t="s">
        <v>479</v>
      </c>
    </row>
    <row r="9" spans="2:13" x14ac:dyDescent="0.2">
      <c r="B9" s="4">
        <v>4</v>
      </c>
      <c r="C9" s="4">
        <v>7</v>
      </c>
    </row>
    <row r="10" spans="2:13" ht="14" customHeight="1" x14ac:dyDescent="0.2">
      <c r="B10" s="4">
        <v>5</v>
      </c>
      <c r="C10" s="4">
        <v>6</v>
      </c>
      <c r="E10" s="9" t="s">
        <v>482</v>
      </c>
      <c r="F10" s="10">
        <v>5</v>
      </c>
      <c r="J10" s="89" t="s">
        <v>480</v>
      </c>
      <c r="K10" s="89"/>
      <c r="L10" s="89"/>
      <c r="M10" s="89"/>
    </row>
    <row r="11" spans="2:13" ht="15" customHeight="1" x14ac:dyDescent="0.2">
      <c r="B11" s="4">
        <v>6</v>
      </c>
      <c r="C11" s="4">
        <v>9</v>
      </c>
      <c r="E11" s="9" t="s">
        <v>483</v>
      </c>
      <c r="F11" s="11">
        <f>COUNT(B6:B15)</f>
        <v>10</v>
      </c>
      <c r="G11" s="12" t="s">
        <v>65</v>
      </c>
      <c r="J11" s="97" t="s">
        <v>481</v>
      </c>
      <c r="K11" s="98"/>
      <c r="L11" s="98"/>
      <c r="M11" s="99"/>
    </row>
    <row r="12" spans="2:13" x14ac:dyDescent="0.2">
      <c r="B12" s="4">
        <v>7</v>
      </c>
      <c r="C12" s="4">
        <v>5</v>
      </c>
      <c r="E12" s="9" t="s">
        <v>484</v>
      </c>
      <c r="F12" s="11">
        <f>AVERAGE(C6:C15)</f>
        <v>6.6</v>
      </c>
      <c r="G12" s="12" t="s">
        <v>0</v>
      </c>
      <c r="J12" s="100"/>
      <c r="K12" s="101"/>
      <c r="L12" s="101"/>
      <c r="M12" s="102"/>
    </row>
    <row r="13" spans="2:13" x14ac:dyDescent="0.2">
      <c r="B13" s="4">
        <v>8</v>
      </c>
      <c r="C13" s="4">
        <v>6</v>
      </c>
      <c r="E13" s="9" t="s">
        <v>485</v>
      </c>
      <c r="F13" s="13">
        <f>_xlfn.STDEV.S(C6:C15)</f>
        <v>1.8973665961010269</v>
      </c>
      <c r="G13" s="12" t="s">
        <v>1</v>
      </c>
      <c r="J13" s="100"/>
      <c r="K13" s="101"/>
      <c r="L13" s="101"/>
      <c r="M13" s="102"/>
    </row>
    <row r="14" spans="2:13" x14ac:dyDescent="0.2">
      <c r="B14" s="4">
        <v>9</v>
      </c>
      <c r="C14" s="4">
        <v>4</v>
      </c>
      <c r="E14" s="9" t="s">
        <v>486</v>
      </c>
      <c r="F14" s="13">
        <f>(F12-F10)/(F13/SQRT(F11))</f>
        <v>2.666666666666667</v>
      </c>
      <c r="G14" s="12" t="s">
        <v>66</v>
      </c>
      <c r="J14" s="100"/>
      <c r="K14" s="101"/>
      <c r="L14" s="101"/>
      <c r="M14" s="102"/>
    </row>
    <row r="15" spans="2:13" ht="16" customHeight="1" x14ac:dyDescent="0.2">
      <c r="B15" s="4">
        <v>10</v>
      </c>
      <c r="C15" s="4">
        <v>10</v>
      </c>
      <c r="E15" s="17" t="s">
        <v>487</v>
      </c>
      <c r="F15" s="18">
        <f>_xlfn.T.DIST.2T(ABS(F14), F11-1)</f>
        <v>2.5762791667886798E-2</v>
      </c>
      <c r="G15" s="12" t="s">
        <v>67</v>
      </c>
      <c r="J15" s="103"/>
      <c r="K15" s="104"/>
      <c r="L15" s="104"/>
      <c r="M15" s="105"/>
    </row>
    <row r="17" spans="2:13" s="2" customFormat="1" ht="20" customHeight="1" x14ac:dyDescent="0.2">
      <c r="B17" s="5" t="s">
        <v>474</v>
      </c>
    </row>
    <row r="19" spans="2:13" x14ac:dyDescent="0.2">
      <c r="B19" s="3" t="s">
        <v>490</v>
      </c>
      <c r="C19" s="6" t="s">
        <v>491</v>
      </c>
      <c r="E19" s="7" t="s">
        <v>496</v>
      </c>
    </row>
    <row r="20" spans="2:13" x14ac:dyDescent="0.2">
      <c r="B20" s="4">
        <v>5</v>
      </c>
      <c r="C20" s="4">
        <v>15</v>
      </c>
      <c r="E20" s="7" t="s">
        <v>497</v>
      </c>
    </row>
    <row r="21" spans="2:13" x14ac:dyDescent="0.2">
      <c r="B21" s="4">
        <v>8</v>
      </c>
      <c r="C21" s="4">
        <v>7</v>
      </c>
      <c r="E21" s="45" t="s">
        <v>498</v>
      </c>
    </row>
    <row r="22" spans="2:13" x14ac:dyDescent="0.2">
      <c r="B22" s="4">
        <v>6</v>
      </c>
      <c r="C22" s="4">
        <v>12</v>
      </c>
      <c r="E22" s="8" t="s">
        <v>499</v>
      </c>
    </row>
    <row r="23" spans="2:13" x14ac:dyDescent="0.2">
      <c r="B23" s="4">
        <v>7</v>
      </c>
      <c r="C23" s="4">
        <v>15</v>
      </c>
    </row>
    <row r="24" spans="2:13" ht="14" customHeight="1" x14ac:dyDescent="0.2">
      <c r="B24" s="4">
        <v>6</v>
      </c>
      <c r="C24" s="4">
        <v>12</v>
      </c>
      <c r="E24" t="s">
        <v>500</v>
      </c>
      <c r="J24" s="89" t="s">
        <v>480</v>
      </c>
      <c r="K24" s="89"/>
      <c r="L24" s="89"/>
      <c r="M24" s="89"/>
    </row>
    <row r="25" spans="2:13" ht="14" customHeight="1" thickBot="1" x14ac:dyDescent="0.25">
      <c r="B25" s="4">
        <v>9</v>
      </c>
      <c r="C25" s="4">
        <v>11</v>
      </c>
      <c r="J25" s="95" t="s">
        <v>501</v>
      </c>
      <c r="K25" s="96"/>
      <c r="L25" s="96"/>
      <c r="M25" s="96"/>
    </row>
    <row r="26" spans="2:13" x14ac:dyDescent="0.2">
      <c r="B26" s="4">
        <v>5</v>
      </c>
      <c r="C26" s="4">
        <v>11</v>
      </c>
      <c r="E26" s="62"/>
      <c r="F26" s="62" t="s">
        <v>2</v>
      </c>
      <c r="G26" s="62" t="s">
        <v>3</v>
      </c>
      <c r="J26" s="96"/>
      <c r="K26" s="96"/>
      <c r="L26" s="96"/>
      <c r="M26" s="96"/>
    </row>
    <row r="27" spans="2:13" x14ac:dyDescent="0.2">
      <c r="B27" s="4">
        <v>6</v>
      </c>
      <c r="C27" s="4">
        <v>14</v>
      </c>
      <c r="E27" t="s">
        <v>4</v>
      </c>
      <c r="F27">
        <v>6.6</v>
      </c>
      <c r="G27">
        <v>11.3</v>
      </c>
      <c r="J27" s="96"/>
      <c r="K27" s="96"/>
      <c r="L27" s="96"/>
      <c r="M27" s="96"/>
    </row>
    <row r="28" spans="2:13" x14ac:dyDescent="0.2">
      <c r="B28" s="4">
        <v>4</v>
      </c>
      <c r="C28" s="4">
        <v>12</v>
      </c>
      <c r="E28" t="s">
        <v>5</v>
      </c>
      <c r="F28">
        <v>3.5999999999999974</v>
      </c>
      <c r="G28">
        <v>12.0111111111111</v>
      </c>
      <c r="J28" s="96"/>
      <c r="K28" s="96"/>
      <c r="L28" s="96"/>
      <c r="M28" s="96"/>
    </row>
    <row r="29" spans="2:13" x14ac:dyDescent="0.2">
      <c r="B29" s="4">
        <v>10</v>
      </c>
      <c r="C29" s="4">
        <v>4</v>
      </c>
      <c r="E29" t="s">
        <v>6</v>
      </c>
      <c r="F29">
        <v>10</v>
      </c>
      <c r="G29">
        <v>10</v>
      </c>
      <c r="J29" s="96"/>
      <c r="K29" s="96"/>
      <c r="L29" s="96"/>
      <c r="M29" s="96"/>
    </row>
    <row r="30" spans="2:13" x14ac:dyDescent="0.2">
      <c r="E30" t="s">
        <v>7</v>
      </c>
      <c r="F30">
        <v>7.8055555555555491</v>
      </c>
      <c r="J30" s="96"/>
      <c r="K30" s="96"/>
      <c r="L30" s="96"/>
      <c r="M30" s="96"/>
    </row>
    <row r="31" spans="2:13" ht="14" customHeight="1" x14ac:dyDescent="0.2">
      <c r="B31" s="14" t="s">
        <v>492</v>
      </c>
      <c r="C31" s="14" t="s">
        <v>493</v>
      </c>
      <c r="E31" t="s">
        <v>8</v>
      </c>
      <c r="F31">
        <v>0</v>
      </c>
    </row>
    <row r="32" spans="2:13" x14ac:dyDescent="0.2">
      <c r="B32" s="15">
        <f>_xlfn.VAR.S(B20:B29)</f>
        <v>3.5999999999999974</v>
      </c>
      <c r="C32" s="15">
        <f>_xlfn.VAR.S(C20:C29)</f>
        <v>12.0111111111111</v>
      </c>
      <c r="E32" t="s">
        <v>9</v>
      </c>
      <c r="F32">
        <v>18</v>
      </c>
    </row>
    <row r="33" spans="2:12" x14ac:dyDescent="0.2">
      <c r="B33" s="16" t="s">
        <v>10</v>
      </c>
      <c r="C33" s="16" t="s">
        <v>11</v>
      </c>
      <c r="E33" t="s">
        <v>12</v>
      </c>
      <c r="F33">
        <v>-3.7616722260110698</v>
      </c>
    </row>
    <row r="34" spans="2:12" x14ac:dyDescent="0.2">
      <c r="E34" t="s">
        <v>13</v>
      </c>
      <c r="F34">
        <v>7.1415577464422491E-4</v>
      </c>
    </row>
    <row r="35" spans="2:12" x14ac:dyDescent="0.2">
      <c r="B35" s="14" t="s">
        <v>494</v>
      </c>
      <c r="C35" s="19">
        <f>C32/B32</f>
        <v>3.3364197530864192</v>
      </c>
      <c r="E35" t="s">
        <v>14</v>
      </c>
      <c r="F35">
        <v>1.7340636066175394</v>
      </c>
    </row>
    <row r="36" spans="2:12" x14ac:dyDescent="0.2">
      <c r="B36" s="93" t="s">
        <v>495</v>
      </c>
      <c r="C36" s="93"/>
      <c r="E36" s="63" t="s">
        <v>15</v>
      </c>
      <c r="F36" s="63">
        <v>1.4283115492884498E-3</v>
      </c>
    </row>
    <row r="37" spans="2:12" ht="25" customHeight="1" thickBot="1" x14ac:dyDescent="0.25">
      <c r="B37" s="94"/>
      <c r="C37" s="94"/>
      <c r="E37" s="61" t="s">
        <v>16</v>
      </c>
      <c r="F37" s="61">
        <v>2.1009220402410378</v>
      </c>
      <c r="G37" s="61"/>
    </row>
    <row r="38" spans="2:12" ht="13.5" customHeight="1" x14ac:dyDescent="0.2"/>
    <row r="41" spans="2:12" s="2" customFormat="1" ht="20" customHeight="1" x14ac:dyDescent="0.2">
      <c r="B41" s="5" t="s">
        <v>475</v>
      </c>
    </row>
    <row r="43" spans="2:12" x14ac:dyDescent="0.2">
      <c r="B43" s="87" t="s">
        <v>502</v>
      </c>
      <c r="C43" s="87" t="s">
        <v>503</v>
      </c>
      <c r="E43" s="7" t="s">
        <v>504</v>
      </c>
    </row>
    <row r="44" spans="2:12" x14ac:dyDescent="0.2">
      <c r="B44" s="4">
        <v>5</v>
      </c>
      <c r="C44" s="4">
        <v>3</v>
      </c>
      <c r="E44" s="7" t="s">
        <v>505</v>
      </c>
    </row>
    <row r="45" spans="2:12" x14ac:dyDescent="0.2">
      <c r="B45" s="4">
        <v>8</v>
      </c>
      <c r="C45" s="4">
        <v>4</v>
      </c>
      <c r="E45" s="45" t="s">
        <v>506</v>
      </c>
    </row>
    <row r="46" spans="2:12" x14ac:dyDescent="0.2">
      <c r="B46" s="4">
        <v>6</v>
      </c>
      <c r="C46" s="4">
        <v>6</v>
      </c>
      <c r="E46" s="8" t="s">
        <v>507</v>
      </c>
    </row>
    <row r="47" spans="2:12" x14ac:dyDescent="0.2">
      <c r="B47" s="4">
        <v>7</v>
      </c>
      <c r="C47" s="4">
        <v>5</v>
      </c>
    </row>
    <row r="48" spans="2:12" x14ac:dyDescent="0.2">
      <c r="B48" s="4">
        <v>6</v>
      </c>
      <c r="C48" s="4">
        <v>3</v>
      </c>
      <c r="E48" s="81" t="s">
        <v>453</v>
      </c>
      <c r="F48" s="82"/>
      <c r="G48" s="82"/>
      <c r="I48" s="89" t="s">
        <v>480</v>
      </c>
      <c r="J48" s="89"/>
      <c r="K48" s="89"/>
      <c r="L48" s="89"/>
    </row>
    <row r="49" spans="2:12" ht="16" thickBot="1" x14ac:dyDescent="0.25">
      <c r="B49" s="4">
        <v>9</v>
      </c>
      <c r="C49" s="4">
        <v>1</v>
      </c>
      <c r="I49" s="90" t="s">
        <v>508</v>
      </c>
      <c r="J49" s="91"/>
      <c r="K49" s="91"/>
      <c r="L49" s="91"/>
    </row>
    <row r="50" spans="2:12" x14ac:dyDescent="0.2">
      <c r="B50" s="4">
        <v>5</v>
      </c>
      <c r="C50" s="4">
        <v>2</v>
      </c>
      <c r="E50" s="62"/>
      <c r="F50" s="62" t="s">
        <v>451</v>
      </c>
      <c r="G50" s="62" t="s">
        <v>452</v>
      </c>
      <c r="I50" s="91"/>
      <c r="J50" s="91"/>
      <c r="K50" s="91"/>
      <c r="L50" s="91"/>
    </row>
    <row r="51" spans="2:12" x14ac:dyDescent="0.2">
      <c r="B51" s="4">
        <v>6</v>
      </c>
      <c r="C51" s="4">
        <v>1</v>
      </c>
      <c r="E51" t="s">
        <v>4</v>
      </c>
      <c r="F51">
        <v>6.6</v>
      </c>
      <c r="G51">
        <v>3.3</v>
      </c>
      <c r="I51" s="91"/>
      <c r="J51" s="91"/>
      <c r="K51" s="91"/>
      <c r="L51" s="91"/>
    </row>
    <row r="52" spans="2:12" x14ac:dyDescent="0.2">
      <c r="B52" s="4">
        <v>4</v>
      </c>
      <c r="C52" s="4">
        <v>2</v>
      </c>
      <c r="E52" t="s">
        <v>5</v>
      </c>
      <c r="F52">
        <v>3.5999999999999974</v>
      </c>
      <c r="G52">
        <v>3.566666666666666</v>
      </c>
      <c r="I52" s="91"/>
      <c r="J52" s="91"/>
      <c r="K52" s="91"/>
      <c r="L52" s="91"/>
    </row>
    <row r="53" spans="2:12" x14ac:dyDescent="0.2">
      <c r="B53" s="4">
        <v>10</v>
      </c>
      <c r="C53" s="4">
        <v>6</v>
      </c>
      <c r="E53" t="s">
        <v>6</v>
      </c>
      <c r="F53">
        <v>10</v>
      </c>
      <c r="G53">
        <v>10</v>
      </c>
      <c r="I53" s="91"/>
      <c r="J53" s="91"/>
      <c r="K53" s="91"/>
      <c r="L53" s="91"/>
    </row>
    <row r="54" spans="2:12" x14ac:dyDescent="0.2">
      <c r="E54" t="s">
        <v>454</v>
      </c>
      <c r="F54">
        <v>0.34729057824903403</v>
      </c>
      <c r="I54" s="91"/>
      <c r="J54" s="91"/>
      <c r="K54" s="91"/>
      <c r="L54" s="91"/>
    </row>
    <row r="55" spans="2:12" x14ac:dyDescent="0.2">
      <c r="E55" t="s">
        <v>8</v>
      </c>
      <c r="F55">
        <v>0</v>
      </c>
    </row>
    <row r="56" spans="2:12" x14ac:dyDescent="0.2">
      <c r="E56" t="s">
        <v>9</v>
      </c>
      <c r="F56">
        <v>9</v>
      </c>
    </row>
    <row r="57" spans="2:12" x14ac:dyDescent="0.2">
      <c r="E57" t="s">
        <v>12</v>
      </c>
      <c r="F57">
        <v>4.8249647704029348</v>
      </c>
    </row>
    <row r="58" spans="2:12" x14ac:dyDescent="0.2">
      <c r="E58" t="s">
        <v>13</v>
      </c>
      <c r="F58">
        <v>4.7023128419950566E-4</v>
      </c>
    </row>
    <row r="59" spans="2:12" x14ac:dyDescent="0.2">
      <c r="E59" t="s">
        <v>14</v>
      </c>
      <c r="F59">
        <v>1.8331129326562374</v>
      </c>
    </row>
    <row r="60" spans="2:12" x14ac:dyDescent="0.2">
      <c r="E60" t="s">
        <v>15</v>
      </c>
      <c r="F60" s="44">
        <v>9.4046256839901133E-4</v>
      </c>
    </row>
    <row r="61" spans="2:12" ht="16" thickBot="1" x14ac:dyDescent="0.25">
      <c r="E61" s="61" t="s">
        <v>16</v>
      </c>
      <c r="F61" s="61">
        <v>2.2621571627982053</v>
      </c>
      <c r="G61" s="61"/>
    </row>
  </sheetData>
  <mergeCells count="8">
    <mergeCell ref="I48:L48"/>
    <mergeCell ref="I49:L54"/>
    <mergeCell ref="B1:M1"/>
    <mergeCell ref="B36:C37"/>
    <mergeCell ref="J25:M30"/>
    <mergeCell ref="J10:M10"/>
    <mergeCell ref="J11:M15"/>
    <mergeCell ref="J24:M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02FA-2599-432B-9329-5FA57D14C05A}">
  <dimension ref="B1:T73"/>
  <sheetViews>
    <sheetView showGridLines="0" topLeftCell="A10" zoomScale="130" zoomScaleNormal="130" workbookViewId="0">
      <selection activeCell="G76" sqref="G76"/>
    </sheetView>
  </sheetViews>
  <sheetFormatPr baseColWidth="10" defaultColWidth="8.83203125" defaultRowHeight="15" x14ac:dyDescent="0.2"/>
  <cols>
    <col min="1" max="1" width="1.6640625" customWidth="1"/>
    <col min="2" max="2" width="12.1640625" customWidth="1"/>
    <col min="3" max="3" width="11.5" style="26" customWidth="1"/>
    <col min="4" max="4" width="12.1640625" style="26" customWidth="1"/>
    <col min="5" max="5" width="11.5" style="26" customWidth="1"/>
    <col min="6" max="6" width="17" style="26" bestFit="1" customWidth="1"/>
    <col min="7" max="12" width="10.6640625" customWidth="1"/>
    <col min="20" max="20" width="16.33203125" customWidth="1"/>
  </cols>
  <sheetData>
    <row r="1" spans="2:13" s="1" customFormat="1" ht="36" customHeight="1" x14ac:dyDescent="0.2">
      <c r="B1" s="92" t="s">
        <v>472</v>
      </c>
      <c r="C1" s="92"/>
      <c r="D1" s="92"/>
      <c r="E1" s="92"/>
      <c r="F1" s="92"/>
      <c r="G1" s="92"/>
      <c r="H1" s="92"/>
      <c r="I1" s="92"/>
      <c r="J1" s="92"/>
      <c r="K1" s="92"/>
      <c r="L1" s="92"/>
      <c r="M1" s="92"/>
    </row>
    <row r="3" spans="2:13" s="2" customFormat="1" ht="19.25" customHeight="1" x14ac:dyDescent="0.2">
      <c r="B3" s="5" t="s">
        <v>509</v>
      </c>
      <c r="C3" s="36"/>
      <c r="D3" s="36"/>
      <c r="E3" s="36"/>
      <c r="F3" s="36"/>
    </row>
    <row r="4" spans="2:13" s="24" customFormat="1" x14ac:dyDescent="0.2">
      <c r="B4" s="23"/>
      <c r="C4" s="37"/>
      <c r="D4" s="37"/>
      <c r="E4" s="37"/>
      <c r="F4" s="37"/>
    </row>
    <row r="5" spans="2:13" x14ac:dyDescent="0.2">
      <c r="B5" s="42" t="s">
        <v>510</v>
      </c>
      <c r="C5" s="43" t="s">
        <v>511</v>
      </c>
      <c r="D5" s="43" t="s">
        <v>512</v>
      </c>
      <c r="F5" s="7" t="s">
        <v>513</v>
      </c>
    </row>
    <row r="6" spans="2:13" x14ac:dyDescent="0.2">
      <c r="B6" s="4">
        <v>73</v>
      </c>
      <c r="C6" s="41">
        <v>88</v>
      </c>
      <c r="D6" s="41">
        <v>89</v>
      </c>
      <c r="F6" s="7" t="s">
        <v>514</v>
      </c>
    </row>
    <row r="7" spans="2:13" x14ac:dyDescent="0.2">
      <c r="B7" s="4">
        <v>82</v>
      </c>
      <c r="C7" s="41">
        <v>87</v>
      </c>
      <c r="D7" s="41">
        <v>92</v>
      </c>
      <c r="F7" s="8" t="s">
        <v>516</v>
      </c>
    </row>
    <row r="8" spans="2:13" x14ac:dyDescent="0.2">
      <c r="B8" s="4">
        <v>75</v>
      </c>
      <c r="C8" s="41">
        <v>73</v>
      </c>
      <c r="D8" s="41">
        <v>93</v>
      </c>
      <c r="F8" s="8" t="s">
        <v>515</v>
      </c>
    </row>
    <row r="9" spans="2:13" x14ac:dyDescent="0.2">
      <c r="B9" s="4">
        <v>79</v>
      </c>
      <c r="C9" s="41">
        <v>85</v>
      </c>
      <c r="D9" s="41">
        <v>73</v>
      </c>
    </row>
    <row r="10" spans="2:13" x14ac:dyDescent="0.2">
      <c r="B10" s="4">
        <v>83</v>
      </c>
      <c r="C10" s="41">
        <v>86</v>
      </c>
      <c r="D10" s="41">
        <v>72</v>
      </c>
      <c r="F10" s="44" t="s">
        <v>20</v>
      </c>
      <c r="G10" s="44"/>
      <c r="H10" s="44"/>
      <c r="I10" s="44"/>
      <c r="J10" s="44"/>
      <c r="K10" s="44"/>
      <c r="L10" s="44"/>
      <c r="M10" s="44"/>
    </row>
    <row r="11" spans="2:13" x14ac:dyDescent="0.2">
      <c r="B11" s="4">
        <v>75</v>
      </c>
      <c r="C11" s="41">
        <v>95</v>
      </c>
      <c r="D11" s="41">
        <v>85</v>
      </c>
      <c r="F11"/>
    </row>
    <row r="12" spans="2:13" ht="16" thickBot="1" x14ac:dyDescent="0.25">
      <c r="B12" s="4">
        <v>77</v>
      </c>
      <c r="C12" s="41">
        <v>92</v>
      </c>
      <c r="D12" s="41">
        <v>95</v>
      </c>
      <c r="F12" t="s">
        <v>21</v>
      </c>
    </row>
    <row r="13" spans="2:13" x14ac:dyDescent="0.2">
      <c r="B13" s="4">
        <v>74</v>
      </c>
      <c r="C13" s="41">
        <v>82</v>
      </c>
      <c r="D13" s="41">
        <v>75</v>
      </c>
      <c r="F13" s="62" t="s">
        <v>22</v>
      </c>
      <c r="G13" s="62" t="s">
        <v>23</v>
      </c>
      <c r="H13" s="62" t="s">
        <v>24</v>
      </c>
      <c r="I13" s="62" t="s">
        <v>25</v>
      </c>
      <c r="J13" s="62" t="s">
        <v>5</v>
      </c>
    </row>
    <row r="14" spans="2:13" x14ac:dyDescent="0.2">
      <c r="B14" s="4">
        <v>90</v>
      </c>
      <c r="C14" s="41">
        <v>92</v>
      </c>
      <c r="D14" s="41">
        <v>82</v>
      </c>
      <c r="F14" t="s">
        <v>17</v>
      </c>
      <c r="G14">
        <v>10</v>
      </c>
      <c r="H14">
        <v>789</v>
      </c>
      <c r="I14" s="26">
        <v>78.900000000000006</v>
      </c>
      <c r="J14">
        <v>27.43333333333333</v>
      </c>
    </row>
    <row r="15" spans="2:13" x14ac:dyDescent="0.2">
      <c r="B15" s="4">
        <v>81</v>
      </c>
      <c r="C15" s="41">
        <v>78</v>
      </c>
      <c r="D15" s="41">
        <v>94</v>
      </c>
      <c r="F15" t="s">
        <v>18</v>
      </c>
      <c r="G15">
        <v>10</v>
      </c>
      <c r="H15">
        <v>858</v>
      </c>
      <c r="I15" s="26">
        <v>85.8</v>
      </c>
      <c r="J15">
        <v>45.288888888888899</v>
      </c>
    </row>
    <row r="16" spans="2:13" ht="16" thickBot="1" x14ac:dyDescent="0.25">
      <c r="F16" s="61" t="s">
        <v>19</v>
      </c>
      <c r="G16" s="61">
        <v>10</v>
      </c>
      <c r="H16" s="61">
        <v>850</v>
      </c>
      <c r="I16" s="64">
        <v>85</v>
      </c>
      <c r="J16" s="61">
        <v>81.333333333333329</v>
      </c>
    </row>
    <row r="17" spans="2:12" x14ac:dyDescent="0.2">
      <c r="B17" s="109" t="s">
        <v>480</v>
      </c>
      <c r="C17" s="109"/>
      <c r="D17" s="109"/>
      <c r="F17"/>
    </row>
    <row r="18" spans="2:12" x14ac:dyDescent="0.2">
      <c r="B18" s="110" t="s">
        <v>517</v>
      </c>
      <c r="C18" s="110"/>
      <c r="D18" s="110"/>
      <c r="F18"/>
    </row>
    <row r="19" spans="2:12" ht="16" thickBot="1" x14ac:dyDescent="0.25">
      <c r="B19" s="110"/>
      <c r="C19" s="110"/>
      <c r="D19" s="110"/>
      <c r="F19" t="s">
        <v>26</v>
      </c>
    </row>
    <row r="20" spans="2:12" x14ac:dyDescent="0.2">
      <c r="B20" s="110"/>
      <c r="C20" s="110"/>
      <c r="D20" s="110"/>
      <c r="F20" s="62" t="s">
        <v>27</v>
      </c>
      <c r="G20" s="62" t="s">
        <v>28</v>
      </c>
      <c r="H20" s="62" t="s">
        <v>9</v>
      </c>
      <c r="I20" s="62" t="s">
        <v>29</v>
      </c>
      <c r="J20" s="62" t="s">
        <v>30</v>
      </c>
      <c r="K20" s="62" t="s">
        <v>31</v>
      </c>
      <c r="L20" s="62" t="s">
        <v>32</v>
      </c>
    </row>
    <row r="21" spans="2:12" x14ac:dyDescent="0.2">
      <c r="B21" s="110"/>
      <c r="C21" s="110"/>
      <c r="D21" s="110"/>
      <c r="F21" t="s">
        <v>33</v>
      </c>
      <c r="G21">
        <v>284.86666666666679</v>
      </c>
      <c r="H21">
        <v>2</v>
      </c>
      <c r="I21">
        <v>142.43333333333339</v>
      </c>
      <c r="J21" s="65">
        <v>2.7736747205192942</v>
      </c>
      <c r="K21" s="44">
        <v>8.0250889666304642E-2</v>
      </c>
      <c r="L21" s="65">
        <v>3.3541308285291991</v>
      </c>
    </row>
    <row r="22" spans="2:12" x14ac:dyDescent="0.2">
      <c r="B22" s="110"/>
      <c r="C22" s="110"/>
      <c r="D22" s="110"/>
      <c r="F22" t="s">
        <v>34</v>
      </c>
      <c r="G22">
        <v>1386.5</v>
      </c>
      <c r="H22">
        <v>27</v>
      </c>
      <c r="I22">
        <v>51.351851851851855</v>
      </c>
    </row>
    <row r="23" spans="2:12" x14ac:dyDescent="0.2">
      <c r="B23" s="110"/>
      <c r="C23" s="110"/>
      <c r="D23" s="110"/>
      <c r="F23"/>
    </row>
    <row r="24" spans="2:12" ht="16" thickBot="1" x14ac:dyDescent="0.25">
      <c r="B24" s="110"/>
      <c r="C24" s="110"/>
      <c r="D24" s="110"/>
      <c r="F24" s="61" t="s">
        <v>35</v>
      </c>
      <c r="G24" s="61">
        <v>1671.3666666666668</v>
      </c>
      <c r="H24" s="61">
        <v>29</v>
      </c>
      <c r="I24" s="61"/>
      <c r="J24" s="61"/>
      <c r="K24" s="61"/>
      <c r="L24" s="61"/>
    </row>
    <row r="25" spans="2:12" x14ac:dyDescent="0.2">
      <c r="F25"/>
    </row>
    <row r="27" spans="2:12" s="2" customFormat="1" ht="19.25" customHeight="1" x14ac:dyDescent="0.2">
      <c r="B27" s="5" t="s">
        <v>518</v>
      </c>
      <c r="C27" s="36"/>
      <c r="D27" s="36"/>
      <c r="E27" s="36"/>
      <c r="F27" s="36"/>
    </row>
    <row r="30" spans="2:12" x14ac:dyDescent="0.2">
      <c r="C30" s="42" t="s">
        <v>521</v>
      </c>
      <c r="D30" s="43" t="s">
        <v>522</v>
      </c>
      <c r="E30" s="43" t="s">
        <v>523</v>
      </c>
      <c r="G30" s="7" t="s">
        <v>519</v>
      </c>
    </row>
    <row r="31" spans="2:12" x14ac:dyDescent="0.2">
      <c r="B31" s="60" t="s">
        <v>524</v>
      </c>
      <c r="C31" s="4">
        <v>13</v>
      </c>
      <c r="D31" s="41">
        <v>15</v>
      </c>
      <c r="E31" s="41">
        <v>15</v>
      </c>
      <c r="G31" s="7" t="s">
        <v>520</v>
      </c>
    </row>
    <row r="32" spans="2:12" x14ac:dyDescent="0.2">
      <c r="B32" s="68"/>
      <c r="C32" s="4">
        <v>16</v>
      </c>
      <c r="D32" s="41">
        <v>16</v>
      </c>
      <c r="E32" s="41">
        <v>15</v>
      </c>
      <c r="G32" s="8"/>
    </row>
    <row r="33" spans="2:14" x14ac:dyDescent="0.2">
      <c r="B33" s="68"/>
      <c r="C33" s="4">
        <v>16</v>
      </c>
      <c r="D33" s="41">
        <v>19</v>
      </c>
      <c r="E33" s="41">
        <v>12</v>
      </c>
      <c r="G33" s="81" t="s">
        <v>459</v>
      </c>
      <c r="H33" s="82"/>
      <c r="I33" s="82"/>
      <c r="J33" s="82"/>
      <c r="K33" s="82"/>
      <c r="L33" s="82"/>
      <c r="M33" s="82"/>
      <c r="N33" s="82"/>
    </row>
    <row r="34" spans="2:14" x14ac:dyDescent="0.2">
      <c r="B34" s="68"/>
      <c r="C34" s="4">
        <v>12</v>
      </c>
      <c r="D34" s="41">
        <v>16</v>
      </c>
      <c r="E34" s="41">
        <v>15</v>
      </c>
    </row>
    <row r="35" spans="2:14" x14ac:dyDescent="0.2">
      <c r="B35" s="60" t="s">
        <v>525</v>
      </c>
      <c r="C35" s="4">
        <v>19</v>
      </c>
      <c r="D35" s="41">
        <v>23</v>
      </c>
      <c r="E35" s="41">
        <v>19</v>
      </c>
      <c r="F35"/>
      <c r="G35" t="s">
        <v>21</v>
      </c>
      <c r="H35" t="s">
        <v>455</v>
      </c>
      <c r="I35" t="s">
        <v>456</v>
      </c>
      <c r="J35" t="s">
        <v>457</v>
      </c>
      <c r="K35" t="s">
        <v>35</v>
      </c>
    </row>
    <row r="36" spans="2:14" ht="16" thickBot="1" x14ac:dyDescent="0.25">
      <c r="B36" s="68"/>
      <c r="C36" s="4">
        <v>19</v>
      </c>
      <c r="D36" s="41">
        <v>18</v>
      </c>
      <c r="E36" s="41">
        <v>20</v>
      </c>
      <c r="F36"/>
      <c r="G36" s="83" t="s">
        <v>458</v>
      </c>
      <c r="H36" s="83"/>
      <c r="I36" s="83"/>
      <c r="J36" s="83"/>
      <c r="K36" s="83"/>
    </row>
    <row r="37" spans="2:14" x14ac:dyDescent="0.2">
      <c r="B37" s="68"/>
      <c r="C37" s="4">
        <v>20</v>
      </c>
      <c r="D37" s="41">
        <v>16</v>
      </c>
      <c r="E37" s="41">
        <v>21</v>
      </c>
      <c r="F37"/>
      <c r="G37" t="s">
        <v>23</v>
      </c>
      <c r="H37">
        <v>4</v>
      </c>
      <c r="I37">
        <v>4</v>
      </c>
      <c r="J37">
        <v>4</v>
      </c>
      <c r="K37">
        <v>12</v>
      </c>
    </row>
    <row r="38" spans="2:14" x14ac:dyDescent="0.2">
      <c r="B38" s="68"/>
      <c r="C38" s="4">
        <v>22</v>
      </c>
      <c r="D38" s="41">
        <v>18</v>
      </c>
      <c r="E38" s="41">
        <v>21</v>
      </c>
      <c r="F38"/>
      <c r="G38" t="s">
        <v>24</v>
      </c>
      <c r="H38">
        <v>57</v>
      </c>
      <c r="I38">
        <v>66</v>
      </c>
      <c r="J38">
        <v>57</v>
      </c>
      <c r="K38">
        <v>180</v>
      </c>
    </row>
    <row r="39" spans="2:14" x14ac:dyDescent="0.2">
      <c r="B39" s="60" t="s">
        <v>526</v>
      </c>
      <c r="C39" s="4">
        <v>21</v>
      </c>
      <c r="D39" s="41">
        <v>25</v>
      </c>
      <c r="E39" s="41">
        <v>24</v>
      </c>
      <c r="F39"/>
      <c r="G39" t="s">
        <v>25</v>
      </c>
      <c r="H39">
        <v>14.25</v>
      </c>
      <c r="I39">
        <v>16.5</v>
      </c>
      <c r="J39">
        <v>14.25</v>
      </c>
      <c r="K39">
        <v>15</v>
      </c>
    </row>
    <row r="40" spans="2:14" x14ac:dyDescent="0.2">
      <c r="B40" s="68"/>
      <c r="C40" s="4">
        <v>23</v>
      </c>
      <c r="D40" s="41">
        <v>20</v>
      </c>
      <c r="E40" s="41">
        <v>22</v>
      </c>
      <c r="F40"/>
      <c r="G40" t="s">
        <v>5</v>
      </c>
      <c r="H40">
        <v>4.25</v>
      </c>
      <c r="I40">
        <v>3</v>
      </c>
      <c r="J40">
        <v>2.25</v>
      </c>
      <c r="K40">
        <v>3.8181818181818183</v>
      </c>
    </row>
    <row r="41" spans="2:14" x14ac:dyDescent="0.2">
      <c r="B41" s="68"/>
      <c r="C41" s="4">
        <v>24</v>
      </c>
      <c r="D41" s="4">
        <v>20</v>
      </c>
      <c r="E41" s="4">
        <v>25</v>
      </c>
      <c r="F41"/>
    </row>
    <row r="42" spans="2:14" ht="16" thickBot="1" x14ac:dyDescent="0.25">
      <c r="B42" s="68"/>
      <c r="C42" s="4">
        <v>22</v>
      </c>
      <c r="D42" s="4">
        <v>22</v>
      </c>
      <c r="E42" s="4">
        <v>26</v>
      </c>
      <c r="F42"/>
      <c r="G42" s="83" t="s">
        <v>460</v>
      </c>
      <c r="H42" s="83"/>
      <c r="I42" s="83"/>
      <c r="J42" s="83"/>
      <c r="K42" s="83"/>
    </row>
    <row r="43" spans="2:14" x14ac:dyDescent="0.2">
      <c r="F43"/>
      <c r="G43" t="s">
        <v>23</v>
      </c>
      <c r="H43">
        <v>4</v>
      </c>
      <c r="I43">
        <v>4</v>
      </c>
      <c r="J43">
        <v>4</v>
      </c>
      <c r="K43">
        <v>12</v>
      </c>
    </row>
    <row r="44" spans="2:14" x14ac:dyDescent="0.2">
      <c r="F44"/>
      <c r="G44" t="s">
        <v>24</v>
      </c>
      <c r="H44">
        <v>80</v>
      </c>
      <c r="I44">
        <v>75</v>
      </c>
      <c r="J44">
        <v>81</v>
      </c>
      <c r="K44">
        <v>236</v>
      </c>
    </row>
    <row r="45" spans="2:14" x14ac:dyDescent="0.2">
      <c r="F45"/>
      <c r="G45" t="s">
        <v>25</v>
      </c>
      <c r="H45">
        <v>20</v>
      </c>
      <c r="I45">
        <v>18.75</v>
      </c>
      <c r="J45">
        <v>20.25</v>
      </c>
      <c r="K45">
        <v>19.666666666666668</v>
      </c>
    </row>
    <row r="46" spans="2:14" x14ac:dyDescent="0.2">
      <c r="F46"/>
      <c r="G46" t="s">
        <v>5</v>
      </c>
      <c r="H46">
        <v>2</v>
      </c>
      <c r="I46">
        <v>8.9166666666666661</v>
      </c>
      <c r="J46">
        <v>0.91666666666666663</v>
      </c>
      <c r="K46">
        <v>3.6969696969696968</v>
      </c>
    </row>
    <row r="47" spans="2:14" x14ac:dyDescent="0.2">
      <c r="F47"/>
    </row>
    <row r="48" spans="2:14" ht="16" thickBot="1" x14ac:dyDescent="0.25">
      <c r="F48"/>
      <c r="G48" s="83" t="s">
        <v>461</v>
      </c>
      <c r="H48" s="83"/>
      <c r="I48" s="83"/>
      <c r="J48" s="83"/>
      <c r="K48" s="83"/>
    </row>
    <row r="49" spans="2:20" x14ac:dyDescent="0.2">
      <c r="F49"/>
      <c r="G49" t="s">
        <v>23</v>
      </c>
      <c r="H49">
        <v>4</v>
      </c>
      <c r="I49">
        <v>4</v>
      </c>
      <c r="J49">
        <v>4</v>
      </c>
      <c r="K49">
        <v>12</v>
      </c>
    </row>
    <row r="50" spans="2:20" x14ac:dyDescent="0.2">
      <c r="B50" s="111"/>
      <c r="C50" s="111"/>
      <c r="D50" s="111"/>
      <c r="F50"/>
      <c r="G50" t="s">
        <v>24</v>
      </c>
      <c r="H50">
        <v>90</v>
      </c>
      <c r="I50">
        <v>87</v>
      </c>
      <c r="J50">
        <v>97</v>
      </c>
      <c r="K50">
        <v>274</v>
      </c>
    </row>
    <row r="51" spans="2:20" x14ac:dyDescent="0.2">
      <c r="B51" s="112"/>
      <c r="C51" s="112"/>
      <c r="D51" s="112"/>
      <c r="G51" t="s">
        <v>25</v>
      </c>
      <c r="H51">
        <v>22.5</v>
      </c>
      <c r="I51">
        <v>21.75</v>
      </c>
      <c r="J51">
        <v>24.25</v>
      </c>
      <c r="K51">
        <v>22.833333333333332</v>
      </c>
    </row>
    <row r="52" spans="2:20" x14ac:dyDescent="0.2">
      <c r="B52" s="112"/>
      <c r="C52" s="112"/>
      <c r="D52" s="112"/>
      <c r="G52" t="s">
        <v>5</v>
      </c>
      <c r="H52">
        <v>1.6666666666666667</v>
      </c>
      <c r="I52">
        <v>5.583333333333333</v>
      </c>
      <c r="J52">
        <v>2.9166666666666665</v>
      </c>
      <c r="K52">
        <v>3.9696969696969702</v>
      </c>
    </row>
    <row r="53" spans="2:20" x14ac:dyDescent="0.2">
      <c r="B53" s="112"/>
      <c r="C53" s="112"/>
      <c r="D53" s="112"/>
    </row>
    <row r="54" spans="2:20" ht="16" thickBot="1" x14ac:dyDescent="0.25">
      <c r="B54" s="112"/>
      <c r="C54" s="112"/>
      <c r="D54" s="112"/>
      <c r="G54" s="83" t="s">
        <v>35</v>
      </c>
      <c r="H54" s="83"/>
      <c r="I54" s="83"/>
      <c r="J54" s="83"/>
      <c r="K54" s="83"/>
    </row>
    <row r="55" spans="2:20" x14ac:dyDescent="0.2">
      <c r="B55" s="112"/>
      <c r="C55" s="112"/>
      <c r="D55" s="112"/>
      <c r="G55" t="s">
        <v>23</v>
      </c>
      <c r="H55">
        <v>12</v>
      </c>
      <c r="I55">
        <v>12</v>
      </c>
      <c r="J55">
        <v>12</v>
      </c>
    </row>
    <row r="56" spans="2:20" x14ac:dyDescent="0.2">
      <c r="B56" s="112"/>
      <c r="C56" s="112"/>
      <c r="D56" s="112"/>
      <c r="G56" t="s">
        <v>24</v>
      </c>
      <c r="H56">
        <v>227</v>
      </c>
      <c r="I56">
        <v>228</v>
      </c>
      <c r="J56">
        <v>235</v>
      </c>
    </row>
    <row r="57" spans="2:20" x14ac:dyDescent="0.2">
      <c r="B57" s="112"/>
      <c r="C57" s="112"/>
      <c r="D57" s="112"/>
      <c r="G57" t="s">
        <v>25</v>
      </c>
      <c r="H57">
        <v>18.916666666666668</v>
      </c>
      <c r="I57">
        <v>19</v>
      </c>
      <c r="J57">
        <v>19.583333333333332</v>
      </c>
    </row>
    <row r="58" spans="2:20" x14ac:dyDescent="0.2">
      <c r="G58" t="s">
        <v>5</v>
      </c>
      <c r="H58">
        <v>15.174242424242452</v>
      </c>
      <c r="I58">
        <v>9.8181818181818183</v>
      </c>
      <c r="J58">
        <v>20.083333333333361</v>
      </c>
    </row>
    <row r="61" spans="2:20" ht="16" thickBot="1" x14ac:dyDescent="0.25">
      <c r="G61" t="s">
        <v>26</v>
      </c>
    </row>
    <row r="62" spans="2:20" x14ac:dyDescent="0.2">
      <c r="G62" s="62" t="s">
        <v>27</v>
      </c>
      <c r="H62" s="62" t="s">
        <v>28</v>
      </c>
      <c r="I62" s="62" t="s">
        <v>9</v>
      </c>
      <c r="J62" s="62" t="s">
        <v>29</v>
      </c>
      <c r="K62" s="62" t="s">
        <v>30</v>
      </c>
      <c r="L62" s="62" t="s">
        <v>31</v>
      </c>
      <c r="M62" s="62" t="s">
        <v>32</v>
      </c>
      <c r="O62" s="106" t="s">
        <v>480</v>
      </c>
      <c r="P62" s="107"/>
      <c r="Q62" s="107"/>
      <c r="R62" s="107"/>
      <c r="S62" s="107"/>
      <c r="T62" s="107"/>
    </row>
    <row r="63" spans="2:20" x14ac:dyDescent="0.2">
      <c r="G63" t="s">
        <v>462</v>
      </c>
      <c r="H63">
        <v>372.66666666666657</v>
      </c>
      <c r="I63">
        <v>2</v>
      </c>
      <c r="J63">
        <v>186.33333333333329</v>
      </c>
      <c r="K63">
        <v>53.238095238095227</v>
      </c>
      <c r="L63" s="44">
        <v>4.2703107063244382E-10</v>
      </c>
      <c r="M63">
        <v>3.3541308285291991</v>
      </c>
      <c r="O63" s="108" t="s">
        <v>527</v>
      </c>
      <c r="P63" s="108"/>
      <c r="Q63" s="108"/>
      <c r="R63" s="108"/>
      <c r="S63" s="108"/>
      <c r="T63" s="108"/>
    </row>
    <row r="64" spans="2:20" x14ac:dyDescent="0.2">
      <c r="G64" t="s">
        <v>463</v>
      </c>
      <c r="H64">
        <v>3.1666666666666288</v>
      </c>
      <c r="I64">
        <v>2</v>
      </c>
      <c r="J64">
        <v>1.5833333333333144</v>
      </c>
      <c r="K64">
        <v>0.45238095238094694</v>
      </c>
      <c r="L64">
        <v>0.64084570621767645</v>
      </c>
      <c r="M64">
        <v>3.3541308285291991</v>
      </c>
      <c r="O64" s="108"/>
      <c r="P64" s="108"/>
      <c r="Q64" s="108"/>
      <c r="R64" s="108"/>
      <c r="S64" s="108"/>
      <c r="T64" s="108"/>
    </row>
    <row r="65" spans="7:20" x14ac:dyDescent="0.2">
      <c r="G65" t="s">
        <v>464</v>
      </c>
      <c r="H65">
        <v>28.666666666666686</v>
      </c>
      <c r="I65">
        <v>4</v>
      </c>
      <c r="J65">
        <v>7.1666666666666714</v>
      </c>
      <c r="K65">
        <v>2.0476190476190488</v>
      </c>
      <c r="L65">
        <v>0.11584846078366887</v>
      </c>
      <c r="M65">
        <v>2.727765306033989</v>
      </c>
      <c r="O65" s="108"/>
      <c r="P65" s="108"/>
      <c r="Q65" s="108"/>
      <c r="R65" s="108"/>
      <c r="S65" s="108"/>
      <c r="T65" s="108"/>
    </row>
    <row r="66" spans="7:20" x14ac:dyDescent="0.2">
      <c r="G66" t="s">
        <v>465</v>
      </c>
      <c r="H66">
        <v>94.5</v>
      </c>
      <c r="I66">
        <v>27</v>
      </c>
      <c r="J66">
        <v>3.5</v>
      </c>
      <c r="O66" s="108"/>
      <c r="P66" s="108"/>
      <c r="Q66" s="108"/>
      <c r="R66" s="108"/>
      <c r="S66" s="108"/>
      <c r="T66" s="108"/>
    </row>
    <row r="68" spans="7:20" ht="16" thickBot="1" x14ac:dyDescent="0.25">
      <c r="G68" s="61" t="s">
        <v>35</v>
      </c>
      <c r="H68" s="61">
        <v>498.99999999999989</v>
      </c>
      <c r="I68" s="61">
        <v>35</v>
      </c>
      <c r="J68" s="61"/>
      <c r="K68" s="61"/>
      <c r="L68" s="61"/>
      <c r="M68" s="61"/>
    </row>
    <row r="69" spans="7:20" ht="16" thickBot="1" x14ac:dyDescent="0.25">
      <c r="O69" s="89" t="s">
        <v>480</v>
      </c>
      <c r="P69" s="89"/>
      <c r="Q69" s="89"/>
      <c r="R69" s="89"/>
      <c r="S69" s="89"/>
      <c r="T69" s="89"/>
    </row>
    <row r="70" spans="7:20" x14ac:dyDescent="0.2">
      <c r="G70" s="62" t="s">
        <v>27</v>
      </c>
      <c r="H70" s="62" t="s">
        <v>28</v>
      </c>
      <c r="I70" s="62" t="s">
        <v>9</v>
      </c>
      <c r="J70" s="62" t="s">
        <v>29</v>
      </c>
      <c r="K70" s="62" t="s">
        <v>30</v>
      </c>
      <c r="L70" s="62" t="s">
        <v>31</v>
      </c>
      <c r="M70" s="62" t="s">
        <v>32</v>
      </c>
      <c r="O70" s="108" t="s">
        <v>528</v>
      </c>
      <c r="P70" s="108"/>
      <c r="Q70" s="108"/>
      <c r="R70" s="108"/>
      <c r="S70" s="108"/>
      <c r="T70" s="108"/>
    </row>
    <row r="71" spans="7:20" x14ac:dyDescent="0.2">
      <c r="G71" s="74" t="s">
        <v>466</v>
      </c>
      <c r="H71">
        <f>H65+H64</f>
        <v>31.833333333333314</v>
      </c>
      <c r="I71">
        <f>I65+I64</f>
        <v>6</v>
      </c>
      <c r="J71">
        <f>H71/I71</f>
        <v>5.3055555555555527</v>
      </c>
      <c r="K71">
        <f>J71/J66</f>
        <v>1.5158730158730152</v>
      </c>
      <c r="L71" s="44">
        <f>_xlfn.F.DIST.RT(K71,I71,I66)</f>
        <v>0.21076726433629775</v>
      </c>
      <c r="O71" s="108"/>
      <c r="P71" s="108"/>
      <c r="Q71" s="108"/>
      <c r="R71" s="108"/>
      <c r="S71" s="108"/>
      <c r="T71" s="108"/>
    </row>
    <row r="72" spans="7:20" x14ac:dyDescent="0.2">
      <c r="H72" s="7" t="s">
        <v>467</v>
      </c>
      <c r="I72" s="7" t="s">
        <v>468</v>
      </c>
      <c r="J72" s="7" t="s">
        <v>469</v>
      </c>
      <c r="K72" s="7" t="s">
        <v>470</v>
      </c>
      <c r="L72" s="7" t="s">
        <v>471</v>
      </c>
      <c r="O72" s="108"/>
      <c r="P72" s="108"/>
      <c r="Q72" s="108"/>
      <c r="R72" s="108"/>
      <c r="S72" s="108"/>
      <c r="T72" s="108"/>
    </row>
    <row r="73" spans="7:20" ht="30" customHeight="1" x14ac:dyDescent="0.2">
      <c r="O73" s="108"/>
      <c r="P73" s="108"/>
      <c r="Q73" s="108"/>
      <c r="R73" s="108"/>
      <c r="S73" s="108"/>
      <c r="T73" s="108"/>
    </row>
  </sheetData>
  <mergeCells count="9">
    <mergeCell ref="O62:T62"/>
    <mergeCell ref="O63:T66"/>
    <mergeCell ref="O69:T69"/>
    <mergeCell ref="O70:T73"/>
    <mergeCell ref="B1:M1"/>
    <mergeCell ref="B17:D17"/>
    <mergeCell ref="B18:D24"/>
    <mergeCell ref="B50:D50"/>
    <mergeCell ref="B51:D5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49E89-B907-494F-92FA-E72B96FB46A8}">
  <dimension ref="B1:N205"/>
  <sheetViews>
    <sheetView showGridLines="0" zoomScaleNormal="100" workbookViewId="0">
      <selection activeCell="O23" sqref="O23"/>
    </sheetView>
  </sheetViews>
  <sheetFormatPr baseColWidth="10" defaultColWidth="8.83203125" defaultRowHeight="15" x14ac:dyDescent="0.2"/>
  <cols>
    <col min="1" max="1" width="1.6640625" customWidth="1"/>
    <col min="2" max="2" width="10.83203125" customWidth="1"/>
    <col min="3" max="3" width="13.1640625" customWidth="1"/>
    <col min="4" max="4" width="16.83203125" customWidth="1"/>
    <col min="5" max="5" width="5.6640625" customWidth="1"/>
    <col min="6" max="6" width="18.83203125" customWidth="1"/>
    <col min="7" max="7" width="11.83203125" bestFit="1" customWidth="1"/>
    <col min="8" max="8" width="12.83203125" bestFit="1" customWidth="1"/>
    <col min="11" max="11" width="12.5" bestFit="1" customWidth="1"/>
    <col min="13" max="14" width="11.83203125" bestFit="1" customWidth="1"/>
  </cols>
  <sheetData>
    <row r="1" spans="2:13" s="1" customFormat="1" ht="37.5" customHeight="1" x14ac:dyDescent="0.2">
      <c r="B1" s="92" t="s">
        <v>472</v>
      </c>
      <c r="C1" s="92"/>
      <c r="D1" s="92"/>
      <c r="E1" s="92"/>
      <c r="F1" s="92"/>
      <c r="G1" s="92"/>
      <c r="H1" s="92"/>
      <c r="I1" s="92"/>
      <c r="J1" s="92"/>
      <c r="K1" s="92"/>
      <c r="L1" s="92"/>
      <c r="M1" s="92"/>
    </row>
    <row r="3" spans="2:13" s="2" customFormat="1" x14ac:dyDescent="0.2">
      <c r="B3" s="5" t="s">
        <v>529</v>
      </c>
    </row>
    <row r="5" spans="2:13" x14ac:dyDescent="0.2">
      <c r="B5" s="14" t="s">
        <v>530</v>
      </c>
      <c r="C5" s="14" t="s">
        <v>531</v>
      </c>
      <c r="D5" s="14" t="s">
        <v>532</v>
      </c>
      <c r="F5" t="s">
        <v>37</v>
      </c>
    </row>
    <row r="6" spans="2:13" ht="16" thickBot="1" x14ac:dyDescent="0.25">
      <c r="B6" s="4">
        <v>1</v>
      </c>
      <c r="C6" s="21">
        <v>230</v>
      </c>
      <c r="D6" s="22">
        <v>22</v>
      </c>
    </row>
    <row r="7" spans="2:13" x14ac:dyDescent="0.2">
      <c r="B7" s="4">
        <v>2</v>
      </c>
      <c r="C7" s="21">
        <v>45</v>
      </c>
      <c r="D7" s="22">
        <v>10</v>
      </c>
      <c r="F7" s="66" t="s">
        <v>38</v>
      </c>
      <c r="G7" s="66"/>
    </row>
    <row r="8" spans="2:13" x14ac:dyDescent="0.2">
      <c r="B8" s="4">
        <v>3</v>
      </c>
      <c r="C8" s="21">
        <v>100</v>
      </c>
      <c r="D8" s="22">
        <v>15</v>
      </c>
      <c r="F8" t="s">
        <v>39</v>
      </c>
      <c r="G8">
        <v>0.89869078858082729</v>
      </c>
    </row>
    <row r="9" spans="2:13" x14ac:dyDescent="0.2">
      <c r="B9" s="4">
        <v>4</v>
      </c>
      <c r="C9" s="21">
        <v>152</v>
      </c>
      <c r="D9" s="22">
        <v>17</v>
      </c>
      <c r="F9" t="s">
        <v>40</v>
      </c>
      <c r="G9">
        <v>0.80764513348002931</v>
      </c>
    </row>
    <row r="10" spans="2:13" x14ac:dyDescent="0.2">
      <c r="B10" s="4">
        <v>5</v>
      </c>
      <c r="C10" s="21">
        <v>181</v>
      </c>
      <c r="D10" s="22">
        <v>18</v>
      </c>
      <c r="F10" t="s">
        <v>41</v>
      </c>
      <c r="G10">
        <v>0.80667364425518095</v>
      </c>
    </row>
    <row r="11" spans="2:13" x14ac:dyDescent="0.2">
      <c r="B11" s="4">
        <v>6</v>
      </c>
      <c r="C11" s="21">
        <v>9</v>
      </c>
      <c r="D11" s="22">
        <v>7</v>
      </c>
      <c r="F11" t="s">
        <v>42</v>
      </c>
      <c r="G11">
        <v>2.3155612494594999</v>
      </c>
    </row>
    <row r="12" spans="2:13" ht="16" thickBot="1" x14ac:dyDescent="0.25">
      <c r="B12" s="4">
        <v>7</v>
      </c>
      <c r="C12" s="21">
        <v>58</v>
      </c>
      <c r="D12" s="22">
        <v>12</v>
      </c>
      <c r="F12" s="61" t="s">
        <v>6</v>
      </c>
      <c r="G12" s="61">
        <v>200</v>
      </c>
    </row>
    <row r="13" spans="2:13" x14ac:dyDescent="0.2">
      <c r="B13" s="4">
        <v>8</v>
      </c>
      <c r="C13" s="21">
        <v>120</v>
      </c>
      <c r="D13" s="22">
        <v>13</v>
      </c>
    </row>
    <row r="14" spans="2:13" ht="16" thickBot="1" x14ac:dyDescent="0.25">
      <c r="B14" s="4">
        <v>9</v>
      </c>
      <c r="C14" s="21">
        <v>9</v>
      </c>
      <c r="D14" s="22">
        <v>5</v>
      </c>
      <c r="F14" t="s">
        <v>26</v>
      </c>
    </row>
    <row r="15" spans="2:13" x14ac:dyDescent="0.2">
      <c r="B15" s="4">
        <v>10</v>
      </c>
      <c r="C15" s="21">
        <v>200</v>
      </c>
      <c r="D15" s="22">
        <v>16</v>
      </c>
      <c r="F15" s="62"/>
      <c r="G15" s="62" t="s">
        <v>9</v>
      </c>
      <c r="H15" s="62" t="s">
        <v>28</v>
      </c>
      <c r="I15" s="62" t="s">
        <v>29</v>
      </c>
      <c r="J15" s="62" t="s">
        <v>30</v>
      </c>
      <c r="K15" s="62" t="s">
        <v>43</v>
      </c>
    </row>
    <row r="16" spans="2:13" x14ac:dyDescent="0.2">
      <c r="B16" s="4">
        <v>11</v>
      </c>
      <c r="C16" s="21">
        <v>66</v>
      </c>
      <c r="D16" s="22">
        <v>13</v>
      </c>
      <c r="F16" t="s">
        <v>44</v>
      </c>
      <c r="G16">
        <v>1</v>
      </c>
      <c r="H16">
        <v>4457.5388678003055</v>
      </c>
      <c r="I16">
        <v>4457.5388678003055</v>
      </c>
      <c r="J16">
        <v>831.34749498237011</v>
      </c>
      <c r="K16">
        <v>8.4168156870620599E-73</v>
      </c>
    </row>
    <row r="17" spans="2:14" x14ac:dyDescent="0.2">
      <c r="B17" s="4">
        <v>12</v>
      </c>
      <c r="C17" s="21">
        <v>215</v>
      </c>
      <c r="D17" s="22">
        <v>17</v>
      </c>
      <c r="F17" t="s">
        <v>45</v>
      </c>
      <c r="G17">
        <v>198</v>
      </c>
      <c r="H17">
        <v>1061.6411321996911</v>
      </c>
      <c r="I17">
        <v>5.3618238999984404</v>
      </c>
    </row>
    <row r="18" spans="2:14" ht="16" thickBot="1" x14ac:dyDescent="0.25">
      <c r="B18" s="4">
        <v>13</v>
      </c>
      <c r="C18" s="21">
        <v>24</v>
      </c>
      <c r="D18" s="22">
        <v>9</v>
      </c>
      <c r="F18" s="61" t="s">
        <v>35</v>
      </c>
      <c r="G18" s="61">
        <v>199</v>
      </c>
      <c r="H18" s="61">
        <v>5519.1799999999967</v>
      </c>
      <c r="I18" s="61"/>
      <c r="J18" s="61"/>
      <c r="K18" s="61"/>
    </row>
    <row r="19" spans="2:14" ht="16" thickBot="1" x14ac:dyDescent="0.25">
      <c r="B19" s="4">
        <v>14</v>
      </c>
      <c r="C19" s="21">
        <v>98</v>
      </c>
      <c r="D19" s="22">
        <v>14</v>
      </c>
    </row>
    <row r="20" spans="2:14" x14ac:dyDescent="0.2">
      <c r="B20" s="4">
        <v>15</v>
      </c>
      <c r="C20" s="21">
        <v>204</v>
      </c>
      <c r="D20" s="22">
        <v>19</v>
      </c>
      <c r="F20" s="62"/>
      <c r="G20" s="62" t="s">
        <v>46</v>
      </c>
      <c r="H20" s="62" t="s">
        <v>42</v>
      </c>
      <c r="I20" s="62" t="s">
        <v>12</v>
      </c>
      <c r="J20" s="62" t="s">
        <v>31</v>
      </c>
      <c r="K20" s="62" t="s">
        <v>47</v>
      </c>
      <c r="L20" s="62" t="s">
        <v>48</v>
      </c>
      <c r="M20" s="62" t="s">
        <v>49</v>
      </c>
      <c r="N20" s="62" t="s">
        <v>50</v>
      </c>
    </row>
    <row r="21" spans="2:14" x14ac:dyDescent="0.2">
      <c r="B21" s="4">
        <v>16</v>
      </c>
      <c r="C21" s="21">
        <v>195</v>
      </c>
      <c r="D21" s="22">
        <v>22</v>
      </c>
      <c r="F21" t="s">
        <v>51</v>
      </c>
      <c r="G21" s="44">
        <v>7.0376884267765618</v>
      </c>
      <c r="H21">
        <v>0.32732945346346171</v>
      </c>
      <c r="I21">
        <v>21.500321319426106</v>
      </c>
      <c r="J21">
        <v>1.1152422345129073E-53</v>
      </c>
      <c r="K21">
        <v>6.3921890235360088</v>
      </c>
      <c r="L21">
        <v>7.6831878300171148</v>
      </c>
      <c r="M21">
        <v>6.3921890235360088</v>
      </c>
      <c r="N21">
        <v>7.6831878300171148</v>
      </c>
    </row>
    <row r="22" spans="2:14" ht="16" thickBot="1" x14ac:dyDescent="0.25">
      <c r="B22" s="4">
        <v>17</v>
      </c>
      <c r="C22" s="21">
        <v>68</v>
      </c>
      <c r="D22" s="22">
        <v>13</v>
      </c>
      <c r="F22" s="61" t="s">
        <v>36</v>
      </c>
      <c r="G22" s="67">
        <v>5.5405502191345345E-2</v>
      </c>
      <c r="H22" s="61">
        <v>1.9215938467904222E-3</v>
      </c>
      <c r="I22" s="61">
        <v>28.833097214527104</v>
      </c>
      <c r="J22" s="61">
        <v>8.4168156870615811E-73</v>
      </c>
      <c r="K22" s="61">
        <v>5.1616085540171927E-2</v>
      </c>
      <c r="L22" s="61">
        <v>5.9194918842518762E-2</v>
      </c>
      <c r="M22" s="61">
        <v>5.1616085540171927E-2</v>
      </c>
      <c r="N22" s="61">
        <v>5.9194918842518762E-2</v>
      </c>
    </row>
    <row r="23" spans="2:14" x14ac:dyDescent="0.2">
      <c r="B23" s="4">
        <v>18</v>
      </c>
      <c r="C23" s="21">
        <v>281</v>
      </c>
      <c r="D23" s="22">
        <v>24</v>
      </c>
    </row>
    <row r="24" spans="2:14" x14ac:dyDescent="0.2">
      <c r="B24" s="4">
        <v>19</v>
      </c>
      <c r="C24" s="21">
        <v>69</v>
      </c>
      <c r="D24" s="22">
        <v>11</v>
      </c>
      <c r="F24" s="68" t="s">
        <v>52</v>
      </c>
      <c r="G24" s="69">
        <v>190</v>
      </c>
    </row>
    <row r="25" spans="2:14" x14ac:dyDescent="0.2">
      <c r="B25" s="4">
        <v>20</v>
      </c>
      <c r="C25" s="21">
        <v>147</v>
      </c>
      <c r="D25" s="22">
        <v>15</v>
      </c>
      <c r="F25" s="68" t="s">
        <v>68</v>
      </c>
      <c r="G25" s="70">
        <f>G24*G22+G21</f>
        <v>17.564733843132178</v>
      </c>
    </row>
    <row r="26" spans="2:14" x14ac:dyDescent="0.2">
      <c r="B26" s="4">
        <v>21</v>
      </c>
      <c r="C26" s="21">
        <v>218</v>
      </c>
      <c r="D26" s="22">
        <v>18</v>
      </c>
    </row>
    <row r="27" spans="2:14" x14ac:dyDescent="0.2">
      <c r="B27" s="4">
        <v>22</v>
      </c>
      <c r="C27" s="21">
        <v>237</v>
      </c>
      <c r="D27" s="22">
        <v>18</v>
      </c>
    </row>
    <row r="28" spans="2:14" x14ac:dyDescent="0.2">
      <c r="B28" s="4">
        <v>23</v>
      </c>
      <c r="C28" s="21">
        <v>13</v>
      </c>
      <c r="D28" s="22">
        <v>6</v>
      </c>
    </row>
    <row r="29" spans="2:14" x14ac:dyDescent="0.2">
      <c r="B29" s="4">
        <v>24</v>
      </c>
      <c r="C29" s="21">
        <v>228</v>
      </c>
      <c r="D29" s="22">
        <v>21</v>
      </c>
    </row>
    <row r="30" spans="2:14" x14ac:dyDescent="0.2">
      <c r="B30" s="4">
        <v>25</v>
      </c>
      <c r="C30" s="21">
        <v>62</v>
      </c>
      <c r="D30" s="22">
        <v>10</v>
      </c>
    </row>
    <row r="31" spans="2:14" x14ac:dyDescent="0.2">
      <c r="B31" s="4">
        <v>26</v>
      </c>
      <c r="C31" s="21">
        <v>263</v>
      </c>
      <c r="D31" s="22">
        <v>17</v>
      </c>
    </row>
    <row r="32" spans="2:14" x14ac:dyDescent="0.2">
      <c r="B32" s="4">
        <v>27</v>
      </c>
      <c r="C32" s="21">
        <v>143</v>
      </c>
      <c r="D32" s="22">
        <v>15</v>
      </c>
    </row>
    <row r="33" spans="2:4" x14ac:dyDescent="0.2">
      <c r="B33" s="4">
        <v>28</v>
      </c>
      <c r="C33" s="21">
        <v>240</v>
      </c>
      <c r="D33" s="22">
        <v>21</v>
      </c>
    </row>
    <row r="34" spans="2:4" x14ac:dyDescent="0.2">
      <c r="B34" s="4">
        <v>29</v>
      </c>
      <c r="C34" s="21">
        <v>249</v>
      </c>
      <c r="D34" s="22">
        <v>19</v>
      </c>
    </row>
    <row r="35" spans="2:4" x14ac:dyDescent="0.2">
      <c r="B35" s="4">
        <v>30</v>
      </c>
      <c r="C35" s="21">
        <v>71</v>
      </c>
      <c r="D35" s="22">
        <v>11</v>
      </c>
    </row>
    <row r="36" spans="2:4" x14ac:dyDescent="0.2">
      <c r="B36" s="4">
        <v>31</v>
      </c>
      <c r="C36" s="21">
        <v>293</v>
      </c>
      <c r="D36" s="22">
        <v>21</v>
      </c>
    </row>
    <row r="37" spans="2:4" x14ac:dyDescent="0.2">
      <c r="B37" s="4">
        <v>32</v>
      </c>
      <c r="C37" s="21">
        <v>113</v>
      </c>
      <c r="D37" s="22">
        <v>12</v>
      </c>
    </row>
    <row r="38" spans="2:4" x14ac:dyDescent="0.2">
      <c r="B38" s="4">
        <v>33</v>
      </c>
      <c r="C38" s="21">
        <v>97</v>
      </c>
      <c r="D38" s="22">
        <v>13</v>
      </c>
    </row>
    <row r="39" spans="2:4" x14ac:dyDescent="0.2">
      <c r="B39" s="4">
        <v>34</v>
      </c>
      <c r="C39" s="21">
        <v>266</v>
      </c>
      <c r="D39" s="22">
        <v>17</v>
      </c>
    </row>
    <row r="40" spans="2:4" x14ac:dyDescent="0.2">
      <c r="B40" s="4">
        <v>35</v>
      </c>
      <c r="C40" s="21">
        <v>96</v>
      </c>
      <c r="D40" s="22">
        <v>12</v>
      </c>
    </row>
    <row r="41" spans="2:4" x14ac:dyDescent="0.2">
      <c r="B41" s="4">
        <v>36</v>
      </c>
      <c r="C41" s="21">
        <v>291</v>
      </c>
      <c r="D41" s="22">
        <v>18</v>
      </c>
    </row>
    <row r="42" spans="2:4" x14ac:dyDescent="0.2">
      <c r="B42" s="4">
        <v>37</v>
      </c>
      <c r="C42" s="21">
        <v>267</v>
      </c>
      <c r="D42" s="22">
        <v>25</v>
      </c>
    </row>
    <row r="43" spans="2:4" x14ac:dyDescent="0.2">
      <c r="B43" s="4">
        <v>38</v>
      </c>
      <c r="C43" s="21">
        <v>75</v>
      </c>
      <c r="D43" s="22">
        <v>15</v>
      </c>
    </row>
    <row r="44" spans="2:4" x14ac:dyDescent="0.2">
      <c r="B44" s="4">
        <v>39</v>
      </c>
      <c r="C44" s="21">
        <v>43</v>
      </c>
      <c r="D44" s="22">
        <v>10</v>
      </c>
    </row>
    <row r="45" spans="2:4" x14ac:dyDescent="0.2">
      <c r="B45" s="4">
        <v>40</v>
      </c>
      <c r="C45" s="21">
        <v>228</v>
      </c>
      <c r="D45" s="22">
        <v>22</v>
      </c>
    </row>
    <row r="46" spans="2:4" x14ac:dyDescent="0.2">
      <c r="B46" s="4">
        <v>41</v>
      </c>
      <c r="C46" s="21">
        <v>203</v>
      </c>
      <c r="D46" s="22">
        <v>17</v>
      </c>
    </row>
    <row r="47" spans="2:4" x14ac:dyDescent="0.2">
      <c r="B47" s="4">
        <v>42</v>
      </c>
      <c r="C47" s="21">
        <v>177</v>
      </c>
      <c r="D47" s="22">
        <v>17</v>
      </c>
    </row>
    <row r="48" spans="2:4" x14ac:dyDescent="0.2">
      <c r="B48" s="4">
        <v>43</v>
      </c>
      <c r="C48" s="21">
        <v>294</v>
      </c>
      <c r="D48" s="22">
        <v>21</v>
      </c>
    </row>
    <row r="49" spans="2:4" x14ac:dyDescent="0.2">
      <c r="B49" s="4">
        <v>44</v>
      </c>
      <c r="C49" s="21">
        <v>207</v>
      </c>
      <c r="D49" s="22">
        <v>18</v>
      </c>
    </row>
    <row r="50" spans="2:4" x14ac:dyDescent="0.2">
      <c r="B50" s="4">
        <v>45</v>
      </c>
      <c r="C50" s="21">
        <v>25</v>
      </c>
      <c r="D50" s="22">
        <v>9</v>
      </c>
    </row>
    <row r="51" spans="2:4" x14ac:dyDescent="0.2">
      <c r="B51" s="4">
        <v>46</v>
      </c>
      <c r="C51" s="21">
        <v>175</v>
      </c>
      <c r="D51" s="22">
        <v>16</v>
      </c>
    </row>
    <row r="52" spans="2:4" x14ac:dyDescent="0.2">
      <c r="B52" s="4">
        <v>47</v>
      </c>
      <c r="C52" s="21">
        <v>90</v>
      </c>
      <c r="D52" s="22">
        <v>11</v>
      </c>
    </row>
    <row r="53" spans="2:4" x14ac:dyDescent="0.2">
      <c r="B53" s="4">
        <v>48</v>
      </c>
      <c r="C53" s="21">
        <v>240</v>
      </c>
      <c r="D53" s="22">
        <v>23</v>
      </c>
    </row>
    <row r="54" spans="2:4" x14ac:dyDescent="0.2">
      <c r="B54" s="4">
        <v>49</v>
      </c>
      <c r="C54" s="21">
        <v>227</v>
      </c>
      <c r="D54" s="22">
        <v>20</v>
      </c>
    </row>
    <row r="55" spans="2:4" x14ac:dyDescent="0.2">
      <c r="B55" s="4">
        <v>50</v>
      </c>
      <c r="C55" s="21">
        <v>67</v>
      </c>
      <c r="D55" s="22">
        <v>10</v>
      </c>
    </row>
    <row r="56" spans="2:4" x14ac:dyDescent="0.2">
      <c r="B56" s="4">
        <v>51</v>
      </c>
      <c r="C56" s="21">
        <v>200</v>
      </c>
      <c r="D56" s="22">
        <v>16</v>
      </c>
    </row>
    <row r="57" spans="2:4" x14ac:dyDescent="0.2">
      <c r="B57" s="4">
        <v>52</v>
      </c>
      <c r="C57" s="21">
        <v>100</v>
      </c>
      <c r="D57" s="22">
        <v>11</v>
      </c>
    </row>
    <row r="58" spans="2:4" x14ac:dyDescent="0.2">
      <c r="B58" s="4">
        <v>53</v>
      </c>
      <c r="C58" s="21">
        <v>216</v>
      </c>
      <c r="D58" s="22">
        <v>23</v>
      </c>
    </row>
    <row r="59" spans="2:4" x14ac:dyDescent="0.2">
      <c r="B59" s="4">
        <v>54</v>
      </c>
      <c r="C59" s="21">
        <v>183</v>
      </c>
      <c r="D59" s="22">
        <v>21</v>
      </c>
    </row>
    <row r="60" spans="2:4" x14ac:dyDescent="0.2">
      <c r="B60" s="4">
        <v>55</v>
      </c>
      <c r="C60" s="21">
        <v>263</v>
      </c>
      <c r="D60" s="22">
        <v>20</v>
      </c>
    </row>
    <row r="61" spans="2:4" x14ac:dyDescent="0.2">
      <c r="B61" s="4">
        <v>56</v>
      </c>
      <c r="C61" s="21">
        <v>199</v>
      </c>
      <c r="D61" s="22">
        <v>24</v>
      </c>
    </row>
    <row r="62" spans="2:4" x14ac:dyDescent="0.2">
      <c r="B62" s="4">
        <v>57</v>
      </c>
      <c r="C62" s="21">
        <v>7</v>
      </c>
      <c r="D62" s="22">
        <v>6</v>
      </c>
    </row>
    <row r="63" spans="2:4" x14ac:dyDescent="0.2">
      <c r="B63" s="4">
        <v>58</v>
      </c>
      <c r="C63" s="21">
        <v>136</v>
      </c>
      <c r="D63" s="22">
        <v>13</v>
      </c>
    </row>
    <row r="64" spans="2:4" x14ac:dyDescent="0.2">
      <c r="B64" s="4">
        <v>59</v>
      </c>
      <c r="C64" s="21">
        <v>211</v>
      </c>
      <c r="D64" s="22">
        <v>24</v>
      </c>
    </row>
    <row r="65" spans="2:4" x14ac:dyDescent="0.2">
      <c r="B65" s="4">
        <v>60</v>
      </c>
      <c r="C65" s="21">
        <v>211</v>
      </c>
      <c r="D65" s="22">
        <v>18</v>
      </c>
    </row>
    <row r="66" spans="2:4" x14ac:dyDescent="0.2">
      <c r="B66" s="4">
        <v>61</v>
      </c>
      <c r="C66" s="21">
        <v>54</v>
      </c>
      <c r="D66" s="22">
        <v>8</v>
      </c>
    </row>
    <row r="67" spans="2:4" x14ac:dyDescent="0.2">
      <c r="B67" s="4">
        <v>62</v>
      </c>
      <c r="C67" s="21">
        <v>261</v>
      </c>
      <c r="D67" s="22">
        <v>24</v>
      </c>
    </row>
    <row r="68" spans="2:4" x14ac:dyDescent="0.2">
      <c r="B68" s="4">
        <v>63</v>
      </c>
      <c r="C68" s="21">
        <v>239</v>
      </c>
      <c r="D68" s="22">
        <v>21</v>
      </c>
    </row>
    <row r="69" spans="2:4" x14ac:dyDescent="0.2">
      <c r="B69" s="4">
        <v>64</v>
      </c>
      <c r="C69" s="21">
        <v>103</v>
      </c>
      <c r="D69" s="22">
        <v>14</v>
      </c>
    </row>
    <row r="70" spans="2:4" x14ac:dyDescent="0.2">
      <c r="B70" s="4">
        <v>65</v>
      </c>
      <c r="C70" s="21">
        <v>131</v>
      </c>
      <c r="D70" s="22">
        <v>16</v>
      </c>
    </row>
    <row r="71" spans="2:4" x14ac:dyDescent="0.2">
      <c r="B71" s="4">
        <v>66</v>
      </c>
      <c r="C71" s="21">
        <v>69</v>
      </c>
      <c r="D71" s="22">
        <v>11</v>
      </c>
    </row>
    <row r="72" spans="2:4" x14ac:dyDescent="0.2">
      <c r="B72" s="4">
        <v>67</v>
      </c>
      <c r="C72" s="21">
        <v>32</v>
      </c>
      <c r="D72" s="22">
        <v>11</v>
      </c>
    </row>
    <row r="73" spans="2:4" x14ac:dyDescent="0.2">
      <c r="B73" s="4">
        <v>68</v>
      </c>
      <c r="C73" s="21">
        <v>139</v>
      </c>
      <c r="D73" s="22">
        <v>13</v>
      </c>
    </row>
    <row r="74" spans="2:4" x14ac:dyDescent="0.2">
      <c r="B74" s="4">
        <v>69</v>
      </c>
      <c r="C74" s="21">
        <v>237</v>
      </c>
      <c r="D74" s="22">
        <v>19</v>
      </c>
    </row>
    <row r="75" spans="2:4" x14ac:dyDescent="0.2">
      <c r="B75" s="4">
        <v>70</v>
      </c>
      <c r="C75" s="21">
        <v>217</v>
      </c>
      <c r="D75" s="22">
        <v>22</v>
      </c>
    </row>
    <row r="76" spans="2:4" x14ac:dyDescent="0.2">
      <c r="B76" s="4">
        <v>71</v>
      </c>
      <c r="C76" s="21">
        <v>199</v>
      </c>
      <c r="D76" s="22">
        <v>18</v>
      </c>
    </row>
    <row r="77" spans="2:4" x14ac:dyDescent="0.2">
      <c r="B77" s="4">
        <v>72</v>
      </c>
      <c r="C77" s="21">
        <v>110</v>
      </c>
      <c r="D77" s="22">
        <v>12</v>
      </c>
    </row>
    <row r="78" spans="2:4" x14ac:dyDescent="0.2">
      <c r="B78" s="4">
        <v>73</v>
      </c>
      <c r="C78" s="21">
        <v>27</v>
      </c>
      <c r="D78" s="22">
        <v>9</v>
      </c>
    </row>
    <row r="79" spans="2:4" x14ac:dyDescent="0.2">
      <c r="B79" s="4">
        <v>74</v>
      </c>
      <c r="C79" s="21">
        <v>129</v>
      </c>
      <c r="D79" s="22">
        <v>11</v>
      </c>
    </row>
    <row r="80" spans="2:4" x14ac:dyDescent="0.2">
      <c r="B80" s="4">
        <v>75</v>
      </c>
      <c r="C80" s="21">
        <v>213</v>
      </c>
      <c r="D80" s="22">
        <v>17</v>
      </c>
    </row>
    <row r="81" spans="2:4" x14ac:dyDescent="0.2">
      <c r="B81" s="4">
        <v>76</v>
      </c>
      <c r="C81" s="21">
        <v>17</v>
      </c>
      <c r="D81" s="22">
        <v>9</v>
      </c>
    </row>
    <row r="82" spans="2:4" x14ac:dyDescent="0.2">
      <c r="B82" s="4">
        <v>77</v>
      </c>
      <c r="C82" s="21">
        <v>28</v>
      </c>
      <c r="D82" s="22">
        <v>7</v>
      </c>
    </row>
    <row r="83" spans="2:4" x14ac:dyDescent="0.2">
      <c r="B83" s="4">
        <v>78</v>
      </c>
      <c r="C83" s="21">
        <v>121</v>
      </c>
      <c r="D83" s="22">
        <v>14</v>
      </c>
    </row>
    <row r="84" spans="2:4" x14ac:dyDescent="0.2">
      <c r="B84" s="4">
        <v>79</v>
      </c>
      <c r="C84" s="21">
        <v>5</v>
      </c>
      <c r="D84" s="22">
        <v>5</v>
      </c>
    </row>
    <row r="85" spans="2:4" x14ac:dyDescent="0.2">
      <c r="B85" s="4">
        <v>80</v>
      </c>
      <c r="C85" s="21">
        <v>116</v>
      </c>
      <c r="D85" s="22">
        <v>11</v>
      </c>
    </row>
    <row r="86" spans="2:4" x14ac:dyDescent="0.2">
      <c r="B86" s="4">
        <v>81</v>
      </c>
      <c r="C86" s="21">
        <v>76</v>
      </c>
      <c r="D86" s="22">
        <v>12</v>
      </c>
    </row>
    <row r="87" spans="2:4" x14ac:dyDescent="0.2">
      <c r="B87" s="4">
        <v>82</v>
      </c>
      <c r="C87" s="21">
        <v>240</v>
      </c>
      <c r="D87" s="22">
        <v>17</v>
      </c>
    </row>
    <row r="88" spans="2:4" x14ac:dyDescent="0.2">
      <c r="B88" s="4">
        <v>83</v>
      </c>
      <c r="C88" s="21">
        <v>75</v>
      </c>
      <c r="D88" s="22">
        <v>11</v>
      </c>
    </row>
    <row r="89" spans="2:4" x14ac:dyDescent="0.2">
      <c r="B89" s="4">
        <v>84</v>
      </c>
      <c r="C89" s="21">
        <v>68</v>
      </c>
      <c r="D89" s="22">
        <v>14</v>
      </c>
    </row>
    <row r="90" spans="2:4" x14ac:dyDescent="0.2">
      <c r="B90" s="4">
        <v>85</v>
      </c>
      <c r="C90" s="21">
        <v>214</v>
      </c>
      <c r="D90" s="22">
        <v>22</v>
      </c>
    </row>
    <row r="91" spans="2:4" x14ac:dyDescent="0.2">
      <c r="B91" s="4">
        <v>86</v>
      </c>
      <c r="C91" s="21">
        <v>193</v>
      </c>
      <c r="D91" s="22">
        <v>20</v>
      </c>
    </row>
    <row r="92" spans="2:4" x14ac:dyDescent="0.2">
      <c r="B92" s="4">
        <v>87</v>
      </c>
      <c r="C92" s="21">
        <v>76</v>
      </c>
      <c r="D92" s="22">
        <v>12</v>
      </c>
    </row>
    <row r="93" spans="2:4" x14ac:dyDescent="0.2">
      <c r="B93" s="4">
        <v>88</v>
      </c>
      <c r="C93" s="21">
        <v>111</v>
      </c>
      <c r="D93" s="22">
        <v>16</v>
      </c>
    </row>
    <row r="94" spans="2:4" x14ac:dyDescent="0.2">
      <c r="B94" s="4">
        <v>89</v>
      </c>
      <c r="C94" s="21">
        <v>88</v>
      </c>
      <c r="D94" s="22">
        <v>13</v>
      </c>
    </row>
    <row r="95" spans="2:4" x14ac:dyDescent="0.2">
      <c r="B95" s="4">
        <v>90</v>
      </c>
      <c r="C95" s="21">
        <v>110</v>
      </c>
      <c r="D95" s="22">
        <v>17</v>
      </c>
    </row>
    <row r="96" spans="2:4" x14ac:dyDescent="0.2">
      <c r="B96" s="4">
        <v>91</v>
      </c>
      <c r="C96" s="21">
        <v>134</v>
      </c>
      <c r="D96" s="22">
        <v>14</v>
      </c>
    </row>
    <row r="97" spans="2:4" x14ac:dyDescent="0.2">
      <c r="B97" s="4">
        <v>92</v>
      </c>
      <c r="C97" s="21">
        <v>29</v>
      </c>
      <c r="D97" s="22">
        <v>7</v>
      </c>
    </row>
    <row r="98" spans="2:4" x14ac:dyDescent="0.2">
      <c r="B98" s="4">
        <v>93</v>
      </c>
      <c r="C98" s="21">
        <v>218</v>
      </c>
      <c r="D98" s="22">
        <v>19</v>
      </c>
    </row>
    <row r="99" spans="2:4" x14ac:dyDescent="0.2">
      <c r="B99" s="4">
        <v>94</v>
      </c>
      <c r="C99" s="21">
        <v>251</v>
      </c>
      <c r="D99" s="22">
        <v>22</v>
      </c>
    </row>
    <row r="100" spans="2:4" x14ac:dyDescent="0.2">
      <c r="B100" s="4">
        <v>95</v>
      </c>
      <c r="C100" s="21">
        <v>107</v>
      </c>
      <c r="D100" s="22">
        <v>12</v>
      </c>
    </row>
    <row r="101" spans="2:4" x14ac:dyDescent="0.2">
      <c r="B101" s="4">
        <v>96</v>
      </c>
      <c r="C101" s="21">
        <v>163</v>
      </c>
      <c r="D101" s="22">
        <v>17</v>
      </c>
    </row>
    <row r="102" spans="2:4" x14ac:dyDescent="0.2">
      <c r="B102" s="4">
        <v>97</v>
      </c>
      <c r="C102" s="21">
        <v>198</v>
      </c>
      <c r="D102" s="22">
        <v>17</v>
      </c>
    </row>
    <row r="103" spans="2:4" x14ac:dyDescent="0.2">
      <c r="B103" s="4">
        <v>98</v>
      </c>
      <c r="C103" s="21">
        <v>185</v>
      </c>
      <c r="D103" s="22">
        <v>21</v>
      </c>
    </row>
    <row r="104" spans="2:4" x14ac:dyDescent="0.2">
      <c r="B104" s="4">
        <v>99</v>
      </c>
      <c r="C104" s="21">
        <v>290</v>
      </c>
      <c r="D104" s="22">
        <v>25</v>
      </c>
    </row>
    <row r="105" spans="2:4" x14ac:dyDescent="0.2">
      <c r="B105" s="4">
        <v>100</v>
      </c>
      <c r="C105" s="21">
        <v>135</v>
      </c>
      <c r="D105" s="22">
        <v>17</v>
      </c>
    </row>
    <row r="106" spans="2:4" x14ac:dyDescent="0.2">
      <c r="B106" s="4">
        <v>101</v>
      </c>
      <c r="C106" s="21">
        <v>222</v>
      </c>
      <c r="D106" s="22">
        <v>17</v>
      </c>
    </row>
    <row r="107" spans="2:4" x14ac:dyDescent="0.2">
      <c r="B107" s="4">
        <v>102</v>
      </c>
      <c r="C107" s="21">
        <v>296</v>
      </c>
      <c r="D107" s="22">
        <v>24</v>
      </c>
    </row>
    <row r="108" spans="2:4" x14ac:dyDescent="0.2">
      <c r="B108" s="4">
        <v>103</v>
      </c>
      <c r="C108" s="21">
        <v>280</v>
      </c>
      <c r="D108" s="22">
        <v>20</v>
      </c>
    </row>
    <row r="109" spans="2:4" x14ac:dyDescent="0.2">
      <c r="B109" s="4">
        <v>104</v>
      </c>
      <c r="C109" s="21">
        <v>188</v>
      </c>
      <c r="D109" s="22">
        <v>20</v>
      </c>
    </row>
    <row r="110" spans="2:4" x14ac:dyDescent="0.2">
      <c r="B110" s="4">
        <v>105</v>
      </c>
      <c r="C110" s="21">
        <v>238</v>
      </c>
      <c r="D110" s="22">
        <v>21</v>
      </c>
    </row>
    <row r="111" spans="2:4" x14ac:dyDescent="0.2">
      <c r="B111" s="4">
        <v>106</v>
      </c>
      <c r="C111" s="21">
        <v>138</v>
      </c>
      <c r="D111" s="22">
        <v>15</v>
      </c>
    </row>
    <row r="112" spans="2:4" x14ac:dyDescent="0.2">
      <c r="B112" s="4">
        <v>107</v>
      </c>
      <c r="C112" s="21">
        <v>25</v>
      </c>
      <c r="D112" s="22">
        <v>7</v>
      </c>
    </row>
    <row r="113" spans="2:4" x14ac:dyDescent="0.2">
      <c r="B113" s="4">
        <v>108</v>
      </c>
      <c r="C113" s="21">
        <v>90</v>
      </c>
      <c r="D113" s="22">
        <v>12</v>
      </c>
    </row>
    <row r="114" spans="2:4" x14ac:dyDescent="0.2">
      <c r="B114" s="4">
        <v>109</v>
      </c>
      <c r="C114" s="21">
        <v>13</v>
      </c>
      <c r="D114" s="22">
        <v>5</v>
      </c>
    </row>
    <row r="115" spans="2:4" x14ac:dyDescent="0.2">
      <c r="B115" s="4">
        <v>110</v>
      </c>
      <c r="C115" s="21">
        <v>255</v>
      </c>
      <c r="D115" s="22">
        <v>20</v>
      </c>
    </row>
    <row r="116" spans="2:4" x14ac:dyDescent="0.2">
      <c r="B116" s="4">
        <v>111</v>
      </c>
      <c r="C116" s="21">
        <v>226</v>
      </c>
      <c r="D116" s="22">
        <v>18</v>
      </c>
    </row>
    <row r="117" spans="2:4" x14ac:dyDescent="0.2">
      <c r="B117" s="4">
        <v>112</v>
      </c>
      <c r="C117" s="21">
        <v>242</v>
      </c>
      <c r="D117" s="22">
        <v>22</v>
      </c>
    </row>
    <row r="118" spans="2:4" x14ac:dyDescent="0.2">
      <c r="B118" s="4">
        <v>113</v>
      </c>
      <c r="C118" s="21">
        <v>176</v>
      </c>
      <c r="D118" s="22">
        <v>17</v>
      </c>
    </row>
    <row r="119" spans="2:4" x14ac:dyDescent="0.2">
      <c r="B119" s="4">
        <v>114</v>
      </c>
      <c r="C119" s="21">
        <v>210</v>
      </c>
      <c r="D119" s="22">
        <v>21</v>
      </c>
    </row>
    <row r="120" spans="2:4" x14ac:dyDescent="0.2">
      <c r="B120" s="4">
        <v>115</v>
      </c>
      <c r="C120" s="21">
        <v>78</v>
      </c>
      <c r="D120" s="22">
        <v>15</v>
      </c>
    </row>
    <row r="121" spans="2:4" x14ac:dyDescent="0.2">
      <c r="B121" s="4">
        <v>116</v>
      </c>
      <c r="C121" s="21">
        <v>75</v>
      </c>
      <c r="D121" s="22">
        <v>13</v>
      </c>
    </row>
    <row r="122" spans="2:4" x14ac:dyDescent="0.2">
      <c r="B122" s="4">
        <v>117</v>
      </c>
      <c r="C122" s="21">
        <v>139</v>
      </c>
      <c r="D122" s="22">
        <v>12</v>
      </c>
    </row>
    <row r="123" spans="2:4" x14ac:dyDescent="0.2">
      <c r="B123" s="4">
        <v>118</v>
      </c>
      <c r="C123" s="21">
        <v>76</v>
      </c>
      <c r="D123" s="22">
        <v>9</v>
      </c>
    </row>
    <row r="124" spans="2:4" x14ac:dyDescent="0.2">
      <c r="B124" s="4">
        <v>119</v>
      </c>
      <c r="C124" s="21">
        <v>126</v>
      </c>
      <c r="D124" s="22">
        <v>16</v>
      </c>
    </row>
    <row r="125" spans="2:4" x14ac:dyDescent="0.2">
      <c r="B125" s="4">
        <v>120</v>
      </c>
      <c r="C125" s="21">
        <v>19</v>
      </c>
      <c r="D125" s="22">
        <v>7</v>
      </c>
    </row>
    <row r="126" spans="2:4" x14ac:dyDescent="0.2">
      <c r="B126" s="4">
        <v>121</v>
      </c>
      <c r="C126" s="21">
        <v>141</v>
      </c>
      <c r="D126" s="22">
        <v>16</v>
      </c>
    </row>
    <row r="127" spans="2:4" x14ac:dyDescent="0.2">
      <c r="B127" s="4">
        <v>122</v>
      </c>
      <c r="C127" s="21">
        <v>19</v>
      </c>
      <c r="D127" s="22">
        <v>7</v>
      </c>
    </row>
    <row r="128" spans="2:4" x14ac:dyDescent="0.2">
      <c r="B128" s="4">
        <v>123</v>
      </c>
      <c r="C128" s="21">
        <v>224</v>
      </c>
      <c r="D128" s="22">
        <v>17</v>
      </c>
    </row>
    <row r="129" spans="2:4" x14ac:dyDescent="0.2">
      <c r="B129" s="4">
        <v>124</v>
      </c>
      <c r="C129" s="21">
        <v>123</v>
      </c>
      <c r="D129" s="22">
        <v>15</v>
      </c>
    </row>
    <row r="130" spans="2:4" x14ac:dyDescent="0.2">
      <c r="B130" s="4">
        <v>125</v>
      </c>
      <c r="C130" s="21">
        <v>230</v>
      </c>
      <c r="D130" s="22">
        <v>20</v>
      </c>
    </row>
    <row r="131" spans="2:4" x14ac:dyDescent="0.2">
      <c r="B131" s="4">
        <v>126</v>
      </c>
      <c r="C131" s="21">
        <v>87</v>
      </c>
      <c r="D131" s="22">
        <v>11</v>
      </c>
    </row>
    <row r="132" spans="2:4" x14ac:dyDescent="0.2">
      <c r="B132" s="4">
        <v>127</v>
      </c>
      <c r="C132" s="21">
        <v>8</v>
      </c>
      <c r="D132" s="22">
        <v>7</v>
      </c>
    </row>
    <row r="133" spans="2:4" x14ac:dyDescent="0.2">
      <c r="B133" s="4">
        <v>128</v>
      </c>
      <c r="C133" s="21">
        <v>80</v>
      </c>
      <c r="D133" s="22">
        <v>12</v>
      </c>
    </row>
    <row r="134" spans="2:4" x14ac:dyDescent="0.2">
      <c r="B134" s="4">
        <v>129</v>
      </c>
      <c r="C134" s="21">
        <v>220</v>
      </c>
      <c r="D134" s="22">
        <v>25</v>
      </c>
    </row>
    <row r="135" spans="2:4" x14ac:dyDescent="0.2">
      <c r="B135" s="4">
        <v>130</v>
      </c>
      <c r="C135" s="21">
        <v>60</v>
      </c>
      <c r="D135" s="22">
        <v>10</v>
      </c>
    </row>
    <row r="136" spans="2:4" x14ac:dyDescent="0.2">
      <c r="B136" s="4">
        <v>131</v>
      </c>
      <c r="C136" s="21">
        <v>1</v>
      </c>
      <c r="D136" s="22">
        <v>2</v>
      </c>
    </row>
    <row r="137" spans="2:4" x14ac:dyDescent="0.2">
      <c r="B137" s="4">
        <v>132</v>
      </c>
      <c r="C137" s="21">
        <v>265</v>
      </c>
      <c r="D137" s="22">
        <v>18</v>
      </c>
    </row>
    <row r="138" spans="2:4" x14ac:dyDescent="0.2">
      <c r="B138" s="4">
        <v>133</v>
      </c>
      <c r="C138" s="21">
        <v>8</v>
      </c>
      <c r="D138" s="22">
        <v>6</v>
      </c>
    </row>
    <row r="139" spans="2:4" x14ac:dyDescent="0.2">
      <c r="B139" s="4">
        <v>134</v>
      </c>
      <c r="C139" s="21">
        <v>220</v>
      </c>
      <c r="D139" s="22">
        <v>20</v>
      </c>
    </row>
    <row r="140" spans="2:4" x14ac:dyDescent="0.2">
      <c r="B140" s="4">
        <v>135</v>
      </c>
      <c r="C140" s="21">
        <v>37</v>
      </c>
      <c r="D140" s="22">
        <v>11</v>
      </c>
    </row>
    <row r="141" spans="2:4" x14ac:dyDescent="0.2">
      <c r="B141" s="4">
        <v>136</v>
      </c>
      <c r="C141" s="21">
        <v>48</v>
      </c>
      <c r="D141" s="22">
        <v>12</v>
      </c>
    </row>
    <row r="142" spans="2:4" x14ac:dyDescent="0.2">
      <c r="B142" s="4">
        <v>137</v>
      </c>
      <c r="C142" s="21">
        <v>26</v>
      </c>
      <c r="D142" s="22">
        <v>10</v>
      </c>
    </row>
    <row r="143" spans="2:4" x14ac:dyDescent="0.2">
      <c r="B143" s="4">
        <v>138</v>
      </c>
      <c r="C143" s="21">
        <v>274</v>
      </c>
      <c r="D143" s="22">
        <v>21</v>
      </c>
    </row>
    <row r="144" spans="2:4" x14ac:dyDescent="0.2">
      <c r="B144" s="4">
        <v>139</v>
      </c>
      <c r="C144" s="21">
        <v>43</v>
      </c>
      <c r="D144" s="22">
        <v>10</v>
      </c>
    </row>
    <row r="145" spans="2:4" x14ac:dyDescent="0.2">
      <c r="B145" s="4">
        <v>140</v>
      </c>
      <c r="C145" s="21">
        <v>185</v>
      </c>
      <c r="D145" s="22">
        <v>21</v>
      </c>
    </row>
    <row r="146" spans="2:4" x14ac:dyDescent="0.2">
      <c r="B146" s="4">
        <v>141</v>
      </c>
      <c r="C146" s="21">
        <v>73</v>
      </c>
      <c r="D146" s="22">
        <v>11</v>
      </c>
    </row>
    <row r="147" spans="2:4" x14ac:dyDescent="0.2">
      <c r="B147" s="4">
        <v>142</v>
      </c>
      <c r="C147" s="21">
        <v>194</v>
      </c>
      <c r="D147" s="22">
        <v>19</v>
      </c>
    </row>
    <row r="148" spans="2:4" x14ac:dyDescent="0.2">
      <c r="B148" s="4">
        <v>143</v>
      </c>
      <c r="C148" s="21">
        <v>221</v>
      </c>
      <c r="D148" s="22">
        <v>20</v>
      </c>
    </row>
    <row r="149" spans="2:4" x14ac:dyDescent="0.2">
      <c r="B149" s="4">
        <v>144</v>
      </c>
      <c r="C149" s="21">
        <v>105</v>
      </c>
      <c r="D149" s="22">
        <v>10</v>
      </c>
    </row>
    <row r="150" spans="2:4" x14ac:dyDescent="0.2">
      <c r="B150" s="4">
        <v>145</v>
      </c>
      <c r="C150" s="21">
        <v>96</v>
      </c>
      <c r="D150" s="22">
        <v>12</v>
      </c>
    </row>
    <row r="151" spans="2:4" x14ac:dyDescent="0.2">
      <c r="B151" s="4">
        <v>146</v>
      </c>
      <c r="C151" s="21">
        <v>140</v>
      </c>
      <c r="D151" s="22">
        <v>10</v>
      </c>
    </row>
    <row r="152" spans="2:4" x14ac:dyDescent="0.2">
      <c r="B152" s="4">
        <v>147</v>
      </c>
      <c r="C152" s="21">
        <v>240</v>
      </c>
      <c r="D152" s="22">
        <v>18</v>
      </c>
    </row>
    <row r="153" spans="2:4" x14ac:dyDescent="0.2">
      <c r="B153" s="4">
        <v>148</v>
      </c>
      <c r="C153" s="21">
        <v>243</v>
      </c>
      <c r="D153" s="22">
        <v>25</v>
      </c>
    </row>
    <row r="154" spans="2:4" x14ac:dyDescent="0.2">
      <c r="B154" s="4">
        <v>149</v>
      </c>
      <c r="C154" s="21">
        <v>38</v>
      </c>
      <c r="D154" s="22">
        <v>11</v>
      </c>
    </row>
    <row r="155" spans="2:4" x14ac:dyDescent="0.2">
      <c r="B155" s="4">
        <v>150</v>
      </c>
      <c r="C155" s="21">
        <v>45</v>
      </c>
      <c r="D155" s="22">
        <v>10</v>
      </c>
    </row>
    <row r="156" spans="2:4" x14ac:dyDescent="0.2">
      <c r="B156" s="4">
        <v>151</v>
      </c>
      <c r="C156" s="21">
        <v>281</v>
      </c>
      <c r="D156" s="22">
        <v>16</v>
      </c>
    </row>
    <row r="157" spans="2:4" x14ac:dyDescent="0.2">
      <c r="B157" s="4">
        <v>152</v>
      </c>
      <c r="C157" s="21">
        <v>121</v>
      </c>
      <c r="D157" s="22">
        <v>12</v>
      </c>
    </row>
    <row r="158" spans="2:4" x14ac:dyDescent="0.2">
      <c r="B158" s="4">
        <v>153</v>
      </c>
      <c r="C158" s="21">
        <v>198</v>
      </c>
      <c r="D158" s="22">
        <v>17</v>
      </c>
    </row>
    <row r="159" spans="2:4" x14ac:dyDescent="0.2">
      <c r="B159" s="4">
        <v>154</v>
      </c>
      <c r="C159" s="21">
        <v>171</v>
      </c>
      <c r="D159" s="22">
        <v>16</v>
      </c>
    </row>
    <row r="160" spans="2:4" x14ac:dyDescent="0.2">
      <c r="B160" s="4">
        <v>155</v>
      </c>
      <c r="C160" s="21">
        <v>188</v>
      </c>
      <c r="D160" s="22">
        <v>21</v>
      </c>
    </row>
    <row r="161" spans="2:4" x14ac:dyDescent="0.2">
      <c r="B161" s="4">
        <v>156</v>
      </c>
      <c r="C161" s="21">
        <v>4</v>
      </c>
      <c r="D161" s="22">
        <v>3</v>
      </c>
    </row>
    <row r="162" spans="2:4" x14ac:dyDescent="0.2">
      <c r="B162" s="4">
        <v>157</v>
      </c>
      <c r="C162" s="21">
        <v>94</v>
      </c>
      <c r="D162" s="22">
        <v>15</v>
      </c>
    </row>
    <row r="163" spans="2:4" x14ac:dyDescent="0.2">
      <c r="B163" s="4">
        <v>158</v>
      </c>
      <c r="C163" s="21">
        <v>150</v>
      </c>
      <c r="D163" s="22">
        <v>10</v>
      </c>
    </row>
    <row r="164" spans="2:4" x14ac:dyDescent="0.2">
      <c r="B164" s="4">
        <v>159</v>
      </c>
      <c r="C164" s="21">
        <v>12</v>
      </c>
      <c r="D164" s="22">
        <v>7</v>
      </c>
    </row>
    <row r="165" spans="2:4" x14ac:dyDescent="0.2">
      <c r="B165" s="4">
        <v>160</v>
      </c>
      <c r="C165" s="21">
        <v>132</v>
      </c>
      <c r="D165" s="22">
        <v>13</v>
      </c>
    </row>
    <row r="166" spans="2:4" x14ac:dyDescent="0.2">
      <c r="B166" s="4">
        <v>161</v>
      </c>
      <c r="C166" s="21">
        <v>173</v>
      </c>
      <c r="D166" s="22">
        <v>16</v>
      </c>
    </row>
    <row r="167" spans="2:4" x14ac:dyDescent="0.2">
      <c r="B167" s="4">
        <v>162</v>
      </c>
      <c r="C167" s="21">
        <v>86</v>
      </c>
      <c r="D167" s="22">
        <v>13</v>
      </c>
    </row>
    <row r="168" spans="2:4" x14ac:dyDescent="0.2">
      <c r="B168" s="4">
        <v>163</v>
      </c>
      <c r="C168" s="21">
        <v>188</v>
      </c>
      <c r="D168" s="22">
        <v>20</v>
      </c>
    </row>
    <row r="169" spans="2:4" x14ac:dyDescent="0.2">
      <c r="B169" s="4">
        <v>164</v>
      </c>
      <c r="C169" s="21">
        <v>164</v>
      </c>
      <c r="D169" s="22">
        <v>18</v>
      </c>
    </row>
    <row r="170" spans="2:4" x14ac:dyDescent="0.2">
      <c r="B170" s="4">
        <v>165</v>
      </c>
      <c r="C170" s="21">
        <v>117</v>
      </c>
      <c r="D170" s="22">
        <v>12</v>
      </c>
    </row>
    <row r="171" spans="2:4" x14ac:dyDescent="0.2">
      <c r="B171" s="4">
        <v>166</v>
      </c>
      <c r="C171" s="21">
        <v>235</v>
      </c>
      <c r="D171" s="22">
        <v>17</v>
      </c>
    </row>
    <row r="172" spans="2:4" x14ac:dyDescent="0.2">
      <c r="B172" s="4">
        <v>167</v>
      </c>
      <c r="C172" s="21">
        <v>18</v>
      </c>
      <c r="D172" s="22">
        <v>8</v>
      </c>
    </row>
    <row r="173" spans="2:4" x14ac:dyDescent="0.2">
      <c r="B173" s="4">
        <v>168</v>
      </c>
      <c r="C173" s="21">
        <v>207</v>
      </c>
      <c r="D173" s="22">
        <v>17</v>
      </c>
    </row>
    <row r="174" spans="2:4" x14ac:dyDescent="0.2">
      <c r="B174" s="4">
        <v>169</v>
      </c>
      <c r="C174" s="21">
        <v>215</v>
      </c>
      <c r="D174" s="22">
        <v>17</v>
      </c>
    </row>
    <row r="175" spans="2:4" x14ac:dyDescent="0.2">
      <c r="B175" s="4">
        <v>170</v>
      </c>
      <c r="C175" s="21">
        <v>284</v>
      </c>
      <c r="D175" s="22">
        <v>20</v>
      </c>
    </row>
    <row r="176" spans="2:4" x14ac:dyDescent="0.2">
      <c r="B176" s="4">
        <v>171</v>
      </c>
      <c r="C176" s="21">
        <v>50</v>
      </c>
      <c r="D176" s="22">
        <v>8</v>
      </c>
    </row>
    <row r="177" spans="2:4" x14ac:dyDescent="0.2">
      <c r="B177" s="4">
        <v>172</v>
      </c>
      <c r="C177" s="21">
        <v>165</v>
      </c>
      <c r="D177" s="22">
        <v>18</v>
      </c>
    </row>
    <row r="178" spans="2:4" x14ac:dyDescent="0.2">
      <c r="B178" s="4">
        <v>173</v>
      </c>
      <c r="C178" s="21">
        <v>20</v>
      </c>
      <c r="D178" s="22">
        <v>8</v>
      </c>
    </row>
    <row r="179" spans="2:4" x14ac:dyDescent="0.2">
      <c r="B179" s="4">
        <v>174</v>
      </c>
      <c r="C179" s="21">
        <v>168</v>
      </c>
      <c r="D179" s="22">
        <v>17</v>
      </c>
    </row>
    <row r="180" spans="2:4" x14ac:dyDescent="0.2">
      <c r="B180" s="4">
        <v>175</v>
      </c>
      <c r="C180" s="21">
        <v>222</v>
      </c>
      <c r="D180" s="22">
        <v>17</v>
      </c>
    </row>
    <row r="181" spans="2:4" x14ac:dyDescent="0.2">
      <c r="B181" s="4">
        <v>176</v>
      </c>
      <c r="C181" s="21">
        <v>277</v>
      </c>
      <c r="D181" s="22">
        <v>27</v>
      </c>
    </row>
    <row r="182" spans="2:4" x14ac:dyDescent="0.2">
      <c r="B182" s="4">
        <v>177</v>
      </c>
      <c r="C182" s="21">
        <v>248</v>
      </c>
      <c r="D182" s="22">
        <v>20</v>
      </c>
    </row>
    <row r="183" spans="2:4" x14ac:dyDescent="0.2">
      <c r="B183" s="4">
        <v>178</v>
      </c>
      <c r="C183" s="21">
        <v>170</v>
      </c>
      <c r="D183" s="22">
        <v>17</v>
      </c>
    </row>
    <row r="184" spans="2:4" x14ac:dyDescent="0.2">
      <c r="B184" s="4">
        <v>179</v>
      </c>
      <c r="C184" s="21">
        <v>277</v>
      </c>
      <c r="D184" s="22">
        <v>17</v>
      </c>
    </row>
    <row r="185" spans="2:4" x14ac:dyDescent="0.2">
      <c r="B185" s="4">
        <v>180</v>
      </c>
      <c r="C185" s="21">
        <v>166</v>
      </c>
      <c r="D185" s="22">
        <v>18</v>
      </c>
    </row>
    <row r="186" spans="2:4" x14ac:dyDescent="0.2">
      <c r="B186" s="4">
        <v>181</v>
      </c>
      <c r="C186" s="21">
        <v>157</v>
      </c>
      <c r="D186" s="22">
        <v>16</v>
      </c>
    </row>
    <row r="187" spans="2:4" x14ac:dyDescent="0.2">
      <c r="B187" s="4">
        <v>182</v>
      </c>
      <c r="C187" s="21">
        <v>219</v>
      </c>
      <c r="D187" s="22">
        <v>17</v>
      </c>
    </row>
    <row r="188" spans="2:4" x14ac:dyDescent="0.2">
      <c r="B188" s="4">
        <v>183</v>
      </c>
      <c r="C188" s="21">
        <v>56</v>
      </c>
      <c r="D188" s="22">
        <v>9</v>
      </c>
    </row>
    <row r="189" spans="2:4" x14ac:dyDescent="0.2">
      <c r="B189" s="4">
        <v>184</v>
      </c>
      <c r="C189" s="21">
        <v>288</v>
      </c>
      <c r="D189" s="22">
        <v>26</v>
      </c>
    </row>
    <row r="190" spans="2:4" x14ac:dyDescent="0.2">
      <c r="B190" s="4">
        <v>185</v>
      </c>
      <c r="C190" s="21">
        <v>254</v>
      </c>
      <c r="D190" s="22">
        <v>18</v>
      </c>
    </row>
    <row r="191" spans="2:4" x14ac:dyDescent="0.2">
      <c r="B191" s="4">
        <v>186</v>
      </c>
      <c r="C191" s="21">
        <v>205</v>
      </c>
      <c r="D191" s="22">
        <v>23</v>
      </c>
    </row>
    <row r="192" spans="2:4" x14ac:dyDescent="0.2">
      <c r="B192" s="4">
        <v>187</v>
      </c>
      <c r="C192" s="21">
        <v>140</v>
      </c>
      <c r="D192" s="22">
        <v>10</v>
      </c>
    </row>
    <row r="193" spans="2:4" x14ac:dyDescent="0.2">
      <c r="B193" s="4">
        <v>188</v>
      </c>
      <c r="C193" s="21">
        <v>191</v>
      </c>
      <c r="D193" s="22">
        <v>17</v>
      </c>
    </row>
    <row r="194" spans="2:4" x14ac:dyDescent="0.2">
      <c r="B194" s="4">
        <v>189</v>
      </c>
      <c r="C194" s="21">
        <v>286</v>
      </c>
      <c r="D194" s="22">
        <v>21</v>
      </c>
    </row>
    <row r="195" spans="2:4" x14ac:dyDescent="0.2">
      <c r="B195" s="4">
        <v>190</v>
      </c>
      <c r="C195" s="21">
        <v>19</v>
      </c>
      <c r="D195" s="22">
        <v>7</v>
      </c>
    </row>
    <row r="196" spans="2:4" x14ac:dyDescent="0.2">
      <c r="B196" s="4">
        <v>191</v>
      </c>
      <c r="C196" s="21">
        <v>40</v>
      </c>
      <c r="D196" s="22">
        <v>11</v>
      </c>
    </row>
    <row r="197" spans="2:4" x14ac:dyDescent="0.2">
      <c r="B197" s="4">
        <v>192</v>
      </c>
      <c r="C197" s="21">
        <v>76</v>
      </c>
      <c r="D197" s="22">
        <v>12</v>
      </c>
    </row>
    <row r="198" spans="2:4" x14ac:dyDescent="0.2">
      <c r="B198" s="4">
        <v>193</v>
      </c>
      <c r="C198" s="21">
        <v>17</v>
      </c>
      <c r="D198" s="22">
        <v>6</v>
      </c>
    </row>
    <row r="199" spans="2:4" x14ac:dyDescent="0.2">
      <c r="B199" s="4">
        <v>194</v>
      </c>
      <c r="C199" s="21">
        <v>167</v>
      </c>
      <c r="D199" s="22">
        <v>20</v>
      </c>
    </row>
    <row r="200" spans="2:4" x14ac:dyDescent="0.2">
      <c r="B200" s="4">
        <v>195</v>
      </c>
      <c r="C200" s="21">
        <v>150</v>
      </c>
      <c r="D200" s="22">
        <v>17</v>
      </c>
    </row>
    <row r="201" spans="2:4" x14ac:dyDescent="0.2">
      <c r="B201" s="4">
        <v>196</v>
      </c>
      <c r="C201" s="21">
        <v>38</v>
      </c>
      <c r="D201" s="22">
        <v>8</v>
      </c>
    </row>
    <row r="202" spans="2:4" x14ac:dyDescent="0.2">
      <c r="B202" s="4">
        <v>197</v>
      </c>
      <c r="C202" s="21">
        <v>94</v>
      </c>
      <c r="D202" s="22">
        <v>14</v>
      </c>
    </row>
    <row r="203" spans="2:4" x14ac:dyDescent="0.2">
      <c r="B203" s="4">
        <v>198</v>
      </c>
      <c r="C203" s="21">
        <v>177</v>
      </c>
      <c r="D203" s="22">
        <v>15</v>
      </c>
    </row>
    <row r="204" spans="2:4" x14ac:dyDescent="0.2">
      <c r="B204" s="4">
        <v>199</v>
      </c>
      <c r="C204" s="21">
        <v>284</v>
      </c>
      <c r="D204" s="22">
        <v>26</v>
      </c>
    </row>
    <row r="205" spans="2:4" x14ac:dyDescent="0.2">
      <c r="B205" s="4">
        <v>200</v>
      </c>
      <c r="C205" s="21">
        <v>232</v>
      </c>
      <c r="D205" s="22">
        <v>18</v>
      </c>
    </row>
  </sheetData>
  <sortState xmlns:xlrd2="http://schemas.microsoft.com/office/spreadsheetml/2017/richdata2" ref="G29:G228">
    <sortCondition ref="G29"/>
  </sortState>
  <mergeCells count="1">
    <mergeCell ref="B1:M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D92A-C03C-421B-A90A-49F91B744E86}">
  <dimension ref="B1:M258"/>
  <sheetViews>
    <sheetView showGridLines="0" zoomScale="120" zoomScaleNormal="120" workbookViewId="0">
      <selection activeCell="G18" sqref="G18"/>
    </sheetView>
  </sheetViews>
  <sheetFormatPr baseColWidth="10" defaultColWidth="8.83203125" defaultRowHeight="15" x14ac:dyDescent="0.2"/>
  <cols>
    <col min="1" max="1" width="1.6640625" customWidth="1"/>
    <col min="2" max="2" width="10.33203125" customWidth="1"/>
    <col min="3" max="5" width="10.6640625" style="26" customWidth="1"/>
    <col min="6" max="6" width="10.83203125" style="26" customWidth="1"/>
    <col min="7" max="7" width="12.5" customWidth="1"/>
    <col min="8" max="8" width="12.83203125" customWidth="1"/>
    <col min="9" max="11" width="10.6640625" customWidth="1"/>
  </cols>
  <sheetData>
    <row r="1" spans="2:13" s="1" customFormat="1" ht="36" customHeight="1" x14ac:dyDescent="0.2">
      <c r="B1" s="92" t="s">
        <v>472</v>
      </c>
      <c r="C1" s="92"/>
      <c r="D1" s="92"/>
      <c r="E1" s="92"/>
      <c r="F1" s="92"/>
      <c r="G1" s="92"/>
      <c r="H1" s="92"/>
      <c r="I1" s="92"/>
      <c r="J1" s="92"/>
      <c r="K1" s="92"/>
      <c r="L1" s="92"/>
      <c r="M1" s="92"/>
    </row>
    <row r="3" spans="2:13" s="2" customFormat="1" ht="19.25" customHeight="1" x14ac:dyDescent="0.2">
      <c r="B3" s="5" t="s">
        <v>533</v>
      </c>
      <c r="C3" s="36"/>
      <c r="D3" s="36"/>
      <c r="E3" s="36"/>
      <c r="F3" s="36"/>
    </row>
    <row r="4" spans="2:13" s="24" customFormat="1" x14ac:dyDescent="0.2">
      <c r="B4" s="23"/>
      <c r="C4" s="37"/>
      <c r="D4" s="37"/>
      <c r="E4" s="37"/>
      <c r="F4" s="37"/>
    </row>
    <row r="5" spans="2:13" ht="14" customHeight="1" x14ac:dyDescent="0.2">
      <c r="B5" s="35" t="s">
        <v>53</v>
      </c>
      <c r="C5" s="38"/>
      <c r="D5" s="38"/>
      <c r="E5" s="38"/>
      <c r="F5" s="40" t="s">
        <v>54</v>
      </c>
      <c r="G5" s="113">
        <v>12</v>
      </c>
      <c r="H5" s="113"/>
      <c r="I5" s="29">
        <f>2/(12+1)</f>
        <v>0.15384615384615385</v>
      </c>
      <c r="J5" s="114">
        <v>0.25</v>
      </c>
      <c r="K5" s="114"/>
    </row>
    <row r="6" spans="2:13" ht="16" thickBot="1" x14ac:dyDescent="0.25">
      <c r="B6" s="31" t="s">
        <v>55</v>
      </c>
      <c r="C6" s="39" t="s">
        <v>56</v>
      </c>
      <c r="D6" s="39" t="s">
        <v>57</v>
      </c>
      <c r="E6" s="39" t="s">
        <v>58</v>
      </c>
      <c r="F6" s="39" t="s">
        <v>59</v>
      </c>
      <c r="G6" s="32" t="s">
        <v>60</v>
      </c>
      <c r="H6" s="32" t="s">
        <v>61</v>
      </c>
      <c r="I6" s="33" t="s">
        <v>62</v>
      </c>
      <c r="J6" s="34" t="s">
        <v>63</v>
      </c>
      <c r="K6" s="34" t="s">
        <v>64</v>
      </c>
    </row>
    <row r="7" spans="2:13" ht="16" thickTop="1" x14ac:dyDescent="0.2">
      <c r="B7" s="30">
        <v>44200</v>
      </c>
      <c r="C7" s="26">
        <v>133.52000000000001</v>
      </c>
      <c r="D7" s="26">
        <v>133.61000000000001</v>
      </c>
      <c r="E7" s="26">
        <v>126.76</v>
      </c>
      <c r="F7" s="26">
        <v>129.41</v>
      </c>
      <c r="G7" s="25"/>
      <c r="H7" s="25"/>
      <c r="I7" s="27"/>
      <c r="J7" s="28"/>
      <c r="K7" s="71"/>
    </row>
    <row r="8" spans="2:13" x14ac:dyDescent="0.2">
      <c r="B8" s="30">
        <v>44201</v>
      </c>
      <c r="C8" s="26">
        <v>128.88999999999999</v>
      </c>
      <c r="D8" s="26">
        <v>131.74</v>
      </c>
      <c r="E8" s="26">
        <v>128.43</v>
      </c>
      <c r="F8" s="26">
        <v>131.01</v>
      </c>
      <c r="G8" s="25"/>
      <c r="H8" s="25"/>
      <c r="I8" s="27"/>
      <c r="J8" s="28">
        <f>F7</f>
        <v>129.41</v>
      </c>
      <c r="K8" s="28">
        <f>F7</f>
        <v>129.41</v>
      </c>
    </row>
    <row r="9" spans="2:13" x14ac:dyDescent="0.2">
      <c r="B9" s="30">
        <v>44202</v>
      </c>
      <c r="C9" s="26">
        <v>127.72</v>
      </c>
      <c r="D9" s="26">
        <v>131.05000000000001</v>
      </c>
      <c r="E9" s="26">
        <v>126.38</v>
      </c>
      <c r="F9" s="26">
        <v>126.6</v>
      </c>
      <c r="G9" s="25"/>
      <c r="H9" s="25"/>
      <c r="I9" s="27"/>
      <c r="J9" s="28">
        <f>F8*$J$5 + J8* (1-$J$5)</f>
        <v>129.81</v>
      </c>
      <c r="K9" s="28">
        <f t="shared" ref="K9:K72" si="0">0.25*F8+0.75*K8</f>
        <v>129.81</v>
      </c>
    </row>
    <row r="10" spans="2:13" x14ac:dyDescent="0.2">
      <c r="B10" s="30">
        <v>44203</v>
      </c>
      <c r="C10" s="26">
        <v>128.36000000000001</v>
      </c>
      <c r="D10" s="26">
        <v>131.63</v>
      </c>
      <c r="E10" s="26">
        <v>127.86</v>
      </c>
      <c r="F10" s="26">
        <v>130.91999999999999</v>
      </c>
      <c r="G10" s="25"/>
      <c r="H10" s="25"/>
      <c r="I10" s="27"/>
      <c r="J10" s="28">
        <f t="shared" ref="J10:J73" si="1">F9*$J$5 + J9* (1-$J$5)</f>
        <v>129.00749999999999</v>
      </c>
      <c r="K10" s="28">
        <f t="shared" si="0"/>
        <v>129.00749999999999</v>
      </c>
    </row>
    <row r="11" spans="2:13" x14ac:dyDescent="0.2">
      <c r="B11" s="30">
        <v>44204</v>
      </c>
      <c r="C11" s="26">
        <v>132.43</v>
      </c>
      <c r="D11" s="26">
        <v>132.63</v>
      </c>
      <c r="E11" s="26">
        <v>130.22999999999999</v>
      </c>
      <c r="F11" s="26">
        <v>132.05000000000001</v>
      </c>
      <c r="G11" s="25"/>
      <c r="H11" s="25"/>
      <c r="I11" s="27"/>
      <c r="J11" s="28">
        <f t="shared" si="1"/>
        <v>129.485625</v>
      </c>
      <c r="K11" s="28">
        <f t="shared" si="0"/>
        <v>129.485625</v>
      </c>
    </row>
    <row r="12" spans="2:13" x14ac:dyDescent="0.2">
      <c r="B12" s="30">
        <v>44207</v>
      </c>
      <c r="C12" s="26">
        <v>129.19</v>
      </c>
      <c r="D12" s="26">
        <v>130.16999999999999</v>
      </c>
      <c r="E12" s="26">
        <v>128.5</v>
      </c>
      <c r="F12" s="26">
        <v>128.97999999999999</v>
      </c>
      <c r="G12" s="25"/>
      <c r="H12" s="25"/>
      <c r="I12" s="27"/>
      <c r="J12" s="28">
        <f t="shared" si="1"/>
        <v>130.12671875000001</v>
      </c>
      <c r="K12" s="28">
        <f t="shared" si="0"/>
        <v>130.12671875000001</v>
      </c>
    </row>
    <row r="13" spans="2:13" x14ac:dyDescent="0.2">
      <c r="B13" s="30">
        <v>44208</v>
      </c>
      <c r="C13" s="26">
        <v>128.5</v>
      </c>
      <c r="D13" s="26">
        <v>129.69</v>
      </c>
      <c r="E13" s="26">
        <v>126.86</v>
      </c>
      <c r="F13" s="26">
        <v>128.80000000000001</v>
      </c>
      <c r="G13" s="25"/>
      <c r="H13" s="25"/>
      <c r="I13" s="27"/>
      <c r="J13" s="28">
        <f t="shared" si="1"/>
        <v>129.84003906250001</v>
      </c>
      <c r="K13" s="28">
        <f t="shared" si="0"/>
        <v>129.84003906250001</v>
      </c>
    </row>
    <row r="14" spans="2:13" x14ac:dyDescent="0.2">
      <c r="B14" s="30">
        <v>44209</v>
      </c>
      <c r="C14" s="26">
        <v>128.76</v>
      </c>
      <c r="D14" s="26">
        <v>131.44999999999999</v>
      </c>
      <c r="E14" s="26">
        <v>128.49</v>
      </c>
      <c r="F14" s="26">
        <v>130.88999999999999</v>
      </c>
      <c r="G14" s="25"/>
      <c r="H14" s="25"/>
      <c r="I14" s="27"/>
      <c r="J14" s="28">
        <f t="shared" si="1"/>
        <v>129.58002929687501</v>
      </c>
      <c r="K14" s="28">
        <f t="shared" si="0"/>
        <v>129.58002929687501</v>
      </c>
    </row>
    <row r="15" spans="2:13" x14ac:dyDescent="0.2">
      <c r="B15" s="30">
        <v>44210</v>
      </c>
      <c r="C15" s="26">
        <v>130.80000000000001</v>
      </c>
      <c r="D15" s="26">
        <v>131</v>
      </c>
      <c r="E15" s="26">
        <v>128.76</v>
      </c>
      <c r="F15" s="26">
        <v>128.91</v>
      </c>
      <c r="G15" s="25"/>
      <c r="H15" s="25"/>
      <c r="I15" s="27"/>
      <c r="J15" s="28">
        <f t="shared" si="1"/>
        <v>129.90752197265624</v>
      </c>
      <c r="K15" s="28">
        <f t="shared" si="0"/>
        <v>129.90752197265624</v>
      </c>
    </row>
    <row r="16" spans="2:13" x14ac:dyDescent="0.2">
      <c r="B16" s="30">
        <v>44211</v>
      </c>
      <c r="C16" s="26">
        <v>128.78</v>
      </c>
      <c r="D16" s="26">
        <v>130.22</v>
      </c>
      <c r="E16" s="26">
        <v>127</v>
      </c>
      <c r="F16" s="26">
        <v>127.14</v>
      </c>
      <c r="G16" s="25"/>
      <c r="H16" s="25"/>
      <c r="I16" s="27"/>
      <c r="J16" s="28">
        <f t="shared" si="1"/>
        <v>129.65814147949217</v>
      </c>
      <c r="K16" s="28">
        <f t="shared" si="0"/>
        <v>129.65814147949217</v>
      </c>
    </row>
    <row r="17" spans="2:11" x14ac:dyDescent="0.2">
      <c r="B17" s="30">
        <v>44215</v>
      </c>
      <c r="C17" s="26">
        <v>127.78</v>
      </c>
      <c r="D17" s="26">
        <v>128.71</v>
      </c>
      <c r="E17" s="26">
        <v>126.94</v>
      </c>
      <c r="F17" s="26">
        <v>127.83</v>
      </c>
      <c r="G17" s="25"/>
      <c r="H17" s="25"/>
      <c r="I17" s="27"/>
      <c r="J17" s="28">
        <f t="shared" si="1"/>
        <v>129.02860610961912</v>
      </c>
      <c r="K17" s="28">
        <f t="shared" si="0"/>
        <v>129.02860610961912</v>
      </c>
    </row>
    <row r="18" spans="2:11" x14ac:dyDescent="0.2">
      <c r="B18" s="30">
        <v>44216</v>
      </c>
      <c r="C18" s="26">
        <v>128.66</v>
      </c>
      <c r="D18" s="26">
        <v>132.49</v>
      </c>
      <c r="E18" s="26">
        <v>128.55000000000001</v>
      </c>
      <c r="F18" s="26">
        <v>132.03</v>
      </c>
      <c r="G18" s="25">
        <f>AVERAGE(F7:F18)</f>
        <v>129.54749999999999</v>
      </c>
      <c r="H18" s="25">
        <f>AVERAGE(F7:F18)</f>
        <v>129.54749999999999</v>
      </c>
      <c r="I18" s="27">
        <f>G18</f>
        <v>129.54749999999999</v>
      </c>
      <c r="J18" s="28">
        <f t="shared" si="1"/>
        <v>128.72895458221436</v>
      </c>
      <c r="K18" s="28">
        <f t="shared" si="0"/>
        <v>128.72895458221436</v>
      </c>
    </row>
    <row r="19" spans="2:11" x14ac:dyDescent="0.2">
      <c r="B19" s="30">
        <v>44217</v>
      </c>
      <c r="C19" s="26">
        <v>133.80000000000001</v>
      </c>
      <c r="D19" s="26">
        <v>139.66999999999999</v>
      </c>
      <c r="E19" s="26">
        <v>133.59</v>
      </c>
      <c r="F19" s="26">
        <v>136.87</v>
      </c>
      <c r="G19" s="25">
        <f t="shared" ref="G19:G82" si="2">AVERAGE(F8:F19)</f>
        <v>130.16916666666665</v>
      </c>
      <c r="H19" s="25">
        <f t="shared" ref="H19:H82" si="3">AVERAGE(F8:F19)</f>
        <v>130.16916666666665</v>
      </c>
      <c r="I19" s="27">
        <f>F19*$I$5 + I18 * (1- $I$5)</f>
        <v>130.67403846153846</v>
      </c>
      <c r="J19" s="28">
        <f t="shared" si="1"/>
        <v>129.55421593666077</v>
      </c>
      <c r="K19" s="28">
        <f t="shared" si="0"/>
        <v>129.55421593666077</v>
      </c>
    </row>
    <row r="20" spans="2:11" x14ac:dyDescent="0.2">
      <c r="B20" s="30">
        <v>44218</v>
      </c>
      <c r="C20" s="26">
        <v>136.28</v>
      </c>
      <c r="D20" s="26">
        <v>139.85</v>
      </c>
      <c r="E20" s="26">
        <v>135.02000000000001</v>
      </c>
      <c r="F20" s="26">
        <v>139.07</v>
      </c>
      <c r="G20" s="25">
        <f t="shared" si="2"/>
        <v>130.84083333333334</v>
      </c>
      <c r="H20" s="25">
        <f t="shared" si="3"/>
        <v>130.84083333333334</v>
      </c>
      <c r="I20" s="27">
        <f t="shared" ref="I20:I83" si="4">F20*$I$5 + I19 * (1- $I$5)</f>
        <v>131.96572485207099</v>
      </c>
      <c r="J20" s="28">
        <f t="shared" si="1"/>
        <v>131.38316195249558</v>
      </c>
      <c r="K20" s="28">
        <f t="shared" si="0"/>
        <v>131.38316195249558</v>
      </c>
    </row>
    <row r="21" spans="2:11" x14ac:dyDescent="0.2">
      <c r="B21" s="30">
        <v>44221</v>
      </c>
      <c r="C21" s="26">
        <v>143.07</v>
      </c>
      <c r="D21" s="26">
        <v>145.09</v>
      </c>
      <c r="E21" s="26">
        <v>136.54</v>
      </c>
      <c r="F21" s="26">
        <v>142.91999999999999</v>
      </c>
      <c r="G21" s="25">
        <f t="shared" si="2"/>
        <v>132.20083333333335</v>
      </c>
      <c r="H21" s="25">
        <f t="shared" si="3"/>
        <v>132.20083333333335</v>
      </c>
      <c r="I21" s="27">
        <f t="shared" si="4"/>
        <v>133.65099795175237</v>
      </c>
      <c r="J21" s="28">
        <f t="shared" si="1"/>
        <v>133.30487146437167</v>
      </c>
      <c r="K21" s="28">
        <f t="shared" si="0"/>
        <v>133.30487146437167</v>
      </c>
    </row>
    <row r="22" spans="2:11" x14ac:dyDescent="0.2">
      <c r="B22" s="30">
        <v>44222</v>
      </c>
      <c r="C22" s="26">
        <v>143.6</v>
      </c>
      <c r="D22" s="26">
        <v>144.30000000000001</v>
      </c>
      <c r="E22" s="26">
        <v>141.37</v>
      </c>
      <c r="F22" s="26">
        <v>143.16</v>
      </c>
      <c r="G22" s="25">
        <f t="shared" si="2"/>
        <v>133.22083333333333</v>
      </c>
      <c r="H22" s="25">
        <f t="shared" si="3"/>
        <v>133.22083333333333</v>
      </c>
      <c r="I22" s="27">
        <f t="shared" si="4"/>
        <v>135.11392134379045</v>
      </c>
      <c r="J22" s="28">
        <f t="shared" si="1"/>
        <v>135.70865359827874</v>
      </c>
      <c r="K22" s="28">
        <f t="shared" si="0"/>
        <v>135.70865359827874</v>
      </c>
    </row>
    <row r="23" spans="2:11" x14ac:dyDescent="0.2">
      <c r="B23" s="30">
        <v>44223</v>
      </c>
      <c r="C23" s="26">
        <v>143.43</v>
      </c>
      <c r="D23" s="26">
        <v>144.30000000000001</v>
      </c>
      <c r="E23" s="26">
        <v>140.41</v>
      </c>
      <c r="F23" s="26">
        <v>142.06</v>
      </c>
      <c r="G23" s="25">
        <f t="shared" si="2"/>
        <v>134.05499999999998</v>
      </c>
      <c r="H23" s="25">
        <f t="shared" si="3"/>
        <v>134.05499999999998</v>
      </c>
      <c r="I23" s="27">
        <f t="shared" si="4"/>
        <v>136.18254882936114</v>
      </c>
      <c r="J23" s="28">
        <f t="shared" si="1"/>
        <v>137.57149019870906</v>
      </c>
      <c r="K23" s="28">
        <f t="shared" si="0"/>
        <v>137.57149019870906</v>
      </c>
    </row>
    <row r="24" spans="2:11" x14ac:dyDescent="0.2">
      <c r="B24" s="30">
        <v>44224</v>
      </c>
      <c r="C24" s="26">
        <v>139.52000000000001</v>
      </c>
      <c r="D24" s="26">
        <v>141.99</v>
      </c>
      <c r="E24" s="26">
        <v>136.69999999999999</v>
      </c>
      <c r="F24" s="26">
        <v>137.09</v>
      </c>
      <c r="G24" s="25">
        <f t="shared" si="2"/>
        <v>134.73083333333332</v>
      </c>
      <c r="H24" s="25">
        <f t="shared" si="3"/>
        <v>134.73083333333332</v>
      </c>
      <c r="I24" s="27">
        <f t="shared" si="4"/>
        <v>136.32215670176711</v>
      </c>
      <c r="J24" s="28">
        <f t="shared" si="1"/>
        <v>138.69361764903181</v>
      </c>
      <c r="K24" s="28">
        <f t="shared" si="0"/>
        <v>138.69361764903181</v>
      </c>
    </row>
    <row r="25" spans="2:11" x14ac:dyDescent="0.2">
      <c r="B25" s="30">
        <v>44225</v>
      </c>
      <c r="C25" s="26">
        <v>135.83000000000001</v>
      </c>
      <c r="D25" s="26">
        <v>136.74</v>
      </c>
      <c r="E25" s="26">
        <v>130.21</v>
      </c>
      <c r="F25" s="26">
        <v>131.96</v>
      </c>
      <c r="G25" s="25">
        <f t="shared" si="2"/>
        <v>134.99416666666667</v>
      </c>
      <c r="H25" s="25">
        <f t="shared" si="3"/>
        <v>134.99416666666667</v>
      </c>
      <c r="I25" s="27">
        <f t="shared" si="4"/>
        <v>135.65105567072601</v>
      </c>
      <c r="J25" s="28">
        <f t="shared" si="1"/>
        <v>138.29271323677386</v>
      </c>
      <c r="K25" s="28">
        <f t="shared" si="0"/>
        <v>138.29271323677386</v>
      </c>
    </row>
    <row r="26" spans="2:11" x14ac:dyDescent="0.2">
      <c r="B26" s="30">
        <v>44228</v>
      </c>
      <c r="C26" s="26">
        <v>133.75</v>
      </c>
      <c r="D26" s="26">
        <v>135.38</v>
      </c>
      <c r="E26" s="26">
        <v>130.93</v>
      </c>
      <c r="F26" s="26">
        <v>134.13999999999999</v>
      </c>
      <c r="G26" s="25">
        <f t="shared" si="2"/>
        <v>135.26499999999999</v>
      </c>
      <c r="H26" s="25">
        <f t="shared" si="3"/>
        <v>135.26499999999999</v>
      </c>
      <c r="I26" s="27">
        <f t="shared" si="4"/>
        <v>135.41858556753738</v>
      </c>
      <c r="J26" s="28">
        <f t="shared" si="1"/>
        <v>136.70953492758039</v>
      </c>
      <c r="K26" s="28">
        <f t="shared" si="0"/>
        <v>136.70953492758039</v>
      </c>
    </row>
    <row r="27" spans="2:11" x14ac:dyDescent="0.2">
      <c r="B27" s="30">
        <v>44229</v>
      </c>
      <c r="C27" s="26">
        <v>135.72999999999999</v>
      </c>
      <c r="D27" s="26">
        <v>136.31</v>
      </c>
      <c r="E27" s="26">
        <v>134.61000000000001</v>
      </c>
      <c r="F27" s="26">
        <v>134.99</v>
      </c>
      <c r="G27" s="25">
        <f t="shared" si="2"/>
        <v>135.77166666666668</v>
      </c>
      <c r="H27" s="25">
        <f t="shared" si="3"/>
        <v>135.77166666666668</v>
      </c>
      <c r="I27" s="27">
        <f t="shared" si="4"/>
        <v>135.35264932637779</v>
      </c>
      <c r="J27" s="28">
        <f t="shared" si="1"/>
        <v>136.06715119568528</v>
      </c>
      <c r="K27" s="28">
        <f t="shared" si="0"/>
        <v>136.06715119568528</v>
      </c>
    </row>
    <row r="28" spans="2:11" x14ac:dyDescent="0.2">
      <c r="B28" s="30">
        <v>44230</v>
      </c>
      <c r="C28" s="26">
        <v>135.76</v>
      </c>
      <c r="D28" s="26">
        <v>135.77000000000001</v>
      </c>
      <c r="E28" s="26">
        <v>133.61000000000001</v>
      </c>
      <c r="F28" s="26">
        <v>133.94</v>
      </c>
      <c r="G28" s="25">
        <f t="shared" si="2"/>
        <v>136.33833333333331</v>
      </c>
      <c r="H28" s="25">
        <f t="shared" si="3"/>
        <v>136.33833333333331</v>
      </c>
      <c r="I28" s="27">
        <f t="shared" si="4"/>
        <v>135.13531866078119</v>
      </c>
      <c r="J28" s="28">
        <f t="shared" si="1"/>
        <v>135.79786339676397</v>
      </c>
      <c r="K28" s="28">
        <f t="shared" si="0"/>
        <v>135.79786339676397</v>
      </c>
    </row>
    <row r="29" spans="2:11" x14ac:dyDescent="0.2">
      <c r="B29" s="30">
        <v>44231</v>
      </c>
      <c r="C29" s="26">
        <v>136.30000000000001</v>
      </c>
      <c r="D29" s="26">
        <v>137.4</v>
      </c>
      <c r="E29" s="26">
        <v>134.59</v>
      </c>
      <c r="F29" s="26">
        <v>137.38999999999999</v>
      </c>
      <c r="G29" s="25">
        <f t="shared" si="2"/>
        <v>137.13499999999999</v>
      </c>
      <c r="H29" s="25">
        <f t="shared" si="3"/>
        <v>137.13499999999999</v>
      </c>
      <c r="I29" s="27">
        <f t="shared" si="4"/>
        <v>135.4821927129687</v>
      </c>
      <c r="J29" s="28">
        <f t="shared" si="1"/>
        <v>135.33339754757299</v>
      </c>
      <c r="K29" s="28">
        <f t="shared" si="0"/>
        <v>135.33339754757299</v>
      </c>
    </row>
    <row r="30" spans="2:11" x14ac:dyDescent="0.2">
      <c r="B30" s="30">
        <v>44232</v>
      </c>
      <c r="C30" s="26">
        <v>137.35</v>
      </c>
      <c r="D30" s="26">
        <v>137.41999999999999</v>
      </c>
      <c r="E30" s="26">
        <v>135.86000000000001</v>
      </c>
      <c r="F30" s="26">
        <v>136.76</v>
      </c>
      <c r="G30" s="25">
        <f t="shared" si="2"/>
        <v>137.52916666666667</v>
      </c>
      <c r="H30" s="25">
        <f t="shared" si="3"/>
        <v>137.52916666666667</v>
      </c>
      <c r="I30" s="27">
        <f t="shared" si="4"/>
        <v>135.67877844943504</v>
      </c>
      <c r="J30" s="28">
        <f t="shared" si="1"/>
        <v>135.84754816067974</v>
      </c>
      <c r="K30" s="28">
        <f t="shared" si="0"/>
        <v>135.84754816067974</v>
      </c>
    </row>
    <row r="31" spans="2:11" x14ac:dyDescent="0.2">
      <c r="B31" s="30">
        <v>44235</v>
      </c>
      <c r="C31" s="26">
        <v>136.03</v>
      </c>
      <c r="D31" s="26">
        <v>136.96</v>
      </c>
      <c r="E31" s="26">
        <v>134.91999999999999</v>
      </c>
      <c r="F31" s="26">
        <v>136.91</v>
      </c>
      <c r="G31" s="25">
        <f t="shared" si="2"/>
        <v>137.53250000000003</v>
      </c>
      <c r="H31" s="25">
        <f t="shared" si="3"/>
        <v>137.53250000000003</v>
      </c>
      <c r="I31" s="27">
        <f t="shared" si="4"/>
        <v>135.86819714952196</v>
      </c>
      <c r="J31" s="28">
        <f t="shared" si="1"/>
        <v>136.07566112050981</v>
      </c>
      <c r="K31" s="28">
        <f t="shared" si="0"/>
        <v>136.07566112050981</v>
      </c>
    </row>
    <row r="32" spans="2:11" x14ac:dyDescent="0.2">
      <c r="B32" s="30">
        <v>44236</v>
      </c>
      <c r="C32" s="26">
        <v>136.62</v>
      </c>
      <c r="D32" s="26">
        <v>137.88</v>
      </c>
      <c r="E32" s="26">
        <v>135.85</v>
      </c>
      <c r="F32" s="26">
        <v>136.01</v>
      </c>
      <c r="G32" s="25">
        <f t="shared" si="2"/>
        <v>137.2775</v>
      </c>
      <c r="H32" s="25">
        <f t="shared" si="3"/>
        <v>137.2775</v>
      </c>
      <c r="I32" s="27">
        <f t="shared" si="4"/>
        <v>135.89001297267242</v>
      </c>
      <c r="J32" s="28">
        <f t="shared" si="1"/>
        <v>136.28424584038234</v>
      </c>
      <c r="K32" s="28">
        <f t="shared" si="0"/>
        <v>136.28424584038234</v>
      </c>
    </row>
    <row r="33" spans="2:11" x14ac:dyDescent="0.2">
      <c r="B33" s="30">
        <v>44237</v>
      </c>
      <c r="C33" s="26">
        <v>136.47999999999999</v>
      </c>
      <c r="D33" s="26">
        <v>136.99</v>
      </c>
      <c r="E33" s="26">
        <v>134.4</v>
      </c>
      <c r="F33" s="26">
        <v>135.38999999999999</v>
      </c>
      <c r="G33" s="25">
        <f t="shared" si="2"/>
        <v>136.65</v>
      </c>
      <c r="H33" s="25">
        <f t="shared" si="3"/>
        <v>136.65</v>
      </c>
      <c r="I33" s="27">
        <f t="shared" si="4"/>
        <v>135.81308789995359</v>
      </c>
      <c r="J33" s="28">
        <f t="shared" si="1"/>
        <v>136.21568438028675</v>
      </c>
      <c r="K33" s="28">
        <f t="shared" si="0"/>
        <v>136.21568438028675</v>
      </c>
    </row>
    <row r="34" spans="2:11" x14ac:dyDescent="0.2">
      <c r="B34" s="30">
        <v>44238</v>
      </c>
      <c r="C34" s="26">
        <v>135.9</v>
      </c>
      <c r="D34" s="26">
        <v>136.38999999999999</v>
      </c>
      <c r="E34" s="26">
        <v>133.77000000000001</v>
      </c>
      <c r="F34" s="26">
        <v>135.13</v>
      </c>
      <c r="G34" s="25">
        <f t="shared" si="2"/>
        <v>135.98083333333332</v>
      </c>
      <c r="H34" s="25">
        <f t="shared" si="3"/>
        <v>135.98083333333332</v>
      </c>
      <c r="I34" s="27">
        <f t="shared" si="4"/>
        <v>135.70799745380688</v>
      </c>
      <c r="J34" s="28">
        <f t="shared" si="1"/>
        <v>136.00926328521507</v>
      </c>
      <c r="K34" s="28">
        <f t="shared" si="0"/>
        <v>136.00926328521507</v>
      </c>
    </row>
    <row r="35" spans="2:11" x14ac:dyDescent="0.2">
      <c r="B35" s="30">
        <v>44239</v>
      </c>
      <c r="C35" s="26">
        <v>134.35</v>
      </c>
      <c r="D35" s="26">
        <v>135.53</v>
      </c>
      <c r="E35" s="26">
        <v>133.69</v>
      </c>
      <c r="F35" s="26">
        <v>135.37</v>
      </c>
      <c r="G35" s="25">
        <f t="shared" si="2"/>
        <v>135.42333333333332</v>
      </c>
      <c r="H35" s="25">
        <f t="shared" si="3"/>
        <v>135.42333333333332</v>
      </c>
      <c r="I35" s="27">
        <f t="shared" si="4"/>
        <v>135.6559978455289</v>
      </c>
      <c r="J35" s="28">
        <f t="shared" si="1"/>
        <v>135.7894474639113</v>
      </c>
      <c r="K35" s="28">
        <f t="shared" si="0"/>
        <v>135.7894474639113</v>
      </c>
    </row>
    <row r="36" spans="2:11" x14ac:dyDescent="0.2">
      <c r="B36" s="30">
        <v>44243</v>
      </c>
      <c r="C36" s="26">
        <v>135.49</v>
      </c>
      <c r="D36" s="26">
        <v>136.01</v>
      </c>
      <c r="E36" s="26">
        <v>132.79</v>
      </c>
      <c r="F36" s="26">
        <v>133.19</v>
      </c>
      <c r="G36" s="25">
        <f t="shared" si="2"/>
        <v>135.09833333333333</v>
      </c>
      <c r="H36" s="25">
        <f t="shared" si="3"/>
        <v>135.09833333333333</v>
      </c>
      <c r="I36" s="27">
        <f t="shared" si="4"/>
        <v>135.27661356160138</v>
      </c>
      <c r="J36" s="28">
        <f t="shared" si="1"/>
        <v>135.68458559793348</v>
      </c>
      <c r="K36" s="28">
        <f t="shared" si="0"/>
        <v>135.68458559793348</v>
      </c>
    </row>
    <row r="37" spans="2:11" x14ac:dyDescent="0.2">
      <c r="B37" s="30">
        <v>44244</v>
      </c>
      <c r="C37" s="26">
        <v>131.25</v>
      </c>
      <c r="D37" s="26">
        <v>132.22</v>
      </c>
      <c r="E37" s="26">
        <v>129.47</v>
      </c>
      <c r="F37" s="26">
        <v>130.84</v>
      </c>
      <c r="G37" s="25">
        <f t="shared" si="2"/>
        <v>135.00499999999997</v>
      </c>
      <c r="H37" s="25">
        <f t="shared" si="3"/>
        <v>135.00499999999997</v>
      </c>
      <c r="I37" s="27">
        <f t="shared" si="4"/>
        <v>134.59405762904731</v>
      </c>
      <c r="J37" s="28">
        <f t="shared" si="1"/>
        <v>135.06093919845011</v>
      </c>
      <c r="K37" s="28">
        <f t="shared" si="0"/>
        <v>135.06093919845011</v>
      </c>
    </row>
    <row r="38" spans="2:11" x14ac:dyDescent="0.2">
      <c r="B38" s="30">
        <v>44245</v>
      </c>
      <c r="C38" s="26">
        <v>129.19999999999999</v>
      </c>
      <c r="D38" s="26">
        <v>130</v>
      </c>
      <c r="E38" s="26">
        <v>127.41</v>
      </c>
      <c r="F38" s="26">
        <v>129.71</v>
      </c>
      <c r="G38" s="25">
        <f t="shared" si="2"/>
        <v>134.63583333333332</v>
      </c>
      <c r="H38" s="25">
        <f t="shared" si="3"/>
        <v>134.63583333333332</v>
      </c>
      <c r="I38" s="27">
        <f t="shared" si="4"/>
        <v>133.8426641476554</v>
      </c>
      <c r="J38" s="28">
        <f t="shared" si="1"/>
        <v>134.00570439883759</v>
      </c>
      <c r="K38" s="28">
        <f t="shared" si="0"/>
        <v>134.00570439883759</v>
      </c>
    </row>
    <row r="39" spans="2:11" x14ac:dyDescent="0.2">
      <c r="B39" s="30">
        <v>44246</v>
      </c>
      <c r="C39" s="26">
        <v>130.24</v>
      </c>
      <c r="D39" s="26">
        <v>130.71</v>
      </c>
      <c r="E39" s="26">
        <v>128.80000000000001</v>
      </c>
      <c r="F39" s="26">
        <v>129.87</v>
      </c>
      <c r="G39" s="25">
        <f t="shared" si="2"/>
        <v>134.20916666666668</v>
      </c>
      <c r="H39" s="25">
        <f t="shared" si="3"/>
        <v>134.20916666666668</v>
      </c>
      <c r="I39" s="27">
        <f t="shared" si="4"/>
        <v>133.23148504801611</v>
      </c>
      <c r="J39" s="28">
        <f t="shared" si="1"/>
        <v>132.93177829912821</v>
      </c>
      <c r="K39" s="28">
        <f t="shared" si="0"/>
        <v>132.93177829912821</v>
      </c>
    </row>
    <row r="40" spans="2:11" x14ac:dyDescent="0.2">
      <c r="B40" s="30">
        <v>44249</v>
      </c>
      <c r="C40" s="26">
        <v>128.01</v>
      </c>
      <c r="D40" s="26">
        <v>129.72</v>
      </c>
      <c r="E40" s="26">
        <v>125.6</v>
      </c>
      <c r="F40" s="26">
        <v>126</v>
      </c>
      <c r="G40" s="25">
        <f t="shared" si="2"/>
        <v>133.54749999999999</v>
      </c>
      <c r="H40" s="25">
        <f t="shared" si="3"/>
        <v>133.54749999999999</v>
      </c>
      <c r="I40" s="27">
        <f t="shared" si="4"/>
        <v>132.11894888678285</v>
      </c>
      <c r="J40" s="28">
        <f t="shared" si="1"/>
        <v>132.16633372434615</v>
      </c>
      <c r="K40" s="28">
        <f t="shared" si="0"/>
        <v>132.16633372434615</v>
      </c>
    </row>
    <row r="41" spans="2:11" x14ac:dyDescent="0.2">
      <c r="B41" s="30">
        <v>44250</v>
      </c>
      <c r="C41" s="26">
        <v>123.76</v>
      </c>
      <c r="D41" s="26">
        <v>126.71</v>
      </c>
      <c r="E41" s="26">
        <v>118.39</v>
      </c>
      <c r="F41" s="26">
        <v>125.86</v>
      </c>
      <c r="G41" s="25">
        <f t="shared" si="2"/>
        <v>132.58666666666664</v>
      </c>
      <c r="H41" s="25">
        <f t="shared" si="3"/>
        <v>132.58666666666664</v>
      </c>
      <c r="I41" s="27">
        <f t="shared" si="4"/>
        <v>131.15603367343164</v>
      </c>
      <c r="J41" s="28">
        <f t="shared" si="1"/>
        <v>130.62475029325961</v>
      </c>
      <c r="K41" s="28">
        <f t="shared" si="0"/>
        <v>130.62475029325961</v>
      </c>
    </row>
    <row r="42" spans="2:11" x14ac:dyDescent="0.2">
      <c r="B42" s="30">
        <v>44251</v>
      </c>
      <c r="C42" s="26">
        <v>124.94</v>
      </c>
      <c r="D42" s="26">
        <v>125.56</v>
      </c>
      <c r="E42" s="26">
        <v>122.23</v>
      </c>
      <c r="F42" s="26">
        <v>125.35</v>
      </c>
      <c r="G42" s="25">
        <f t="shared" si="2"/>
        <v>131.63583333333332</v>
      </c>
      <c r="H42" s="25">
        <f t="shared" si="3"/>
        <v>131.63583333333332</v>
      </c>
      <c r="I42" s="27">
        <f t="shared" si="4"/>
        <v>130.26279772367292</v>
      </c>
      <c r="J42" s="28">
        <f t="shared" si="1"/>
        <v>129.43356271994472</v>
      </c>
      <c r="K42" s="28">
        <f t="shared" si="0"/>
        <v>129.43356271994472</v>
      </c>
    </row>
    <row r="43" spans="2:11" x14ac:dyDescent="0.2">
      <c r="B43" s="30">
        <v>44252</v>
      </c>
      <c r="C43" s="26">
        <v>124.68</v>
      </c>
      <c r="D43" s="26">
        <v>126.46</v>
      </c>
      <c r="E43" s="26">
        <v>120.54</v>
      </c>
      <c r="F43" s="26">
        <v>120.99</v>
      </c>
      <c r="G43" s="25">
        <f t="shared" si="2"/>
        <v>130.30916666666664</v>
      </c>
      <c r="H43" s="25">
        <f t="shared" si="3"/>
        <v>130.30916666666664</v>
      </c>
      <c r="I43" s="27">
        <f t="shared" si="4"/>
        <v>128.83621345849247</v>
      </c>
      <c r="J43" s="28">
        <f t="shared" si="1"/>
        <v>128.41267203995855</v>
      </c>
      <c r="K43" s="28">
        <f t="shared" si="0"/>
        <v>128.41267203995855</v>
      </c>
    </row>
    <row r="44" spans="2:11" x14ac:dyDescent="0.2">
      <c r="B44" s="30">
        <v>44253</v>
      </c>
      <c r="C44" s="26">
        <v>122.59</v>
      </c>
      <c r="D44" s="26">
        <v>124.85</v>
      </c>
      <c r="E44" s="26">
        <v>121.2</v>
      </c>
      <c r="F44" s="26">
        <v>121.26</v>
      </c>
      <c r="G44" s="25">
        <f t="shared" si="2"/>
        <v>129.07999999999998</v>
      </c>
      <c r="H44" s="25">
        <f t="shared" si="3"/>
        <v>129.07999999999998</v>
      </c>
      <c r="I44" s="27">
        <f t="shared" si="4"/>
        <v>127.67064215718594</v>
      </c>
      <c r="J44" s="28">
        <f t="shared" si="1"/>
        <v>126.55700402996891</v>
      </c>
      <c r="K44" s="28">
        <f t="shared" si="0"/>
        <v>126.55700402996891</v>
      </c>
    </row>
    <row r="45" spans="2:11" x14ac:dyDescent="0.2">
      <c r="B45" s="30">
        <v>44256</v>
      </c>
      <c r="C45" s="26">
        <v>123.75</v>
      </c>
      <c r="D45" s="26">
        <v>127.93</v>
      </c>
      <c r="E45" s="26">
        <v>122.79</v>
      </c>
      <c r="F45" s="26">
        <v>127.79</v>
      </c>
      <c r="G45" s="25">
        <f t="shared" si="2"/>
        <v>128.44666666666666</v>
      </c>
      <c r="H45" s="25">
        <f t="shared" si="3"/>
        <v>128.44666666666666</v>
      </c>
      <c r="I45" s="27">
        <f t="shared" si="4"/>
        <v>127.68900490223425</v>
      </c>
      <c r="J45" s="28">
        <f t="shared" si="1"/>
        <v>125.23275302247669</v>
      </c>
      <c r="K45" s="28">
        <f t="shared" si="0"/>
        <v>125.23275302247669</v>
      </c>
    </row>
    <row r="46" spans="2:11" x14ac:dyDescent="0.2">
      <c r="B46" s="30">
        <v>44257</v>
      </c>
      <c r="C46" s="26">
        <v>128.41</v>
      </c>
      <c r="D46" s="26">
        <v>128.72</v>
      </c>
      <c r="E46" s="26">
        <v>125.01</v>
      </c>
      <c r="F46" s="26">
        <v>125.12</v>
      </c>
      <c r="G46" s="25">
        <f t="shared" si="2"/>
        <v>127.6125</v>
      </c>
      <c r="H46" s="25">
        <f t="shared" si="3"/>
        <v>127.6125</v>
      </c>
      <c r="I46" s="27">
        <f t="shared" si="4"/>
        <v>127.2937733788136</v>
      </c>
      <c r="J46" s="28">
        <f t="shared" si="1"/>
        <v>125.87206476685752</v>
      </c>
      <c r="K46" s="28">
        <f t="shared" si="0"/>
        <v>125.87206476685752</v>
      </c>
    </row>
    <row r="47" spans="2:11" x14ac:dyDescent="0.2">
      <c r="B47" s="30">
        <v>44258</v>
      </c>
      <c r="C47" s="26">
        <v>124.81</v>
      </c>
      <c r="D47" s="26">
        <v>125.71</v>
      </c>
      <c r="E47" s="26">
        <v>121.84</v>
      </c>
      <c r="F47" s="26">
        <v>122.06</v>
      </c>
      <c r="G47" s="25">
        <f t="shared" si="2"/>
        <v>126.50333333333333</v>
      </c>
      <c r="H47" s="25">
        <f t="shared" si="3"/>
        <v>126.50333333333333</v>
      </c>
      <c r="I47" s="27">
        <f t="shared" si="4"/>
        <v>126.48857747438073</v>
      </c>
      <c r="J47" s="28">
        <f t="shared" si="1"/>
        <v>125.68404857514314</v>
      </c>
      <c r="K47" s="28">
        <f t="shared" si="0"/>
        <v>125.68404857514314</v>
      </c>
    </row>
    <row r="48" spans="2:11" x14ac:dyDescent="0.2">
      <c r="B48" s="30">
        <v>44259</v>
      </c>
      <c r="C48" s="26">
        <v>121.75</v>
      </c>
      <c r="D48" s="26">
        <v>123.6</v>
      </c>
      <c r="E48" s="26">
        <v>118.62</v>
      </c>
      <c r="F48" s="26">
        <v>120.13</v>
      </c>
      <c r="G48" s="25">
        <f t="shared" si="2"/>
        <v>125.41500000000001</v>
      </c>
      <c r="H48" s="25">
        <f t="shared" si="3"/>
        <v>125.41500000000001</v>
      </c>
      <c r="I48" s="27">
        <f t="shared" si="4"/>
        <v>125.51033478601447</v>
      </c>
      <c r="J48" s="28">
        <f t="shared" si="1"/>
        <v>124.77803643135735</v>
      </c>
      <c r="K48" s="28">
        <f t="shared" si="0"/>
        <v>124.77803643135735</v>
      </c>
    </row>
    <row r="49" spans="2:11" x14ac:dyDescent="0.2">
      <c r="B49" s="30">
        <v>44260</v>
      </c>
      <c r="C49" s="26">
        <v>120.98</v>
      </c>
      <c r="D49" s="26">
        <v>121.94</v>
      </c>
      <c r="E49" s="26">
        <v>117.57</v>
      </c>
      <c r="F49" s="26">
        <v>121.42</v>
      </c>
      <c r="G49" s="25">
        <f t="shared" si="2"/>
        <v>124.63</v>
      </c>
      <c r="H49" s="25">
        <f t="shared" si="3"/>
        <v>124.63</v>
      </c>
      <c r="I49" s="27">
        <f t="shared" si="4"/>
        <v>124.88105251124301</v>
      </c>
      <c r="J49" s="28">
        <f t="shared" si="1"/>
        <v>123.61602732351801</v>
      </c>
      <c r="K49" s="28">
        <f t="shared" si="0"/>
        <v>123.61602732351801</v>
      </c>
    </row>
    <row r="50" spans="2:11" x14ac:dyDescent="0.2">
      <c r="B50" s="30">
        <v>44263</v>
      </c>
      <c r="C50" s="26">
        <v>120.93</v>
      </c>
      <c r="D50" s="26">
        <v>121</v>
      </c>
      <c r="E50" s="26">
        <v>116.21</v>
      </c>
      <c r="F50" s="26">
        <v>116.36</v>
      </c>
      <c r="G50" s="25">
        <f t="shared" si="2"/>
        <v>123.51749999999998</v>
      </c>
      <c r="H50" s="25">
        <f t="shared" si="3"/>
        <v>123.51749999999998</v>
      </c>
      <c r="I50" s="27">
        <f t="shared" si="4"/>
        <v>123.57012135566717</v>
      </c>
      <c r="J50" s="28">
        <f t="shared" si="1"/>
        <v>123.06702049263852</v>
      </c>
      <c r="K50" s="28">
        <f t="shared" si="0"/>
        <v>123.06702049263852</v>
      </c>
    </row>
    <row r="51" spans="2:11" x14ac:dyDescent="0.2">
      <c r="B51" s="30">
        <v>44264</v>
      </c>
      <c r="C51" s="26">
        <v>119.03</v>
      </c>
      <c r="D51" s="26">
        <v>122.06</v>
      </c>
      <c r="E51" s="26">
        <v>118.79</v>
      </c>
      <c r="F51" s="26">
        <v>121.09</v>
      </c>
      <c r="G51" s="25">
        <f t="shared" si="2"/>
        <v>122.78583333333331</v>
      </c>
      <c r="H51" s="25">
        <f t="shared" si="3"/>
        <v>122.78583333333331</v>
      </c>
      <c r="I51" s="27">
        <f t="shared" si="4"/>
        <v>123.18856422402607</v>
      </c>
      <c r="J51" s="28">
        <f t="shared" si="1"/>
        <v>121.3902653694789</v>
      </c>
      <c r="K51" s="28">
        <f t="shared" si="0"/>
        <v>121.3902653694789</v>
      </c>
    </row>
    <row r="52" spans="2:11" x14ac:dyDescent="0.2">
      <c r="B52" s="30">
        <v>44265</v>
      </c>
      <c r="C52" s="26">
        <v>121.69</v>
      </c>
      <c r="D52" s="26">
        <v>122.17</v>
      </c>
      <c r="E52" s="26">
        <v>119.45</v>
      </c>
      <c r="F52" s="26">
        <v>119.98</v>
      </c>
      <c r="G52" s="25">
        <f t="shared" si="2"/>
        <v>122.28416666666665</v>
      </c>
      <c r="H52" s="25">
        <f t="shared" si="3"/>
        <v>122.28416666666665</v>
      </c>
      <c r="I52" s="27">
        <f t="shared" si="4"/>
        <v>122.69493895879128</v>
      </c>
      <c r="J52" s="28">
        <f t="shared" si="1"/>
        <v>121.31519902710917</v>
      </c>
      <c r="K52" s="28">
        <f t="shared" si="0"/>
        <v>121.31519902710917</v>
      </c>
    </row>
    <row r="53" spans="2:11" x14ac:dyDescent="0.2">
      <c r="B53" s="30">
        <v>44266</v>
      </c>
      <c r="C53" s="26">
        <v>122.54</v>
      </c>
      <c r="D53" s="26">
        <v>123.21</v>
      </c>
      <c r="E53" s="26">
        <v>121.26</v>
      </c>
      <c r="F53" s="26">
        <v>121.96</v>
      </c>
      <c r="G53" s="25">
        <f t="shared" si="2"/>
        <v>121.95916666666665</v>
      </c>
      <c r="H53" s="25">
        <f t="shared" si="3"/>
        <v>121.95916666666665</v>
      </c>
      <c r="I53" s="27">
        <f t="shared" si="4"/>
        <v>122.58187142666955</v>
      </c>
      <c r="J53" s="28">
        <f t="shared" si="1"/>
        <v>120.98139927033188</v>
      </c>
      <c r="K53" s="28">
        <f t="shared" si="0"/>
        <v>120.98139927033188</v>
      </c>
    </row>
    <row r="54" spans="2:11" x14ac:dyDescent="0.2">
      <c r="B54" s="30">
        <v>44267</v>
      </c>
      <c r="C54" s="26">
        <v>120.4</v>
      </c>
      <c r="D54" s="26">
        <v>121.17</v>
      </c>
      <c r="E54" s="26">
        <v>119.16</v>
      </c>
      <c r="F54" s="26">
        <v>121.03</v>
      </c>
      <c r="G54" s="25">
        <f t="shared" si="2"/>
        <v>121.59916666666668</v>
      </c>
      <c r="H54" s="25">
        <f t="shared" si="3"/>
        <v>121.59916666666668</v>
      </c>
      <c r="I54" s="27">
        <f t="shared" si="4"/>
        <v>122.3431219764127</v>
      </c>
      <c r="J54" s="28">
        <f t="shared" si="1"/>
        <v>121.22604945274891</v>
      </c>
      <c r="K54" s="28">
        <f t="shared" si="0"/>
        <v>121.22604945274891</v>
      </c>
    </row>
    <row r="55" spans="2:11" x14ac:dyDescent="0.2">
      <c r="B55" s="30">
        <v>44270</v>
      </c>
      <c r="C55" s="26">
        <v>121.41</v>
      </c>
      <c r="D55" s="26">
        <v>124</v>
      </c>
      <c r="E55" s="26">
        <v>120.42</v>
      </c>
      <c r="F55" s="26">
        <v>123.99</v>
      </c>
      <c r="G55" s="25">
        <f t="shared" si="2"/>
        <v>121.84916666666668</v>
      </c>
      <c r="H55" s="25">
        <f t="shared" si="3"/>
        <v>121.84916666666668</v>
      </c>
      <c r="I55" s="27">
        <f t="shared" si="4"/>
        <v>122.59648782619536</v>
      </c>
      <c r="J55" s="28">
        <f t="shared" si="1"/>
        <v>121.17703708956168</v>
      </c>
      <c r="K55" s="28">
        <f t="shared" si="0"/>
        <v>121.17703708956168</v>
      </c>
    </row>
    <row r="56" spans="2:11" x14ac:dyDescent="0.2">
      <c r="B56" s="30">
        <v>44271</v>
      </c>
      <c r="C56" s="26">
        <v>125.7</v>
      </c>
      <c r="D56" s="26">
        <v>127.22</v>
      </c>
      <c r="E56" s="26">
        <v>124.72</v>
      </c>
      <c r="F56" s="26">
        <v>125.57</v>
      </c>
      <c r="G56" s="25">
        <f t="shared" si="2"/>
        <v>122.20833333333333</v>
      </c>
      <c r="H56" s="25">
        <f t="shared" si="3"/>
        <v>122.20833333333333</v>
      </c>
      <c r="I56" s="27">
        <f t="shared" si="4"/>
        <v>123.05395123754991</v>
      </c>
      <c r="J56" s="28">
        <f t="shared" si="1"/>
        <v>121.88027781717126</v>
      </c>
      <c r="K56" s="28">
        <f t="shared" si="0"/>
        <v>121.88027781717126</v>
      </c>
    </row>
    <row r="57" spans="2:11" x14ac:dyDescent="0.2">
      <c r="B57" s="30">
        <v>44272</v>
      </c>
      <c r="C57" s="26">
        <v>124.05</v>
      </c>
      <c r="D57" s="26">
        <v>125.86</v>
      </c>
      <c r="E57" s="26">
        <v>122.34</v>
      </c>
      <c r="F57" s="26">
        <v>124.76</v>
      </c>
      <c r="G57" s="25">
        <f t="shared" si="2"/>
        <v>121.95583333333333</v>
      </c>
      <c r="H57" s="25">
        <f t="shared" si="3"/>
        <v>121.95583333333333</v>
      </c>
      <c r="I57" s="27">
        <f t="shared" si="4"/>
        <v>123.31642027792684</v>
      </c>
      <c r="J57" s="28">
        <f t="shared" si="1"/>
        <v>122.80270836287845</v>
      </c>
      <c r="K57" s="28">
        <f t="shared" si="0"/>
        <v>122.80270836287845</v>
      </c>
    </row>
    <row r="58" spans="2:11" x14ac:dyDescent="0.2">
      <c r="B58" s="30">
        <v>44273</v>
      </c>
      <c r="C58" s="26">
        <v>122.88</v>
      </c>
      <c r="D58" s="26">
        <v>123.18</v>
      </c>
      <c r="E58" s="26">
        <v>120.32</v>
      </c>
      <c r="F58" s="26">
        <v>120.53</v>
      </c>
      <c r="G58" s="25">
        <f t="shared" si="2"/>
        <v>121.57333333333332</v>
      </c>
      <c r="H58" s="25">
        <f t="shared" si="3"/>
        <v>121.57333333333332</v>
      </c>
      <c r="I58" s="27">
        <f t="shared" si="4"/>
        <v>122.88774023516886</v>
      </c>
      <c r="J58" s="28">
        <f t="shared" si="1"/>
        <v>123.29203127215884</v>
      </c>
      <c r="K58" s="28">
        <f t="shared" si="0"/>
        <v>123.29203127215884</v>
      </c>
    </row>
    <row r="59" spans="2:11" x14ac:dyDescent="0.2">
      <c r="B59" s="30">
        <v>44274</v>
      </c>
      <c r="C59" s="26">
        <v>119.9</v>
      </c>
      <c r="D59" s="26">
        <v>121.43</v>
      </c>
      <c r="E59" s="26">
        <v>119.68</v>
      </c>
      <c r="F59" s="26">
        <v>119.99</v>
      </c>
      <c r="G59" s="25">
        <f t="shared" si="2"/>
        <v>121.40083333333332</v>
      </c>
      <c r="H59" s="25">
        <f t="shared" si="3"/>
        <v>121.40083333333332</v>
      </c>
      <c r="I59" s="27">
        <f t="shared" si="4"/>
        <v>122.44193404514289</v>
      </c>
      <c r="J59" s="28">
        <f t="shared" si="1"/>
        <v>122.60152345411913</v>
      </c>
      <c r="K59" s="28">
        <f t="shared" si="0"/>
        <v>122.60152345411913</v>
      </c>
    </row>
    <row r="60" spans="2:11" x14ac:dyDescent="0.2">
      <c r="B60" s="30">
        <v>44277</v>
      </c>
      <c r="C60" s="26">
        <v>120.33</v>
      </c>
      <c r="D60" s="26">
        <v>123.87</v>
      </c>
      <c r="E60" s="26">
        <v>120.26</v>
      </c>
      <c r="F60" s="26">
        <v>123.39</v>
      </c>
      <c r="G60" s="25">
        <f t="shared" si="2"/>
        <v>121.67250000000001</v>
      </c>
      <c r="H60" s="25">
        <f t="shared" si="3"/>
        <v>121.67250000000001</v>
      </c>
      <c r="I60" s="27">
        <f t="shared" si="4"/>
        <v>122.58779034589013</v>
      </c>
      <c r="J60" s="28">
        <f t="shared" si="1"/>
        <v>121.94864259058934</v>
      </c>
      <c r="K60" s="28">
        <f t="shared" si="0"/>
        <v>121.94864259058934</v>
      </c>
    </row>
    <row r="61" spans="2:11" x14ac:dyDescent="0.2">
      <c r="B61" s="30">
        <v>44278</v>
      </c>
      <c r="C61" s="26">
        <v>123.33</v>
      </c>
      <c r="D61" s="26">
        <v>124.24</v>
      </c>
      <c r="E61" s="26">
        <v>122.14</v>
      </c>
      <c r="F61" s="26">
        <v>122.54</v>
      </c>
      <c r="G61" s="25">
        <f t="shared" si="2"/>
        <v>121.76583333333333</v>
      </c>
      <c r="H61" s="25">
        <f t="shared" si="3"/>
        <v>121.76583333333333</v>
      </c>
      <c r="I61" s="27">
        <f t="shared" si="4"/>
        <v>122.58043798498394</v>
      </c>
      <c r="J61" s="28">
        <f t="shared" si="1"/>
        <v>122.30898194294201</v>
      </c>
      <c r="K61" s="28">
        <f t="shared" si="0"/>
        <v>122.30898194294201</v>
      </c>
    </row>
    <row r="62" spans="2:11" x14ac:dyDescent="0.2">
      <c r="B62" s="30">
        <v>44279</v>
      </c>
      <c r="C62" s="26">
        <v>122.82</v>
      </c>
      <c r="D62" s="26">
        <v>122.9</v>
      </c>
      <c r="E62" s="26">
        <v>120.07</v>
      </c>
      <c r="F62" s="26">
        <v>120.09</v>
      </c>
      <c r="G62" s="25">
        <f t="shared" si="2"/>
        <v>122.07666666666665</v>
      </c>
      <c r="H62" s="25">
        <f t="shared" si="3"/>
        <v>122.07666666666665</v>
      </c>
      <c r="I62" s="27">
        <f t="shared" si="4"/>
        <v>122.1972936796018</v>
      </c>
      <c r="J62" s="28">
        <f t="shared" si="1"/>
        <v>122.36673645720651</v>
      </c>
      <c r="K62" s="28">
        <f t="shared" si="0"/>
        <v>122.36673645720651</v>
      </c>
    </row>
    <row r="63" spans="2:11" x14ac:dyDescent="0.2">
      <c r="B63" s="30">
        <v>44280</v>
      </c>
      <c r="C63" s="26">
        <v>119.54</v>
      </c>
      <c r="D63" s="26">
        <v>121.66</v>
      </c>
      <c r="E63" s="26">
        <v>119</v>
      </c>
      <c r="F63" s="26">
        <v>120.59</v>
      </c>
      <c r="G63" s="25">
        <f t="shared" si="2"/>
        <v>122.03499999999998</v>
      </c>
      <c r="H63" s="25">
        <f t="shared" si="3"/>
        <v>122.03499999999998</v>
      </c>
      <c r="I63" s="27">
        <f t="shared" si="4"/>
        <v>121.95001772889383</v>
      </c>
      <c r="J63" s="28">
        <f t="shared" si="1"/>
        <v>121.79755234290488</v>
      </c>
      <c r="K63" s="28">
        <f t="shared" si="0"/>
        <v>121.79755234290488</v>
      </c>
    </row>
    <row r="64" spans="2:11" x14ac:dyDescent="0.2">
      <c r="B64" s="30">
        <v>44281</v>
      </c>
      <c r="C64" s="26">
        <v>120.35</v>
      </c>
      <c r="D64" s="26">
        <v>121.48</v>
      </c>
      <c r="E64" s="26">
        <v>118.92</v>
      </c>
      <c r="F64" s="26">
        <v>121.21</v>
      </c>
      <c r="G64" s="25">
        <f t="shared" si="2"/>
        <v>122.13749999999999</v>
      </c>
      <c r="H64" s="25">
        <f t="shared" si="3"/>
        <v>122.13749999999999</v>
      </c>
      <c r="I64" s="27">
        <f t="shared" si="4"/>
        <v>121.83616884752554</v>
      </c>
      <c r="J64" s="28">
        <f t="shared" si="1"/>
        <v>121.49566425717867</v>
      </c>
      <c r="K64" s="28">
        <f t="shared" si="0"/>
        <v>121.49566425717867</v>
      </c>
    </row>
    <row r="65" spans="2:11" x14ac:dyDescent="0.2">
      <c r="B65" s="30">
        <v>44284</v>
      </c>
      <c r="C65" s="26">
        <v>121.65</v>
      </c>
      <c r="D65" s="26">
        <v>122.58</v>
      </c>
      <c r="E65" s="26">
        <v>120.73</v>
      </c>
      <c r="F65" s="26">
        <v>121.39</v>
      </c>
      <c r="G65" s="25">
        <f t="shared" si="2"/>
        <v>122.08999999999999</v>
      </c>
      <c r="H65" s="25">
        <f t="shared" si="3"/>
        <v>122.08999999999999</v>
      </c>
      <c r="I65" s="27">
        <f t="shared" si="4"/>
        <v>121.76752748636777</v>
      </c>
      <c r="J65" s="28">
        <f t="shared" si="1"/>
        <v>121.42424819288401</v>
      </c>
      <c r="K65" s="28">
        <f t="shared" si="0"/>
        <v>121.42424819288401</v>
      </c>
    </row>
    <row r="66" spans="2:11" x14ac:dyDescent="0.2">
      <c r="B66" s="30">
        <v>44285</v>
      </c>
      <c r="C66" s="26">
        <v>120.11</v>
      </c>
      <c r="D66" s="26">
        <v>120.4</v>
      </c>
      <c r="E66" s="26">
        <v>118.86</v>
      </c>
      <c r="F66" s="26">
        <v>119.9</v>
      </c>
      <c r="G66" s="25">
        <f t="shared" si="2"/>
        <v>121.99583333333335</v>
      </c>
      <c r="H66" s="25">
        <f t="shared" si="3"/>
        <v>121.99583333333335</v>
      </c>
      <c r="I66" s="27">
        <f t="shared" si="4"/>
        <v>121.48021556538811</v>
      </c>
      <c r="J66" s="28">
        <f t="shared" si="1"/>
        <v>121.415686144663</v>
      </c>
      <c r="K66" s="28">
        <f t="shared" si="0"/>
        <v>121.415686144663</v>
      </c>
    </row>
    <row r="67" spans="2:11" x14ac:dyDescent="0.2">
      <c r="B67" s="30">
        <v>44286</v>
      </c>
      <c r="C67" s="26">
        <v>121.65</v>
      </c>
      <c r="D67" s="26">
        <v>123.52</v>
      </c>
      <c r="E67" s="26">
        <v>121.15</v>
      </c>
      <c r="F67" s="26">
        <v>122.15</v>
      </c>
      <c r="G67" s="25">
        <f t="shared" si="2"/>
        <v>121.84250000000003</v>
      </c>
      <c r="H67" s="25">
        <f t="shared" si="3"/>
        <v>121.84250000000003</v>
      </c>
      <c r="I67" s="27">
        <f t="shared" si="4"/>
        <v>121.58325932455918</v>
      </c>
      <c r="J67" s="28">
        <f t="shared" si="1"/>
        <v>121.03676460849724</v>
      </c>
      <c r="K67" s="28">
        <f t="shared" si="0"/>
        <v>121.03676460849724</v>
      </c>
    </row>
    <row r="68" spans="2:11" x14ac:dyDescent="0.2">
      <c r="B68" s="30">
        <v>44287</v>
      </c>
      <c r="C68" s="26">
        <v>123.66</v>
      </c>
      <c r="D68" s="26">
        <v>124.18</v>
      </c>
      <c r="E68" s="26">
        <v>122.49</v>
      </c>
      <c r="F68" s="26">
        <v>123</v>
      </c>
      <c r="G68" s="25">
        <f t="shared" si="2"/>
        <v>121.62833333333337</v>
      </c>
      <c r="H68" s="25">
        <f t="shared" si="3"/>
        <v>121.62833333333337</v>
      </c>
      <c r="I68" s="27">
        <f t="shared" si="4"/>
        <v>121.80121942847315</v>
      </c>
      <c r="J68" s="28">
        <f t="shared" si="1"/>
        <v>121.31507345637291</v>
      </c>
      <c r="K68" s="28">
        <f t="shared" si="0"/>
        <v>121.31507345637291</v>
      </c>
    </row>
    <row r="69" spans="2:11" x14ac:dyDescent="0.2">
      <c r="B69" s="30">
        <v>44291</v>
      </c>
      <c r="C69" s="26">
        <v>123.87</v>
      </c>
      <c r="D69" s="26">
        <v>126.16</v>
      </c>
      <c r="E69" s="26">
        <v>123.07</v>
      </c>
      <c r="F69" s="26">
        <v>125.9</v>
      </c>
      <c r="G69" s="25">
        <f t="shared" si="2"/>
        <v>121.72333333333336</v>
      </c>
      <c r="H69" s="25">
        <f t="shared" si="3"/>
        <v>121.72333333333336</v>
      </c>
      <c r="I69" s="27">
        <f t="shared" si="4"/>
        <v>122.43180105486189</v>
      </c>
      <c r="J69" s="28">
        <f t="shared" si="1"/>
        <v>121.73630509227968</v>
      </c>
      <c r="K69" s="28">
        <f t="shared" si="0"/>
        <v>121.73630509227968</v>
      </c>
    </row>
    <row r="70" spans="2:11" x14ac:dyDescent="0.2">
      <c r="B70" s="30">
        <v>44292</v>
      </c>
      <c r="C70" s="26">
        <v>126.5</v>
      </c>
      <c r="D70" s="26">
        <v>127.13</v>
      </c>
      <c r="E70" s="26">
        <v>125.65</v>
      </c>
      <c r="F70" s="26">
        <v>126.21</v>
      </c>
      <c r="G70" s="25">
        <f t="shared" si="2"/>
        <v>122.19666666666667</v>
      </c>
      <c r="H70" s="25">
        <f t="shared" si="3"/>
        <v>122.19666666666667</v>
      </c>
      <c r="I70" s="27">
        <f t="shared" si="4"/>
        <v>123.01306243103699</v>
      </c>
      <c r="J70" s="28">
        <f t="shared" si="1"/>
        <v>122.77722881920977</v>
      </c>
      <c r="K70" s="28">
        <f t="shared" si="0"/>
        <v>122.77722881920977</v>
      </c>
    </row>
    <row r="71" spans="2:11" x14ac:dyDescent="0.2">
      <c r="B71" s="30">
        <v>44293</v>
      </c>
      <c r="C71" s="26">
        <v>125.83</v>
      </c>
      <c r="D71" s="26">
        <v>127.92</v>
      </c>
      <c r="E71" s="26">
        <v>125.14</v>
      </c>
      <c r="F71" s="26">
        <v>127.9</v>
      </c>
      <c r="G71" s="25">
        <f t="shared" si="2"/>
        <v>122.85583333333335</v>
      </c>
      <c r="H71" s="25">
        <f t="shared" si="3"/>
        <v>122.85583333333335</v>
      </c>
      <c r="I71" s="27">
        <f t="shared" si="4"/>
        <v>123.76489898010821</v>
      </c>
      <c r="J71" s="28">
        <f t="shared" si="1"/>
        <v>123.63542161440732</v>
      </c>
      <c r="K71" s="28">
        <f t="shared" si="0"/>
        <v>123.63542161440732</v>
      </c>
    </row>
    <row r="72" spans="2:11" x14ac:dyDescent="0.2">
      <c r="B72" s="30">
        <v>44294</v>
      </c>
      <c r="C72" s="26">
        <v>128.94999999999999</v>
      </c>
      <c r="D72" s="26">
        <v>130.38999999999999</v>
      </c>
      <c r="E72" s="26">
        <v>128.52000000000001</v>
      </c>
      <c r="F72" s="26">
        <v>130.36000000000001</v>
      </c>
      <c r="G72" s="25">
        <f t="shared" si="2"/>
        <v>123.43666666666668</v>
      </c>
      <c r="H72" s="25">
        <f t="shared" si="3"/>
        <v>123.43666666666668</v>
      </c>
      <c r="I72" s="27">
        <f t="shared" si="4"/>
        <v>124.77952990624541</v>
      </c>
      <c r="J72" s="28">
        <f t="shared" si="1"/>
        <v>124.70156621080548</v>
      </c>
      <c r="K72" s="28">
        <f t="shared" si="0"/>
        <v>124.70156621080548</v>
      </c>
    </row>
    <row r="73" spans="2:11" x14ac:dyDescent="0.2">
      <c r="B73" s="30">
        <v>44295</v>
      </c>
      <c r="C73" s="26">
        <v>129.80000000000001</v>
      </c>
      <c r="D73" s="26">
        <v>133.04</v>
      </c>
      <c r="E73" s="26">
        <v>129.47</v>
      </c>
      <c r="F73" s="26">
        <v>133</v>
      </c>
      <c r="G73" s="25">
        <f t="shared" si="2"/>
        <v>124.30833333333332</v>
      </c>
      <c r="H73" s="25">
        <f t="shared" si="3"/>
        <v>124.30833333333332</v>
      </c>
      <c r="I73" s="27">
        <f t="shared" si="4"/>
        <v>126.04421761297689</v>
      </c>
      <c r="J73" s="28">
        <f t="shared" si="1"/>
        <v>126.11617465810411</v>
      </c>
      <c r="K73" s="28">
        <f t="shared" ref="K73:K136" si="5">0.25*F72+0.75*K72</f>
        <v>126.11617465810411</v>
      </c>
    </row>
    <row r="74" spans="2:11" x14ac:dyDescent="0.2">
      <c r="B74" s="30">
        <v>44298</v>
      </c>
      <c r="C74" s="26">
        <v>132.52000000000001</v>
      </c>
      <c r="D74" s="26">
        <v>132.85</v>
      </c>
      <c r="E74" s="26">
        <v>130.63</v>
      </c>
      <c r="F74" s="26">
        <v>131.24</v>
      </c>
      <c r="G74" s="25">
        <f t="shared" si="2"/>
        <v>125.23750000000001</v>
      </c>
      <c r="H74" s="25">
        <f t="shared" si="3"/>
        <v>125.23750000000001</v>
      </c>
      <c r="I74" s="27">
        <f t="shared" si="4"/>
        <v>126.84356874944199</v>
      </c>
      <c r="J74" s="28">
        <f t="shared" ref="J74:J137" si="6">F73*$J$5 + J73* (1-$J$5)</f>
        <v>127.83713099357809</v>
      </c>
      <c r="K74" s="28">
        <f t="shared" si="5"/>
        <v>127.83713099357809</v>
      </c>
    </row>
    <row r="75" spans="2:11" x14ac:dyDescent="0.2">
      <c r="B75" s="30">
        <v>44299</v>
      </c>
      <c r="C75" s="26">
        <v>132.44</v>
      </c>
      <c r="D75" s="26">
        <v>134.66</v>
      </c>
      <c r="E75" s="26">
        <v>131.93</v>
      </c>
      <c r="F75" s="26">
        <v>134.43</v>
      </c>
      <c r="G75" s="25">
        <f t="shared" si="2"/>
        <v>126.39083333333333</v>
      </c>
      <c r="H75" s="25">
        <f t="shared" si="3"/>
        <v>126.39083333333333</v>
      </c>
      <c r="I75" s="27">
        <f t="shared" si="4"/>
        <v>128.0107120187586</v>
      </c>
      <c r="J75" s="28">
        <f t="shared" si="6"/>
        <v>128.68784824518357</v>
      </c>
      <c r="K75" s="28">
        <f t="shared" si="5"/>
        <v>128.68784824518357</v>
      </c>
    </row>
    <row r="76" spans="2:11" x14ac:dyDescent="0.2">
      <c r="B76" s="30">
        <v>44300</v>
      </c>
      <c r="C76" s="26">
        <v>134.94</v>
      </c>
      <c r="D76" s="26">
        <v>135</v>
      </c>
      <c r="E76" s="26">
        <v>131.66</v>
      </c>
      <c r="F76" s="26">
        <v>132.03</v>
      </c>
      <c r="G76" s="25">
        <f t="shared" si="2"/>
        <v>127.2925</v>
      </c>
      <c r="H76" s="25">
        <f t="shared" si="3"/>
        <v>127.2925</v>
      </c>
      <c r="I76" s="27">
        <f t="shared" si="4"/>
        <v>128.62906401587264</v>
      </c>
      <c r="J76" s="28">
        <f t="shared" si="6"/>
        <v>130.1233861838877</v>
      </c>
      <c r="K76" s="28">
        <f t="shared" si="5"/>
        <v>130.1233861838877</v>
      </c>
    </row>
    <row r="77" spans="2:11" x14ac:dyDescent="0.2">
      <c r="B77" s="30">
        <v>44301</v>
      </c>
      <c r="C77" s="26">
        <v>133.82</v>
      </c>
      <c r="D77" s="26">
        <v>135</v>
      </c>
      <c r="E77" s="26">
        <v>133.63999999999999</v>
      </c>
      <c r="F77" s="26">
        <v>134.5</v>
      </c>
      <c r="G77" s="25">
        <f t="shared" si="2"/>
        <v>128.38500000000002</v>
      </c>
      <c r="H77" s="25">
        <f t="shared" si="3"/>
        <v>128.38500000000002</v>
      </c>
      <c r="I77" s="27">
        <f t="shared" si="4"/>
        <v>129.53228493650761</v>
      </c>
      <c r="J77" s="28">
        <f t="shared" si="6"/>
        <v>130.60003963791578</v>
      </c>
      <c r="K77" s="28">
        <f t="shared" si="5"/>
        <v>130.60003963791578</v>
      </c>
    </row>
    <row r="78" spans="2:11" x14ac:dyDescent="0.2">
      <c r="B78" s="30">
        <v>44302</v>
      </c>
      <c r="C78" s="26">
        <v>134.30000000000001</v>
      </c>
      <c r="D78" s="26">
        <v>134.66999999999999</v>
      </c>
      <c r="E78" s="26">
        <v>133.28</v>
      </c>
      <c r="F78" s="26">
        <v>134.16</v>
      </c>
      <c r="G78" s="25">
        <f t="shared" si="2"/>
        <v>129.57333333333335</v>
      </c>
      <c r="H78" s="25">
        <f t="shared" si="3"/>
        <v>129.57333333333335</v>
      </c>
      <c r="I78" s="27">
        <f t="shared" si="4"/>
        <v>130.24424110012183</v>
      </c>
      <c r="J78" s="28">
        <f t="shared" si="6"/>
        <v>131.57502972843685</v>
      </c>
      <c r="K78" s="28">
        <f t="shared" si="5"/>
        <v>131.57502972843685</v>
      </c>
    </row>
    <row r="79" spans="2:11" x14ac:dyDescent="0.2">
      <c r="B79" s="30">
        <v>44305</v>
      </c>
      <c r="C79" s="26">
        <v>133.51</v>
      </c>
      <c r="D79" s="26">
        <v>135.47</v>
      </c>
      <c r="E79" s="26">
        <v>133.34</v>
      </c>
      <c r="F79" s="26">
        <v>134.84</v>
      </c>
      <c r="G79" s="25">
        <f t="shared" si="2"/>
        <v>130.63083333333333</v>
      </c>
      <c r="H79" s="25">
        <f t="shared" si="3"/>
        <v>130.63083333333333</v>
      </c>
      <c r="I79" s="27">
        <f t="shared" si="4"/>
        <v>130.95128093087231</v>
      </c>
      <c r="J79" s="28">
        <f t="shared" si="6"/>
        <v>132.22127229632764</v>
      </c>
      <c r="K79" s="28">
        <f t="shared" si="5"/>
        <v>132.22127229632764</v>
      </c>
    </row>
    <row r="80" spans="2:11" x14ac:dyDescent="0.2">
      <c r="B80" s="30">
        <v>44306</v>
      </c>
      <c r="C80" s="26">
        <v>135.02000000000001</v>
      </c>
      <c r="D80" s="26">
        <v>135.53</v>
      </c>
      <c r="E80" s="26">
        <v>131.81</v>
      </c>
      <c r="F80" s="26">
        <v>133.11000000000001</v>
      </c>
      <c r="G80" s="25">
        <f t="shared" si="2"/>
        <v>131.47333333333333</v>
      </c>
      <c r="H80" s="25">
        <f t="shared" si="3"/>
        <v>131.47333333333333</v>
      </c>
      <c r="I80" s="27">
        <f t="shared" si="4"/>
        <v>131.28339155689196</v>
      </c>
      <c r="J80" s="28">
        <f t="shared" si="6"/>
        <v>132.87595422224572</v>
      </c>
      <c r="K80" s="28">
        <f t="shared" si="5"/>
        <v>132.87595422224572</v>
      </c>
    </row>
    <row r="81" spans="2:11" x14ac:dyDescent="0.2">
      <c r="B81" s="30">
        <v>44307</v>
      </c>
      <c r="C81" s="26">
        <v>132.36000000000001</v>
      </c>
      <c r="D81" s="26">
        <v>133.75</v>
      </c>
      <c r="E81" s="26">
        <v>131.30000000000001</v>
      </c>
      <c r="F81" s="26">
        <v>133.5</v>
      </c>
      <c r="G81" s="25">
        <f t="shared" si="2"/>
        <v>132.10666666666668</v>
      </c>
      <c r="H81" s="25">
        <f t="shared" si="3"/>
        <v>132.10666666666668</v>
      </c>
      <c r="I81" s="27">
        <f t="shared" si="4"/>
        <v>131.62440824044705</v>
      </c>
      <c r="J81" s="28">
        <f t="shared" si="6"/>
        <v>132.9344656666843</v>
      </c>
      <c r="K81" s="28">
        <f t="shared" si="5"/>
        <v>132.9344656666843</v>
      </c>
    </row>
    <row r="82" spans="2:11" x14ac:dyDescent="0.2">
      <c r="B82" s="30">
        <v>44308</v>
      </c>
      <c r="C82" s="26">
        <v>133.04</v>
      </c>
      <c r="D82" s="26">
        <v>134.15</v>
      </c>
      <c r="E82" s="26">
        <v>131.41</v>
      </c>
      <c r="F82" s="26">
        <v>131.94</v>
      </c>
      <c r="G82" s="25">
        <f t="shared" si="2"/>
        <v>132.58416666666668</v>
      </c>
      <c r="H82" s="25">
        <f t="shared" si="3"/>
        <v>132.58416666666668</v>
      </c>
      <c r="I82" s="27">
        <f t="shared" si="4"/>
        <v>131.67296081883981</v>
      </c>
      <c r="J82" s="28">
        <f t="shared" si="6"/>
        <v>133.07584925001322</v>
      </c>
      <c r="K82" s="28">
        <f t="shared" si="5"/>
        <v>133.07584925001322</v>
      </c>
    </row>
    <row r="83" spans="2:11" x14ac:dyDescent="0.2">
      <c r="B83" s="30">
        <v>44309</v>
      </c>
      <c r="C83" s="26">
        <v>132.16</v>
      </c>
      <c r="D83" s="26">
        <v>135.12</v>
      </c>
      <c r="E83" s="26">
        <v>132.16</v>
      </c>
      <c r="F83" s="26">
        <v>134.32</v>
      </c>
      <c r="G83" s="25">
        <f t="shared" ref="G83:G146" si="7">AVERAGE(F72:F83)</f>
        <v>133.11916666666667</v>
      </c>
      <c r="H83" s="25">
        <f t="shared" ref="H83:H146" si="8">AVERAGE(F72:F83)</f>
        <v>133.11916666666667</v>
      </c>
      <c r="I83" s="27">
        <f t="shared" si="4"/>
        <v>132.08019761594139</v>
      </c>
      <c r="J83" s="28">
        <f t="shared" si="6"/>
        <v>132.7918869375099</v>
      </c>
      <c r="K83" s="28">
        <f t="shared" si="5"/>
        <v>132.7918869375099</v>
      </c>
    </row>
    <row r="84" spans="2:11" x14ac:dyDescent="0.2">
      <c r="B84" s="30">
        <v>44312</v>
      </c>
      <c r="C84" s="26">
        <v>134.83000000000001</v>
      </c>
      <c r="D84" s="26">
        <v>135.06</v>
      </c>
      <c r="E84" s="26">
        <v>133.56</v>
      </c>
      <c r="F84" s="26">
        <v>134.72</v>
      </c>
      <c r="G84" s="25">
        <f t="shared" si="7"/>
        <v>133.48249999999999</v>
      </c>
      <c r="H84" s="25">
        <f t="shared" si="8"/>
        <v>133.48249999999999</v>
      </c>
      <c r="I84" s="27">
        <f t="shared" ref="I84:I147" si="9">F84*$I$5 + I83 * (1- $I$5)</f>
        <v>132.48632105964271</v>
      </c>
      <c r="J84" s="28">
        <f t="shared" si="6"/>
        <v>133.17391520313242</v>
      </c>
      <c r="K84" s="28">
        <f t="shared" si="5"/>
        <v>133.17391520313242</v>
      </c>
    </row>
    <row r="85" spans="2:11" x14ac:dyDescent="0.2">
      <c r="B85" s="30">
        <v>44313</v>
      </c>
      <c r="C85" s="26">
        <v>135.01</v>
      </c>
      <c r="D85" s="26">
        <v>135.41</v>
      </c>
      <c r="E85" s="26">
        <v>134.11000000000001</v>
      </c>
      <c r="F85" s="26">
        <v>134.38999999999999</v>
      </c>
      <c r="G85" s="25">
        <f t="shared" si="7"/>
        <v>133.59833333333333</v>
      </c>
      <c r="H85" s="25">
        <f t="shared" si="8"/>
        <v>133.59833333333333</v>
      </c>
      <c r="I85" s="27">
        <f t="shared" si="9"/>
        <v>132.77919474277459</v>
      </c>
      <c r="J85" s="28">
        <f t="shared" si="6"/>
        <v>133.56043640234932</v>
      </c>
      <c r="K85" s="28">
        <f t="shared" si="5"/>
        <v>133.56043640234932</v>
      </c>
    </row>
    <row r="86" spans="2:11" x14ac:dyDescent="0.2">
      <c r="B86" s="30">
        <v>44314</v>
      </c>
      <c r="C86" s="26">
        <v>134.31</v>
      </c>
      <c r="D86" s="26">
        <v>135.02000000000001</v>
      </c>
      <c r="E86" s="26">
        <v>133.08000000000001</v>
      </c>
      <c r="F86" s="26">
        <v>133.58000000000001</v>
      </c>
      <c r="G86" s="25">
        <f t="shared" si="7"/>
        <v>133.79333333333332</v>
      </c>
      <c r="H86" s="25">
        <f t="shared" si="8"/>
        <v>133.79333333333332</v>
      </c>
      <c r="I86" s="27">
        <f t="shared" si="9"/>
        <v>132.90239555157851</v>
      </c>
      <c r="J86" s="28">
        <f t="shared" si="6"/>
        <v>133.767827301762</v>
      </c>
      <c r="K86" s="28">
        <f t="shared" si="5"/>
        <v>133.767827301762</v>
      </c>
    </row>
    <row r="87" spans="2:11" x14ac:dyDescent="0.2">
      <c r="B87" s="30">
        <v>44315</v>
      </c>
      <c r="C87" s="26">
        <v>136.47</v>
      </c>
      <c r="D87" s="26">
        <v>137.07</v>
      </c>
      <c r="E87" s="26">
        <v>132.44999999999999</v>
      </c>
      <c r="F87" s="26">
        <v>133.47999999999999</v>
      </c>
      <c r="G87" s="25">
        <f t="shared" si="7"/>
        <v>133.71416666666664</v>
      </c>
      <c r="H87" s="25">
        <f t="shared" si="8"/>
        <v>133.71416666666664</v>
      </c>
      <c r="I87" s="27">
        <f t="shared" si="9"/>
        <v>132.99125777441259</v>
      </c>
      <c r="J87" s="28">
        <f t="shared" si="6"/>
        <v>133.72087047632149</v>
      </c>
      <c r="K87" s="28">
        <f t="shared" si="5"/>
        <v>133.72087047632149</v>
      </c>
    </row>
    <row r="88" spans="2:11" x14ac:dyDescent="0.2">
      <c r="B88" s="30">
        <v>44316</v>
      </c>
      <c r="C88" s="26">
        <v>131.78</v>
      </c>
      <c r="D88" s="26">
        <v>133.56</v>
      </c>
      <c r="E88" s="26">
        <v>131.07</v>
      </c>
      <c r="F88" s="26">
        <v>131.46</v>
      </c>
      <c r="G88" s="25">
        <f t="shared" si="7"/>
        <v>133.66666666666666</v>
      </c>
      <c r="H88" s="25">
        <f t="shared" si="8"/>
        <v>133.66666666666666</v>
      </c>
      <c r="I88" s="27">
        <f t="shared" si="9"/>
        <v>132.75567965527219</v>
      </c>
      <c r="J88" s="28">
        <f t="shared" si="6"/>
        <v>133.66065285724113</v>
      </c>
      <c r="K88" s="28">
        <f t="shared" si="5"/>
        <v>133.66065285724113</v>
      </c>
    </row>
    <row r="89" spans="2:11" x14ac:dyDescent="0.2">
      <c r="B89" s="30">
        <v>44319</v>
      </c>
      <c r="C89" s="26">
        <v>132.04</v>
      </c>
      <c r="D89" s="26">
        <v>134.07</v>
      </c>
      <c r="E89" s="26">
        <v>131.83000000000001</v>
      </c>
      <c r="F89" s="26">
        <v>132.54</v>
      </c>
      <c r="G89" s="25">
        <f t="shared" si="7"/>
        <v>133.50333333333333</v>
      </c>
      <c r="H89" s="25">
        <f t="shared" si="8"/>
        <v>133.50333333333333</v>
      </c>
      <c r="I89" s="27">
        <f t="shared" si="9"/>
        <v>132.72249816984569</v>
      </c>
      <c r="J89" s="28">
        <f t="shared" si="6"/>
        <v>133.11048964293084</v>
      </c>
      <c r="K89" s="28">
        <f t="shared" si="5"/>
        <v>133.11048964293084</v>
      </c>
    </row>
    <row r="90" spans="2:11" x14ac:dyDescent="0.2">
      <c r="B90" s="30">
        <v>44320</v>
      </c>
      <c r="C90" s="26">
        <v>131.19</v>
      </c>
      <c r="D90" s="26">
        <v>131.49</v>
      </c>
      <c r="E90" s="26">
        <v>126.7</v>
      </c>
      <c r="F90" s="26">
        <v>127.85</v>
      </c>
      <c r="G90" s="25">
        <f t="shared" si="7"/>
        <v>132.97749999999999</v>
      </c>
      <c r="H90" s="25">
        <f t="shared" si="8"/>
        <v>132.97749999999999</v>
      </c>
      <c r="I90" s="27">
        <f t="shared" si="9"/>
        <v>131.97288306679252</v>
      </c>
      <c r="J90" s="28">
        <f t="shared" si="6"/>
        <v>132.96786723219813</v>
      </c>
      <c r="K90" s="28">
        <f t="shared" si="5"/>
        <v>132.96786723219813</v>
      </c>
    </row>
    <row r="91" spans="2:11" x14ac:dyDescent="0.2">
      <c r="B91" s="30">
        <v>44321</v>
      </c>
      <c r="C91" s="26">
        <v>129.19999999999999</v>
      </c>
      <c r="D91" s="26">
        <v>130.44999999999999</v>
      </c>
      <c r="E91" s="26">
        <v>127.97</v>
      </c>
      <c r="F91" s="26">
        <v>128.1</v>
      </c>
      <c r="G91" s="25">
        <f t="shared" si="7"/>
        <v>132.41583333333332</v>
      </c>
      <c r="H91" s="25">
        <f t="shared" si="8"/>
        <v>132.41583333333332</v>
      </c>
      <c r="I91" s="27">
        <f t="shared" si="9"/>
        <v>131.37705490267058</v>
      </c>
      <c r="J91" s="28">
        <f t="shared" si="6"/>
        <v>131.6884004241486</v>
      </c>
      <c r="K91" s="28">
        <f t="shared" si="5"/>
        <v>131.6884004241486</v>
      </c>
    </row>
    <row r="92" spans="2:11" x14ac:dyDescent="0.2">
      <c r="B92" s="30">
        <v>44322</v>
      </c>
      <c r="C92" s="26">
        <v>127.89</v>
      </c>
      <c r="D92" s="26">
        <v>129.75</v>
      </c>
      <c r="E92" s="26">
        <v>127.13</v>
      </c>
      <c r="F92" s="26">
        <v>129.74</v>
      </c>
      <c r="G92" s="25">
        <f t="shared" si="7"/>
        <v>132.13499999999999</v>
      </c>
      <c r="H92" s="25">
        <f t="shared" si="8"/>
        <v>132.13499999999999</v>
      </c>
      <c r="I92" s="27">
        <f t="shared" si="9"/>
        <v>131.12520030225971</v>
      </c>
      <c r="J92" s="28">
        <f t="shared" si="6"/>
        <v>130.79130031811144</v>
      </c>
      <c r="K92" s="28">
        <f t="shared" si="5"/>
        <v>130.79130031811144</v>
      </c>
    </row>
    <row r="93" spans="2:11" x14ac:dyDescent="0.2">
      <c r="B93" s="30">
        <v>44323</v>
      </c>
      <c r="C93" s="26">
        <v>130.85</v>
      </c>
      <c r="D93" s="26">
        <v>131.26</v>
      </c>
      <c r="E93" s="26">
        <v>129.47999999999999</v>
      </c>
      <c r="F93" s="26">
        <v>130.21</v>
      </c>
      <c r="G93" s="25">
        <f t="shared" si="7"/>
        <v>131.86083333333332</v>
      </c>
      <c r="H93" s="25">
        <f t="shared" si="8"/>
        <v>131.86083333333332</v>
      </c>
      <c r="I93" s="27">
        <f t="shared" si="9"/>
        <v>130.9844002557582</v>
      </c>
      <c r="J93" s="28">
        <f t="shared" si="6"/>
        <v>130.52847523858358</v>
      </c>
      <c r="K93" s="28">
        <f t="shared" si="5"/>
        <v>130.52847523858358</v>
      </c>
    </row>
    <row r="94" spans="2:11" x14ac:dyDescent="0.2">
      <c r="B94" s="30">
        <v>44326</v>
      </c>
      <c r="C94" s="26">
        <v>129.41</v>
      </c>
      <c r="D94" s="26">
        <v>129.54</v>
      </c>
      <c r="E94" s="26">
        <v>126.81</v>
      </c>
      <c r="F94" s="26">
        <v>126.85</v>
      </c>
      <c r="G94" s="25">
        <f t="shared" si="7"/>
        <v>131.43666666666664</v>
      </c>
      <c r="H94" s="25">
        <f t="shared" si="8"/>
        <v>131.43666666666664</v>
      </c>
      <c r="I94" s="27">
        <f>F94*$I$5 + I93 * (1- $I$5)</f>
        <v>130.34833867794924</v>
      </c>
      <c r="J94" s="28">
        <f t="shared" si="6"/>
        <v>130.44885642893769</v>
      </c>
      <c r="K94" s="28">
        <f t="shared" si="5"/>
        <v>130.44885642893769</v>
      </c>
    </row>
    <row r="95" spans="2:11" x14ac:dyDescent="0.2">
      <c r="B95" s="30">
        <v>44327</v>
      </c>
      <c r="C95" s="26">
        <v>123.5</v>
      </c>
      <c r="D95" s="26">
        <v>126.27</v>
      </c>
      <c r="E95" s="26">
        <v>122.77</v>
      </c>
      <c r="F95" s="26">
        <v>125.91</v>
      </c>
      <c r="G95" s="25">
        <f t="shared" si="7"/>
        <v>130.73583333333335</v>
      </c>
      <c r="H95" s="25">
        <f t="shared" si="8"/>
        <v>130.73583333333335</v>
      </c>
      <c r="I95" s="27">
        <f t="shared" si="9"/>
        <v>129.66551734288012</v>
      </c>
      <c r="J95" s="28">
        <f t="shared" si="6"/>
        <v>129.54914232170327</v>
      </c>
      <c r="K95" s="28">
        <f t="shared" si="5"/>
        <v>129.54914232170327</v>
      </c>
    </row>
    <row r="96" spans="2:11" x14ac:dyDescent="0.2">
      <c r="B96" s="30">
        <v>44328</v>
      </c>
      <c r="C96" s="26">
        <v>123.4</v>
      </c>
      <c r="D96" s="26">
        <v>124.64</v>
      </c>
      <c r="E96" s="26">
        <v>122.25</v>
      </c>
      <c r="F96" s="26">
        <v>122.77</v>
      </c>
      <c r="G96" s="25">
        <f t="shared" si="7"/>
        <v>129.74</v>
      </c>
      <c r="H96" s="25">
        <f t="shared" si="8"/>
        <v>129.74</v>
      </c>
      <c r="I96" s="27">
        <f t="shared" si="9"/>
        <v>128.60466852089857</v>
      </c>
      <c r="J96" s="28">
        <f t="shared" si="6"/>
        <v>128.63935674127745</v>
      </c>
      <c r="K96" s="28">
        <f t="shared" si="5"/>
        <v>128.63935674127745</v>
      </c>
    </row>
    <row r="97" spans="2:11" x14ac:dyDescent="0.2">
      <c r="B97" s="30">
        <v>44329</v>
      </c>
      <c r="C97" s="26">
        <v>124.58</v>
      </c>
      <c r="D97" s="26">
        <v>126.15</v>
      </c>
      <c r="E97" s="26">
        <v>124.26</v>
      </c>
      <c r="F97" s="26">
        <v>124.97</v>
      </c>
      <c r="G97" s="25">
        <f t="shared" si="7"/>
        <v>128.95500000000001</v>
      </c>
      <c r="H97" s="25">
        <f t="shared" si="8"/>
        <v>128.95500000000001</v>
      </c>
      <c r="I97" s="27">
        <f t="shared" si="9"/>
        <v>128.04548874845264</v>
      </c>
      <c r="J97" s="28">
        <f t="shared" si="6"/>
        <v>127.17201755595809</v>
      </c>
      <c r="K97" s="28">
        <f t="shared" si="5"/>
        <v>127.17201755595809</v>
      </c>
    </row>
    <row r="98" spans="2:11" x14ac:dyDescent="0.2">
      <c r="B98" s="30">
        <v>44330</v>
      </c>
      <c r="C98" s="26">
        <v>126.25</v>
      </c>
      <c r="D98" s="26">
        <v>127.89</v>
      </c>
      <c r="E98" s="26">
        <v>125.85</v>
      </c>
      <c r="F98" s="26">
        <v>127.45</v>
      </c>
      <c r="G98" s="25">
        <f t="shared" si="7"/>
        <v>128.44416666666669</v>
      </c>
      <c r="H98" s="25">
        <f t="shared" si="8"/>
        <v>128.44416666666669</v>
      </c>
      <c r="I98" s="27">
        <f t="shared" si="9"/>
        <v>127.95387509484453</v>
      </c>
      <c r="J98" s="28">
        <f t="shared" si="6"/>
        <v>126.62151316696858</v>
      </c>
      <c r="K98" s="28">
        <f t="shared" si="5"/>
        <v>126.62151316696858</v>
      </c>
    </row>
    <row r="99" spans="2:11" x14ac:dyDescent="0.2">
      <c r="B99" s="30">
        <v>44333</v>
      </c>
      <c r="C99" s="26">
        <v>126.82</v>
      </c>
      <c r="D99" s="26">
        <v>126.93</v>
      </c>
      <c r="E99" s="26">
        <v>125.17</v>
      </c>
      <c r="F99" s="26">
        <v>126.27</v>
      </c>
      <c r="G99" s="25">
        <f t="shared" si="7"/>
        <v>127.84333333333335</v>
      </c>
      <c r="H99" s="25">
        <f t="shared" si="8"/>
        <v>127.84333333333335</v>
      </c>
      <c r="I99" s="27">
        <f t="shared" si="9"/>
        <v>127.69481738794536</v>
      </c>
      <c r="J99" s="28">
        <f t="shared" si="6"/>
        <v>126.82863487522643</v>
      </c>
      <c r="K99" s="28">
        <f t="shared" si="5"/>
        <v>126.82863487522643</v>
      </c>
    </row>
    <row r="100" spans="2:11" x14ac:dyDescent="0.2">
      <c r="B100" s="30">
        <v>44334</v>
      </c>
      <c r="C100" s="26">
        <v>126.56</v>
      </c>
      <c r="D100" s="26">
        <v>126.99</v>
      </c>
      <c r="E100" s="26">
        <v>124.78</v>
      </c>
      <c r="F100" s="26">
        <v>124.85</v>
      </c>
      <c r="G100" s="25">
        <f t="shared" si="7"/>
        <v>127.2925</v>
      </c>
      <c r="H100" s="25">
        <f t="shared" si="8"/>
        <v>127.2925</v>
      </c>
      <c r="I100" s="27">
        <f t="shared" si="9"/>
        <v>127.25715317441531</v>
      </c>
      <c r="J100" s="28">
        <f t="shared" si="6"/>
        <v>126.68897615641981</v>
      </c>
      <c r="K100" s="28">
        <f t="shared" si="5"/>
        <v>126.68897615641981</v>
      </c>
    </row>
    <row r="101" spans="2:11" x14ac:dyDescent="0.2">
      <c r="B101" s="30">
        <v>44335</v>
      </c>
      <c r="C101" s="26">
        <v>123.16</v>
      </c>
      <c r="D101" s="26">
        <v>124.92</v>
      </c>
      <c r="E101" s="26">
        <v>122.86</v>
      </c>
      <c r="F101" s="26">
        <v>124.69</v>
      </c>
      <c r="G101" s="25">
        <f t="shared" si="7"/>
        <v>126.63833333333332</v>
      </c>
      <c r="H101" s="25">
        <f t="shared" si="8"/>
        <v>126.63833333333332</v>
      </c>
      <c r="I101" s="27">
        <f t="shared" si="9"/>
        <v>126.86220653219758</v>
      </c>
      <c r="J101" s="28">
        <f t="shared" si="6"/>
        <v>126.22923211731487</v>
      </c>
      <c r="K101" s="28">
        <f t="shared" si="5"/>
        <v>126.22923211731487</v>
      </c>
    </row>
    <row r="102" spans="2:11" x14ac:dyDescent="0.2">
      <c r="B102" s="30">
        <v>44336</v>
      </c>
      <c r="C102" s="26">
        <v>125.23</v>
      </c>
      <c r="D102" s="26">
        <v>127.72</v>
      </c>
      <c r="E102" s="26">
        <v>125.1</v>
      </c>
      <c r="F102" s="26">
        <v>127.31</v>
      </c>
      <c r="G102" s="25">
        <f t="shared" si="7"/>
        <v>126.59333333333335</v>
      </c>
      <c r="H102" s="25">
        <f t="shared" si="8"/>
        <v>126.59333333333335</v>
      </c>
      <c r="I102" s="27">
        <f t="shared" si="9"/>
        <v>126.93109783493641</v>
      </c>
      <c r="J102" s="28">
        <f t="shared" si="6"/>
        <v>125.84442408798616</v>
      </c>
      <c r="K102" s="28">
        <f t="shared" si="5"/>
        <v>125.84442408798616</v>
      </c>
    </row>
    <row r="103" spans="2:11" x14ac:dyDescent="0.2">
      <c r="B103" s="30">
        <v>44337</v>
      </c>
      <c r="C103" s="26">
        <v>127.82</v>
      </c>
      <c r="D103" s="26">
        <v>128</v>
      </c>
      <c r="E103" s="26">
        <v>125.21</v>
      </c>
      <c r="F103" s="26">
        <v>125.43</v>
      </c>
      <c r="G103" s="25">
        <f t="shared" si="7"/>
        <v>126.37083333333334</v>
      </c>
      <c r="H103" s="25">
        <f t="shared" si="8"/>
        <v>126.37083333333334</v>
      </c>
      <c r="I103" s="27">
        <f t="shared" si="9"/>
        <v>126.70015970648465</v>
      </c>
      <c r="J103" s="28">
        <f t="shared" si="6"/>
        <v>126.21081806598961</v>
      </c>
      <c r="K103" s="28">
        <f t="shared" si="5"/>
        <v>126.21081806598961</v>
      </c>
    </row>
    <row r="104" spans="2:11" x14ac:dyDescent="0.2">
      <c r="B104" s="30">
        <v>44340</v>
      </c>
      <c r="C104" s="26">
        <v>126.01</v>
      </c>
      <c r="D104" s="26">
        <v>127.94</v>
      </c>
      <c r="E104" s="26">
        <v>125.94</v>
      </c>
      <c r="F104" s="26">
        <v>127.1</v>
      </c>
      <c r="G104" s="25">
        <f t="shared" si="7"/>
        <v>126.15083333333332</v>
      </c>
      <c r="H104" s="25">
        <f t="shared" si="8"/>
        <v>126.15083333333332</v>
      </c>
      <c r="I104" s="27">
        <f t="shared" si="9"/>
        <v>126.76167359779471</v>
      </c>
      <c r="J104" s="28">
        <f t="shared" si="6"/>
        <v>126.01561354949222</v>
      </c>
      <c r="K104" s="28">
        <f t="shared" si="5"/>
        <v>126.01561354949222</v>
      </c>
    </row>
    <row r="105" spans="2:11" x14ac:dyDescent="0.2">
      <c r="B105" s="30">
        <v>44341</v>
      </c>
      <c r="C105" s="26">
        <v>127.82</v>
      </c>
      <c r="D105" s="26">
        <v>128.32</v>
      </c>
      <c r="E105" s="26">
        <v>126.32</v>
      </c>
      <c r="F105" s="26">
        <v>126.9</v>
      </c>
      <c r="G105" s="25">
        <f t="shared" si="7"/>
        <v>125.875</v>
      </c>
      <c r="H105" s="25">
        <f t="shared" si="8"/>
        <v>125.875</v>
      </c>
      <c r="I105" s="27">
        <f t="shared" si="9"/>
        <v>126.78295458274937</v>
      </c>
      <c r="J105" s="28">
        <f t="shared" si="6"/>
        <v>126.28671016211916</v>
      </c>
      <c r="K105" s="28">
        <f t="shared" si="5"/>
        <v>126.28671016211916</v>
      </c>
    </row>
    <row r="106" spans="2:11" x14ac:dyDescent="0.2">
      <c r="B106" s="30">
        <v>44342</v>
      </c>
      <c r="C106" s="26">
        <v>126.96</v>
      </c>
      <c r="D106" s="26">
        <v>127.39</v>
      </c>
      <c r="E106" s="26">
        <v>126.42</v>
      </c>
      <c r="F106" s="26">
        <v>126.85</v>
      </c>
      <c r="G106" s="25">
        <f t="shared" si="7"/>
        <v>125.875</v>
      </c>
      <c r="H106" s="25">
        <f t="shared" si="8"/>
        <v>125.875</v>
      </c>
      <c r="I106" s="27">
        <f t="shared" si="9"/>
        <v>126.79326926232639</v>
      </c>
      <c r="J106" s="28">
        <f t="shared" si="6"/>
        <v>126.44003262158938</v>
      </c>
      <c r="K106" s="28">
        <f t="shared" si="5"/>
        <v>126.44003262158938</v>
      </c>
    </row>
    <row r="107" spans="2:11" x14ac:dyDescent="0.2">
      <c r="B107" s="30">
        <v>44343</v>
      </c>
      <c r="C107" s="26">
        <v>126.44</v>
      </c>
      <c r="D107" s="26">
        <v>127.64</v>
      </c>
      <c r="E107" s="26">
        <v>125.08</v>
      </c>
      <c r="F107" s="26">
        <v>125.28</v>
      </c>
      <c r="G107" s="25">
        <f t="shared" si="7"/>
        <v>125.82249999999999</v>
      </c>
      <c r="H107" s="25">
        <f t="shared" si="8"/>
        <v>125.82249999999999</v>
      </c>
      <c r="I107" s="27">
        <f t="shared" si="9"/>
        <v>126.56045860658386</v>
      </c>
      <c r="J107" s="28">
        <f t="shared" si="6"/>
        <v>126.54252446619205</v>
      </c>
      <c r="K107" s="28">
        <f t="shared" si="5"/>
        <v>126.54252446619205</v>
      </c>
    </row>
    <row r="108" spans="2:11" x14ac:dyDescent="0.2">
      <c r="B108" s="30">
        <v>44344</v>
      </c>
      <c r="C108" s="26">
        <v>125.57</v>
      </c>
      <c r="D108" s="26">
        <v>125.8</v>
      </c>
      <c r="E108" s="26">
        <v>124.55</v>
      </c>
      <c r="F108" s="26">
        <v>124.61</v>
      </c>
      <c r="G108" s="25">
        <f t="shared" si="7"/>
        <v>125.97583333333331</v>
      </c>
      <c r="H108" s="25">
        <f t="shared" si="8"/>
        <v>125.97583333333331</v>
      </c>
      <c r="I108" s="27">
        <f t="shared" si="9"/>
        <v>126.26038805172482</v>
      </c>
      <c r="J108" s="28">
        <f t="shared" si="6"/>
        <v>126.22689334964403</v>
      </c>
      <c r="K108" s="28">
        <f t="shared" si="5"/>
        <v>126.22689334964403</v>
      </c>
    </row>
    <row r="109" spans="2:11" x14ac:dyDescent="0.2">
      <c r="B109" s="30">
        <v>44348</v>
      </c>
      <c r="C109" s="26">
        <v>125.08</v>
      </c>
      <c r="D109" s="26">
        <v>125.35</v>
      </c>
      <c r="E109" s="26">
        <v>123.94</v>
      </c>
      <c r="F109" s="26">
        <v>124.28</v>
      </c>
      <c r="G109" s="25">
        <f t="shared" si="7"/>
        <v>125.91833333333331</v>
      </c>
      <c r="H109" s="25">
        <f t="shared" si="8"/>
        <v>125.91833333333331</v>
      </c>
      <c r="I109" s="27">
        <f t="shared" si="9"/>
        <v>125.95571296684408</v>
      </c>
      <c r="J109" s="28">
        <f t="shared" si="6"/>
        <v>125.82267001223303</v>
      </c>
      <c r="K109" s="28">
        <f t="shared" si="5"/>
        <v>125.82267001223303</v>
      </c>
    </row>
    <row r="110" spans="2:11" x14ac:dyDescent="0.2">
      <c r="B110" s="30">
        <v>44349</v>
      </c>
      <c r="C110" s="26">
        <v>124.28</v>
      </c>
      <c r="D110" s="26">
        <v>125.24</v>
      </c>
      <c r="E110" s="26">
        <v>124.05</v>
      </c>
      <c r="F110" s="26">
        <v>125.06</v>
      </c>
      <c r="G110" s="25">
        <f t="shared" si="7"/>
        <v>125.71916666666665</v>
      </c>
      <c r="H110" s="25">
        <f t="shared" si="8"/>
        <v>125.71916666666665</v>
      </c>
      <c r="I110" s="27">
        <f t="shared" si="9"/>
        <v>125.817910971945</v>
      </c>
      <c r="J110" s="28">
        <f t="shared" si="6"/>
        <v>125.43700250917476</v>
      </c>
      <c r="K110" s="28">
        <f t="shared" si="5"/>
        <v>125.43700250917476</v>
      </c>
    </row>
    <row r="111" spans="2:11" x14ac:dyDescent="0.2">
      <c r="B111" s="30">
        <v>44350</v>
      </c>
      <c r="C111" s="26">
        <v>124.68</v>
      </c>
      <c r="D111" s="26">
        <v>124.85</v>
      </c>
      <c r="E111" s="26">
        <v>123.13</v>
      </c>
      <c r="F111" s="26">
        <v>123.54</v>
      </c>
      <c r="G111" s="25">
        <f t="shared" si="7"/>
        <v>125.49166666666666</v>
      </c>
      <c r="H111" s="25">
        <f t="shared" si="8"/>
        <v>125.49166666666666</v>
      </c>
      <c r="I111" s="27">
        <f t="shared" si="9"/>
        <v>125.4674631301073</v>
      </c>
      <c r="J111" s="28">
        <f t="shared" si="6"/>
        <v>125.34275188188107</v>
      </c>
      <c r="K111" s="28">
        <f t="shared" si="5"/>
        <v>125.34275188188107</v>
      </c>
    </row>
    <row r="112" spans="2:11" x14ac:dyDescent="0.2">
      <c r="B112" s="30">
        <v>44351</v>
      </c>
      <c r="C112" s="26">
        <v>124.07</v>
      </c>
      <c r="D112" s="26">
        <v>126.16</v>
      </c>
      <c r="E112" s="26">
        <v>123.85</v>
      </c>
      <c r="F112" s="26">
        <v>125.89</v>
      </c>
      <c r="G112" s="25">
        <f t="shared" si="7"/>
        <v>125.57833333333333</v>
      </c>
      <c r="H112" s="25">
        <f t="shared" si="8"/>
        <v>125.57833333333333</v>
      </c>
      <c r="I112" s="27">
        <f t="shared" si="9"/>
        <v>125.53246880239848</v>
      </c>
      <c r="J112" s="28">
        <f t="shared" si="6"/>
        <v>124.8920639114108</v>
      </c>
      <c r="K112" s="28">
        <f t="shared" si="5"/>
        <v>124.8920639114108</v>
      </c>
    </row>
    <row r="113" spans="2:11" x14ac:dyDescent="0.2">
      <c r="B113" s="30">
        <v>44354</v>
      </c>
      <c r="C113" s="26">
        <v>126.17</v>
      </c>
      <c r="D113" s="26">
        <v>126.32</v>
      </c>
      <c r="E113" s="26">
        <v>124.83</v>
      </c>
      <c r="F113" s="26">
        <v>125.9</v>
      </c>
      <c r="G113" s="25">
        <f t="shared" si="7"/>
        <v>125.67916666666667</v>
      </c>
      <c r="H113" s="25">
        <f t="shared" si="8"/>
        <v>125.67916666666667</v>
      </c>
      <c r="I113" s="27">
        <f t="shared" si="9"/>
        <v>125.58901206356795</v>
      </c>
      <c r="J113" s="28">
        <f t="shared" si="6"/>
        <v>125.1415479335581</v>
      </c>
      <c r="K113" s="28">
        <f t="shared" si="5"/>
        <v>125.1415479335581</v>
      </c>
    </row>
    <row r="114" spans="2:11" x14ac:dyDescent="0.2">
      <c r="B114" s="30">
        <v>44355</v>
      </c>
      <c r="C114" s="26">
        <v>126.6</v>
      </c>
      <c r="D114" s="26">
        <v>128.46</v>
      </c>
      <c r="E114" s="26">
        <v>126.21</v>
      </c>
      <c r="F114" s="26">
        <v>126.74</v>
      </c>
      <c r="G114" s="25">
        <f t="shared" si="7"/>
        <v>125.63166666666667</v>
      </c>
      <c r="H114" s="25">
        <f t="shared" si="8"/>
        <v>125.63166666666667</v>
      </c>
      <c r="I114" s="27">
        <f t="shared" si="9"/>
        <v>125.76608713071134</v>
      </c>
      <c r="J114" s="28">
        <f t="shared" si="6"/>
        <v>125.33116095016857</v>
      </c>
      <c r="K114" s="28">
        <f t="shared" si="5"/>
        <v>125.33116095016857</v>
      </c>
    </row>
    <row r="115" spans="2:11" x14ac:dyDescent="0.2">
      <c r="B115" s="30">
        <v>44356</v>
      </c>
      <c r="C115" s="26">
        <v>127.21</v>
      </c>
      <c r="D115" s="26">
        <v>127.75</v>
      </c>
      <c r="E115" s="26">
        <v>126.52</v>
      </c>
      <c r="F115" s="26">
        <v>127.13</v>
      </c>
      <c r="G115" s="25">
        <f t="shared" si="7"/>
        <v>125.77333333333335</v>
      </c>
      <c r="H115" s="25">
        <f t="shared" si="8"/>
        <v>125.77333333333335</v>
      </c>
      <c r="I115" s="27">
        <f t="shared" si="9"/>
        <v>125.97591987983267</v>
      </c>
      <c r="J115" s="28">
        <f t="shared" si="6"/>
        <v>125.68337071262643</v>
      </c>
      <c r="K115" s="28">
        <f t="shared" si="5"/>
        <v>125.68337071262643</v>
      </c>
    </row>
    <row r="116" spans="2:11" x14ac:dyDescent="0.2">
      <c r="B116" s="30">
        <v>44357</v>
      </c>
      <c r="C116" s="26">
        <v>127.02</v>
      </c>
      <c r="D116" s="26">
        <v>128.19</v>
      </c>
      <c r="E116" s="26">
        <v>125.94</v>
      </c>
      <c r="F116" s="26">
        <v>126.11</v>
      </c>
      <c r="G116" s="25">
        <f t="shared" si="7"/>
        <v>125.69083333333332</v>
      </c>
      <c r="H116" s="25">
        <f t="shared" si="8"/>
        <v>125.69083333333332</v>
      </c>
      <c r="I116" s="27">
        <f t="shared" si="9"/>
        <v>125.99654759062764</v>
      </c>
      <c r="J116" s="28">
        <f t="shared" si="6"/>
        <v>126.04502803446982</v>
      </c>
      <c r="K116" s="28">
        <f t="shared" si="5"/>
        <v>126.04502803446982</v>
      </c>
    </row>
    <row r="117" spans="2:11" x14ac:dyDescent="0.2">
      <c r="B117" s="30">
        <v>44358</v>
      </c>
      <c r="C117" s="26">
        <v>126.53</v>
      </c>
      <c r="D117" s="26">
        <v>127.44</v>
      </c>
      <c r="E117" s="26">
        <v>126.1</v>
      </c>
      <c r="F117" s="26">
        <v>127.35</v>
      </c>
      <c r="G117" s="25">
        <f t="shared" si="7"/>
        <v>125.7283333333333</v>
      </c>
      <c r="H117" s="25">
        <f t="shared" si="8"/>
        <v>125.7283333333333</v>
      </c>
      <c r="I117" s="27">
        <f t="shared" si="9"/>
        <v>126.20477103822338</v>
      </c>
      <c r="J117" s="28">
        <f t="shared" si="6"/>
        <v>126.06127102585236</v>
      </c>
      <c r="K117" s="28">
        <f t="shared" si="5"/>
        <v>126.06127102585236</v>
      </c>
    </row>
    <row r="118" spans="2:11" x14ac:dyDescent="0.2">
      <c r="B118" s="30">
        <v>44361</v>
      </c>
      <c r="C118" s="26">
        <v>127.82</v>
      </c>
      <c r="D118" s="26">
        <v>130.54</v>
      </c>
      <c r="E118" s="26">
        <v>127.07</v>
      </c>
      <c r="F118" s="26">
        <v>130.47999999999999</v>
      </c>
      <c r="G118" s="25">
        <f t="shared" si="7"/>
        <v>126.03083333333331</v>
      </c>
      <c r="H118" s="25">
        <f t="shared" si="8"/>
        <v>126.03083333333331</v>
      </c>
      <c r="I118" s="27">
        <f t="shared" si="9"/>
        <v>126.86249857080441</v>
      </c>
      <c r="J118" s="28">
        <f t="shared" si="6"/>
        <v>126.38345326938926</v>
      </c>
      <c r="K118" s="28">
        <f t="shared" si="5"/>
        <v>126.38345326938926</v>
      </c>
    </row>
    <row r="119" spans="2:11" x14ac:dyDescent="0.2">
      <c r="B119" s="30">
        <v>44362</v>
      </c>
      <c r="C119" s="26">
        <v>129.94</v>
      </c>
      <c r="D119" s="26">
        <v>130.6</v>
      </c>
      <c r="E119" s="26">
        <v>129.38999999999999</v>
      </c>
      <c r="F119" s="26">
        <v>129.63999999999999</v>
      </c>
      <c r="G119" s="25">
        <f t="shared" si="7"/>
        <v>126.39416666666666</v>
      </c>
      <c r="H119" s="25">
        <f t="shared" si="8"/>
        <v>126.39416666666666</v>
      </c>
      <c r="I119" s="27">
        <f t="shared" si="9"/>
        <v>127.28980648298833</v>
      </c>
      <c r="J119" s="28">
        <f t="shared" si="6"/>
        <v>127.40758995204195</v>
      </c>
      <c r="K119" s="28">
        <f t="shared" si="5"/>
        <v>127.40758995204195</v>
      </c>
    </row>
    <row r="120" spans="2:11" x14ac:dyDescent="0.2">
      <c r="B120" s="30">
        <v>44363</v>
      </c>
      <c r="C120" s="26">
        <v>130.37</v>
      </c>
      <c r="D120" s="26">
        <v>130.88999999999999</v>
      </c>
      <c r="E120" s="26">
        <v>128.46</v>
      </c>
      <c r="F120" s="26">
        <v>130.15</v>
      </c>
      <c r="G120" s="25">
        <f t="shared" si="7"/>
        <v>126.85583333333334</v>
      </c>
      <c r="H120" s="25">
        <f t="shared" si="8"/>
        <v>126.85583333333334</v>
      </c>
      <c r="I120" s="27">
        <f t="shared" si="9"/>
        <v>127.72983625483629</v>
      </c>
      <c r="J120" s="28">
        <f t="shared" si="6"/>
        <v>127.96569246403146</v>
      </c>
      <c r="K120" s="28">
        <f t="shared" si="5"/>
        <v>127.96569246403146</v>
      </c>
    </row>
    <row r="121" spans="2:11" x14ac:dyDescent="0.2">
      <c r="B121" s="30">
        <v>44364</v>
      </c>
      <c r="C121" s="26">
        <v>129.80000000000001</v>
      </c>
      <c r="D121" s="26">
        <v>132.55000000000001</v>
      </c>
      <c r="E121" s="26">
        <v>129.65</v>
      </c>
      <c r="F121" s="26">
        <v>131.79</v>
      </c>
      <c r="G121" s="25">
        <f t="shared" si="7"/>
        <v>127.48166666666668</v>
      </c>
      <c r="H121" s="25">
        <f t="shared" si="8"/>
        <v>127.48166666666668</v>
      </c>
      <c r="I121" s="27">
        <f t="shared" si="9"/>
        <v>128.35447683101532</v>
      </c>
      <c r="J121" s="28">
        <f t="shared" si="6"/>
        <v>128.51176934802359</v>
      </c>
      <c r="K121" s="28">
        <f t="shared" si="5"/>
        <v>128.51176934802359</v>
      </c>
    </row>
    <row r="122" spans="2:11" x14ac:dyDescent="0.2">
      <c r="B122" s="30">
        <v>44365</v>
      </c>
      <c r="C122" s="26">
        <v>130.71</v>
      </c>
      <c r="D122" s="26">
        <v>131.51</v>
      </c>
      <c r="E122" s="26">
        <v>130.24</v>
      </c>
      <c r="F122" s="26">
        <v>130.46</v>
      </c>
      <c r="G122" s="25">
        <f t="shared" si="7"/>
        <v>127.93166666666669</v>
      </c>
      <c r="H122" s="25">
        <f t="shared" si="8"/>
        <v>127.93166666666669</v>
      </c>
      <c r="I122" s="27">
        <f t="shared" si="9"/>
        <v>128.67840347239758</v>
      </c>
      <c r="J122" s="28">
        <f t="shared" si="6"/>
        <v>129.33132701101769</v>
      </c>
      <c r="K122" s="28">
        <f t="shared" si="5"/>
        <v>129.33132701101769</v>
      </c>
    </row>
    <row r="123" spans="2:11" x14ac:dyDescent="0.2">
      <c r="B123" s="30">
        <v>44368</v>
      </c>
      <c r="C123" s="26">
        <v>130.30000000000001</v>
      </c>
      <c r="D123" s="26">
        <v>132.41</v>
      </c>
      <c r="E123" s="26">
        <v>129.21</v>
      </c>
      <c r="F123" s="26">
        <v>132.30000000000001</v>
      </c>
      <c r="G123" s="25">
        <f t="shared" si="7"/>
        <v>128.66166666666666</v>
      </c>
      <c r="H123" s="25">
        <f t="shared" si="8"/>
        <v>128.66166666666666</v>
      </c>
      <c r="I123" s="27">
        <f t="shared" si="9"/>
        <v>129.23557216895179</v>
      </c>
      <c r="J123" s="28">
        <f t="shared" si="6"/>
        <v>129.61349525826327</v>
      </c>
      <c r="K123" s="28">
        <f t="shared" si="5"/>
        <v>129.61349525826327</v>
      </c>
    </row>
    <row r="124" spans="2:11" x14ac:dyDescent="0.2">
      <c r="B124" s="30">
        <v>44369</v>
      </c>
      <c r="C124" s="26">
        <v>132.13</v>
      </c>
      <c r="D124" s="26">
        <v>134.08000000000001</v>
      </c>
      <c r="E124" s="26">
        <v>131.62</v>
      </c>
      <c r="F124" s="26">
        <v>133.97999999999999</v>
      </c>
      <c r="G124" s="25">
        <f t="shared" si="7"/>
        <v>129.33583333333334</v>
      </c>
      <c r="H124" s="25">
        <f t="shared" si="8"/>
        <v>129.33583333333334</v>
      </c>
      <c r="I124" s="27">
        <f t="shared" si="9"/>
        <v>129.96548414295921</v>
      </c>
      <c r="J124" s="28">
        <f t="shared" si="6"/>
        <v>130.28512144369745</v>
      </c>
      <c r="K124" s="28">
        <f t="shared" si="5"/>
        <v>130.28512144369745</v>
      </c>
    </row>
    <row r="125" spans="2:11" x14ac:dyDescent="0.2">
      <c r="B125" s="30">
        <v>44370</v>
      </c>
      <c r="C125" s="26">
        <v>133.77000000000001</v>
      </c>
      <c r="D125" s="26">
        <v>134.32</v>
      </c>
      <c r="E125" s="26">
        <v>133.22999999999999</v>
      </c>
      <c r="F125" s="26">
        <v>133.69999999999999</v>
      </c>
      <c r="G125" s="25">
        <f t="shared" si="7"/>
        <v>129.98583333333335</v>
      </c>
      <c r="H125" s="25">
        <f t="shared" si="8"/>
        <v>129.98583333333335</v>
      </c>
      <c r="I125" s="27">
        <f t="shared" si="9"/>
        <v>130.54002504404241</v>
      </c>
      <c r="J125" s="28">
        <f t="shared" si="6"/>
        <v>131.20884108277309</v>
      </c>
      <c r="K125" s="28">
        <f t="shared" si="5"/>
        <v>131.20884108277309</v>
      </c>
    </row>
    <row r="126" spans="2:11" x14ac:dyDescent="0.2">
      <c r="B126" s="30">
        <v>44371</v>
      </c>
      <c r="C126" s="26">
        <v>134.44999999999999</v>
      </c>
      <c r="D126" s="26">
        <v>134.63999999999999</v>
      </c>
      <c r="E126" s="26">
        <v>132.93</v>
      </c>
      <c r="F126" s="26">
        <v>133.41</v>
      </c>
      <c r="G126" s="25">
        <f t="shared" si="7"/>
        <v>130.54166666666666</v>
      </c>
      <c r="H126" s="25">
        <f t="shared" si="8"/>
        <v>130.54166666666666</v>
      </c>
      <c r="I126" s="27">
        <f t="shared" si="9"/>
        <v>130.98155965265127</v>
      </c>
      <c r="J126" s="28">
        <f t="shared" si="6"/>
        <v>131.83163081207982</v>
      </c>
      <c r="K126" s="28">
        <f t="shared" si="5"/>
        <v>131.83163081207982</v>
      </c>
    </row>
    <row r="127" spans="2:11" x14ac:dyDescent="0.2">
      <c r="B127" s="30">
        <v>44372</v>
      </c>
      <c r="C127" s="26">
        <v>133.46</v>
      </c>
      <c r="D127" s="26">
        <v>133.88999999999999</v>
      </c>
      <c r="E127" s="26">
        <v>132.81</v>
      </c>
      <c r="F127" s="26">
        <v>133.11000000000001</v>
      </c>
      <c r="G127" s="25">
        <f t="shared" si="7"/>
        <v>131.04</v>
      </c>
      <c r="H127" s="25">
        <f t="shared" si="8"/>
        <v>131.04</v>
      </c>
      <c r="I127" s="27">
        <f t="shared" si="9"/>
        <v>131.30901201378185</v>
      </c>
      <c r="J127" s="28">
        <f t="shared" si="6"/>
        <v>132.22622310905987</v>
      </c>
      <c r="K127" s="28">
        <f t="shared" si="5"/>
        <v>132.22622310905987</v>
      </c>
    </row>
    <row r="128" spans="2:11" x14ac:dyDescent="0.2">
      <c r="B128" s="30">
        <v>44375</v>
      </c>
      <c r="C128" s="26">
        <v>133.41</v>
      </c>
      <c r="D128" s="26">
        <v>135.25</v>
      </c>
      <c r="E128" s="26">
        <v>133.35</v>
      </c>
      <c r="F128" s="26">
        <v>134.78</v>
      </c>
      <c r="G128" s="25">
        <f t="shared" si="7"/>
        <v>131.76250000000002</v>
      </c>
      <c r="H128" s="25">
        <f t="shared" si="8"/>
        <v>131.76250000000002</v>
      </c>
      <c r="I128" s="27">
        <f t="shared" si="9"/>
        <v>131.84301016550774</v>
      </c>
      <c r="J128" s="28">
        <f t="shared" si="6"/>
        <v>132.4471673317949</v>
      </c>
      <c r="K128" s="28">
        <f t="shared" si="5"/>
        <v>132.4471673317949</v>
      </c>
    </row>
    <row r="129" spans="2:11" x14ac:dyDescent="0.2">
      <c r="B129" s="30">
        <v>44376</v>
      </c>
      <c r="C129" s="26">
        <v>134.80000000000001</v>
      </c>
      <c r="D129" s="26">
        <v>136.49</v>
      </c>
      <c r="E129" s="26">
        <v>134.35</v>
      </c>
      <c r="F129" s="26">
        <v>136.33000000000001</v>
      </c>
      <c r="G129" s="25">
        <f t="shared" si="7"/>
        <v>132.51083333333332</v>
      </c>
      <c r="H129" s="25">
        <f t="shared" si="8"/>
        <v>132.51083333333332</v>
      </c>
      <c r="I129" s="27">
        <f t="shared" si="9"/>
        <v>132.53331629389118</v>
      </c>
      <c r="J129" s="28">
        <f t="shared" si="6"/>
        <v>133.03037549884618</v>
      </c>
      <c r="K129" s="28">
        <f t="shared" si="5"/>
        <v>133.03037549884618</v>
      </c>
    </row>
    <row r="130" spans="2:11" x14ac:dyDescent="0.2">
      <c r="B130" s="30">
        <v>44377</v>
      </c>
      <c r="C130" s="26">
        <v>136.16999999999999</v>
      </c>
      <c r="D130" s="26">
        <v>137.41</v>
      </c>
      <c r="E130" s="26">
        <v>135.87</v>
      </c>
      <c r="F130" s="26">
        <v>136.96</v>
      </c>
      <c r="G130" s="25">
        <f t="shared" si="7"/>
        <v>133.05083333333332</v>
      </c>
      <c r="H130" s="25">
        <f t="shared" si="8"/>
        <v>133.05083333333332</v>
      </c>
      <c r="I130" s="27">
        <f t="shared" si="9"/>
        <v>133.21434455636947</v>
      </c>
      <c r="J130" s="28">
        <f t="shared" si="6"/>
        <v>133.85528162413465</v>
      </c>
      <c r="K130" s="28">
        <f t="shared" si="5"/>
        <v>133.85528162413465</v>
      </c>
    </row>
    <row r="131" spans="2:11" x14ac:dyDescent="0.2">
      <c r="B131" s="30">
        <v>44378</v>
      </c>
      <c r="C131" s="26">
        <v>136.6</v>
      </c>
      <c r="D131" s="26">
        <v>137.33000000000001</v>
      </c>
      <c r="E131" s="26">
        <v>135.76</v>
      </c>
      <c r="F131" s="26">
        <v>137.27000000000001</v>
      </c>
      <c r="G131" s="25">
        <f t="shared" si="7"/>
        <v>133.68666666666667</v>
      </c>
      <c r="H131" s="25">
        <f t="shared" si="8"/>
        <v>133.68666666666667</v>
      </c>
      <c r="I131" s="27">
        <f t="shared" si="9"/>
        <v>133.83829154769725</v>
      </c>
      <c r="J131" s="28">
        <f t="shared" si="6"/>
        <v>134.63146121810098</v>
      </c>
      <c r="K131" s="28">
        <f t="shared" si="5"/>
        <v>134.63146121810098</v>
      </c>
    </row>
    <row r="132" spans="2:11" x14ac:dyDescent="0.2">
      <c r="B132" s="30">
        <v>44379</v>
      </c>
      <c r="C132" s="26">
        <v>137.9</v>
      </c>
      <c r="D132" s="26">
        <v>140</v>
      </c>
      <c r="E132" s="26">
        <v>137.75</v>
      </c>
      <c r="F132" s="26">
        <v>139.96</v>
      </c>
      <c r="G132" s="25">
        <f t="shared" si="7"/>
        <v>134.50416666666666</v>
      </c>
      <c r="H132" s="25">
        <f t="shared" si="8"/>
        <v>134.50416666666666</v>
      </c>
      <c r="I132" s="27">
        <f t="shared" si="9"/>
        <v>134.78009284805151</v>
      </c>
      <c r="J132" s="28">
        <f t="shared" si="6"/>
        <v>135.29109591357573</v>
      </c>
      <c r="K132" s="28">
        <f t="shared" si="5"/>
        <v>135.29109591357573</v>
      </c>
    </row>
    <row r="133" spans="2:11" x14ac:dyDescent="0.2">
      <c r="B133" s="30">
        <v>44383</v>
      </c>
      <c r="C133" s="26">
        <v>140.07</v>
      </c>
      <c r="D133" s="26">
        <v>143.15</v>
      </c>
      <c r="E133" s="26">
        <v>140.07</v>
      </c>
      <c r="F133" s="26">
        <v>142.02000000000001</v>
      </c>
      <c r="G133" s="25">
        <f t="shared" si="7"/>
        <v>135.35666666666665</v>
      </c>
      <c r="H133" s="25">
        <f t="shared" si="8"/>
        <v>135.35666666666665</v>
      </c>
      <c r="I133" s="27">
        <f t="shared" si="9"/>
        <v>135.89392471758205</v>
      </c>
      <c r="J133" s="28">
        <f t="shared" si="6"/>
        <v>136.4583219351818</v>
      </c>
      <c r="K133" s="28">
        <f t="shared" si="5"/>
        <v>136.4583219351818</v>
      </c>
    </row>
    <row r="134" spans="2:11" x14ac:dyDescent="0.2">
      <c r="B134" s="30">
        <v>44384</v>
      </c>
      <c r="C134" s="26">
        <v>143.54</v>
      </c>
      <c r="D134" s="26">
        <v>144.88999999999999</v>
      </c>
      <c r="E134" s="26">
        <v>142.66</v>
      </c>
      <c r="F134" s="26">
        <v>144.57</v>
      </c>
      <c r="G134" s="25">
        <f t="shared" si="7"/>
        <v>136.5325</v>
      </c>
      <c r="H134" s="25">
        <f t="shared" si="8"/>
        <v>136.5325</v>
      </c>
      <c r="I134" s="27">
        <f t="shared" si="9"/>
        <v>137.22870553026175</v>
      </c>
      <c r="J134" s="28">
        <f t="shared" si="6"/>
        <v>137.84874145138636</v>
      </c>
      <c r="K134" s="28">
        <f t="shared" si="5"/>
        <v>137.84874145138636</v>
      </c>
    </row>
    <row r="135" spans="2:11" x14ac:dyDescent="0.2">
      <c r="B135" s="30">
        <v>44385</v>
      </c>
      <c r="C135" s="26">
        <v>141.58000000000001</v>
      </c>
      <c r="D135" s="26">
        <v>144.06</v>
      </c>
      <c r="E135" s="26">
        <v>140.66999999999999</v>
      </c>
      <c r="F135" s="26">
        <v>143.24</v>
      </c>
      <c r="G135" s="25">
        <f t="shared" si="7"/>
        <v>137.44416666666666</v>
      </c>
      <c r="H135" s="25">
        <f t="shared" si="8"/>
        <v>137.44416666666666</v>
      </c>
      <c r="I135" s="27">
        <f t="shared" si="9"/>
        <v>138.15352006406764</v>
      </c>
      <c r="J135" s="28">
        <f t="shared" si="6"/>
        <v>139.52905608853979</v>
      </c>
      <c r="K135" s="28">
        <f t="shared" si="5"/>
        <v>139.52905608853979</v>
      </c>
    </row>
    <row r="136" spans="2:11" x14ac:dyDescent="0.2">
      <c r="B136" s="30">
        <v>44386</v>
      </c>
      <c r="C136" s="26">
        <v>142.75</v>
      </c>
      <c r="D136" s="26">
        <v>145.65</v>
      </c>
      <c r="E136" s="26">
        <v>142.65</v>
      </c>
      <c r="F136" s="26">
        <v>145.11000000000001</v>
      </c>
      <c r="G136" s="25">
        <f t="shared" si="7"/>
        <v>138.37166666666667</v>
      </c>
      <c r="H136" s="25">
        <f t="shared" si="8"/>
        <v>138.37166666666667</v>
      </c>
      <c r="I136" s="27">
        <f t="shared" si="9"/>
        <v>139.22374774651877</v>
      </c>
      <c r="J136" s="28">
        <f t="shared" si="6"/>
        <v>140.45679206640483</v>
      </c>
      <c r="K136" s="28">
        <f t="shared" si="5"/>
        <v>140.45679206640483</v>
      </c>
    </row>
    <row r="137" spans="2:11" x14ac:dyDescent="0.2">
      <c r="B137" s="30">
        <v>44389</v>
      </c>
      <c r="C137" s="26">
        <v>146.21</v>
      </c>
      <c r="D137" s="26">
        <v>146.32</v>
      </c>
      <c r="E137" s="26">
        <v>144</v>
      </c>
      <c r="F137" s="26">
        <v>144.5</v>
      </c>
      <c r="G137" s="25">
        <f t="shared" si="7"/>
        <v>139.27166666666668</v>
      </c>
      <c r="H137" s="25">
        <f t="shared" si="8"/>
        <v>139.27166666666668</v>
      </c>
      <c r="I137" s="27">
        <f t="shared" si="9"/>
        <v>140.03547886243896</v>
      </c>
      <c r="J137" s="28">
        <f t="shared" si="6"/>
        <v>141.62009404980364</v>
      </c>
      <c r="K137" s="28">
        <f t="shared" ref="K137:K200" si="10">0.25*F136+0.75*K136</f>
        <v>141.62009404980364</v>
      </c>
    </row>
    <row r="138" spans="2:11" x14ac:dyDescent="0.2">
      <c r="B138" s="30">
        <v>44390</v>
      </c>
      <c r="C138" s="26">
        <v>144.03</v>
      </c>
      <c r="D138" s="26">
        <v>147.46</v>
      </c>
      <c r="E138" s="26">
        <v>143.63</v>
      </c>
      <c r="F138" s="26">
        <v>145.63999999999999</v>
      </c>
      <c r="G138" s="25">
        <f t="shared" si="7"/>
        <v>140.29083333333332</v>
      </c>
      <c r="H138" s="25">
        <f t="shared" si="8"/>
        <v>140.29083333333332</v>
      </c>
      <c r="I138" s="27">
        <f t="shared" si="9"/>
        <v>140.8977128836022</v>
      </c>
      <c r="J138" s="28">
        <f t="shared" ref="J138:J201" si="11">F137*$J$5 + J137* (1-$J$5)</f>
        <v>142.34007053735274</v>
      </c>
      <c r="K138" s="28">
        <f t="shared" si="10"/>
        <v>142.34007053735274</v>
      </c>
    </row>
    <row r="139" spans="2:11" x14ac:dyDescent="0.2">
      <c r="B139" s="30">
        <v>44391</v>
      </c>
      <c r="C139" s="26">
        <v>148.1</v>
      </c>
      <c r="D139" s="26">
        <v>149.57</v>
      </c>
      <c r="E139" s="26">
        <v>147.68</v>
      </c>
      <c r="F139" s="26">
        <v>149.15</v>
      </c>
      <c r="G139" s="25">
        <f t="shared" si="7"/>
        <v>141.62750000000003</v>
      </c>
      <c r="H139" s="25">
        <f t="shared" si="8"/>
        <v>141.62750000000003</v>
      </c>
      <c r="I139" s="27">
        <f t="shared" si="9"/>
        <v>142.16729551689417</v>
      </c>
      <c r="J139" s="28">
        <f t="shared" si="11"/>
        <v>143.16505290301455</v>
      </c>
      <c r="K139" s="28">
        <f t="shared" si="10"/>
        <v>143.16505290301455</v>
      </c>
    </row>
    <row r="140" spans="2:11" x14ac:dyDescent="0.2">
      <c r="B140" s="30">
        <v>44392</v>
      </c>
      <c r="C140" s="26">
        <v>149.24</v>
      </c>
      <c r="D140" s="26">
        <v>150</v>
      </c>
      <c r="E140" s="26">
        <v>147.09</v>
      </c>
      <c r="F140" s="26">
        <v>148.47999999999999</v>
      </c>
      <c r="G140" s="25">
        <f t="shared" si="7"/>
        <v>142.76916666666668</v>
      </c>
      <c r="H140" s="25">
        <f t="shared" si="8"/>
        <v>142.76916666666668</v>
      </c>
      <c r="I140" s="27">
        <f t="shared" si="9"/>
        <v>143.13848082198737</v>
      </c>
      <c r="J140" s="28">
        <f t="shared" si="11"/>
        <v>144.66128967726092</v>
      </c>
      <c r="K140" s="28">
        <f t="shared" si="10"/>
        <v>144.66128967726092</v>
      </c>
    </row>
    <row r="141" spans="2:11" x14ac:dyDescent="0.2">
      <c r="B141" s="30">
        <v>44393</v>
      </c>
      <c r="C141" s="26">
        <v>148.46</v>
      </c>
      <c r="D141" s="26">
        <v>149.76</v>
      </c>
      <c r="E141" s="26">
        <v>145.88</v>
      </c>
      <c r="F141" s="26">
        <v>146.38999999999999</v>
      </c>
      <c r="G141" s="25">
        <f t="shared" si="7"/>
        <v>143.60749999999999</v>
      </c>
      <c r="H141" s="25">
        <f t="shared" si="8"/>
        <v>143.60749999999999</v>
      </c>
      <c r="I141" s="27">
        <f t="shared" si="9"/>
        <v>143.63871454168162</v>
      </c>
      <c r="J141" s="28">
        <f t="shared" si="11"/>
        <v>145.6159672579457</v>
      </c>
      <c r="K141" s="28">
        <f t="shared" si="10"/>
        <v>145.6159672579457</v>
      </c>
    </row>
    <row r="142" spans="2:11" x14ac:dyDescent="0.2">
      <c r="B142" s="30">
        <v>44396</v>
      </c>
      <c r="C142" s="26">
        <v>143.75</v>
      </c>
      <c r="D142" s="26">
        <v>144.07</v>
      </c>
      <c r="E142" s="26">
        <v>141.66999999999999</v>
      </c>
      <c r="F142" s="26">
        <v>142.44999999999999</v>
      </c>
      <c r="G142" s="25">
        <f t="shared" si="7"/>
        <v>144.065</v>
      </c>
      <c r="H142" s="25">
        <f t="shared" si="8"/>
        <v>144.065</v>
      </c>
      <c r="I142" s="27">
        <f t="shared" si="9"/>
        <v>143.4558353814229</v>
      </c>
      <c r="J142" s="28">
        <f t="shared" si="11"/>
        <v>145.80947544345926</v>
      </c>
      <c r="K142" s="28">
        <f t="shared" si="10"/>
        <v>145.80947544345926</v>
      </c>
    </row>
    <row r="143" spans="2:11" x14ac:dyDescent="0.2">
      <c r="B143" s="30">
        <v>44397</v>
      </c>
      <c r="C143" s="26">
        <v>143.46</v>
      </c>
      <c r="D143" s="26">
        <v>147.1</v>
      </c>
      <c r="E143" s="26">
        <v>142.96</v>
      </c>
      <c r="F143" s="26">
        <v>146.15</v>
      </c>
      <c r="G143" s="25">
        <f t="shared" si="7"/>
        <v>144.80500000000001</v>
      </c>
      <c r="H143" s="25">
        <f t="shared" si="8"/>
        <v>144.80500000000001</v>
      </c>
      <c r="I143" s="27">
        <f t="shared" si="9"/>
        <v>143.87032224581938</v>
      </c>
      <c r="J143" s="28">
        <f t="shared" si="11"/>
        <v>144.96960658259445</v>
      </c>
      <c r="K143" s="28">
        <f t="shared" si="10"/>
        <v>144.96960658259445</v>
      </c>
    </row>
    <row r="144" spans="2:11" x14ac:dyDescent="0.2">
      <c r="B144" s="30">
        <v>44398</v>
      </c>
      <c r="C144" s="26">
        <v>145.53</v>
      </c>
      <c r="D144" s="26">
        <v>146.13</v>
      </c>
      <c r="E144" s="26">
        <v>144.63</v>
      </c>
      <c r="F144" s="26">
        <v>145.4</v>
      </c>
      <c r="G144" s="25">
        <f t="shared" si="7"/>
        <v>145.25833333333335</v>
      </c>
      <c r="H144" s="25">
        <f t="shared" si="8"/>
        <v>145.25833333333335</v>
      </c>
      <c r="I144" s="27">
        <f t="shared" si="9"/>
        <v>144.10565728492409</v>
      </c>
      <c r="J144" s="28">
        <f t="shared" si="11"/>
        <v>145.26470493694583</v>
      </c>
      <c r="K144" s="28">
        <f t="shared" si="10"/>
        <v>145.26470493694583</v>
      </c>
    </row>
    <row r="145" spans="2:11" x14ac:dyDescent="0.2">
      <c r="B145" s="30">
        <v>44399</v>
      </c>
      <c r="C145" s="26">
        <v>145.94</v>
      </c>
      <c r="D145" s="26">
        <v>148.19999999999999</v>
      </c>
      <c r="E145" s="26">
        <v>145.81</v>
      </c>
      <c r="F145" s="26">
        <v>146.80000000000001</v>
      </c>
      <c r="G145" s="25">
        <f t="shared" si="7"/>
        <v>145.65666666666667</v>
      </c>
      <c r="H145" s="25">
        <f t="shared" si="8"/>
        <v>145.65666666666667</v>
      </c>
      <c r="I145" s="27">
        <f t="shared" si="9"/>
        <v>144.52017154878192</v>
      </c>
      <c r="J145" s="28">
        <f t="shared" si="11"/>
        <v>145.29852870270938</v>
      </c>
      <c r="K145" s="28">
        <f t="shared" si="10"/>
        <v>145.29852870270938</v>
      </c>
    </row>
    <row r="146" spans="2:11" x14ac:dyDescent="0.2">
      <c r="B146" s="30">
        <v>44400</v>
      </c>
      <c r="C146" s="26">
        <v>147.55000000000001</v>
      </c>
      <c r="D146" s="26">
        <v>148.72</v>
      </c>
      <c r="E146" s="26">
        <v>146.91999999999999</v>
      </c>
      <c r="F146" s="26">
        <v>148.56</v>
      </c>
      <c r="G146" s="25">
        <f t="shared" si="7"/>
        <v>145.98916666666668</v>
      </c>
      <c r="H146" s="25">
        <f t="shared" si="8"/>
        <v>145.98916666666668</v>
      </c>
      <c r="I146" s="27">
        <f t="shared" si="9"/>
        <v>145.14168361820009</v>
      </c>
      <c r="J146" s="28">
        <f t="shared" si="11"/>
        <v>145.67389652703201</v>
      </c>
      <c r="K146" s="28">
        <f t="shared" si="10"/>
        <v>145.67389652703201</v>
      </c>
    </row>
    <row r="147" spans="2:11" x14ac:dyDescent="0.2">
      <c r="B147" s="30">
        <v>44403</v>
      </c>
      <c r="C147" s="26">
        <v>148.27000000000001</v>
      </c>
      <c r="D147" s="26">
        <v>149.83000000000001</v>
      </c>
      <c r="E147" s="26">
        <v>147.69999999999999</v>
      </c>
      <c r="F147" s="26">
        <v>148.99</v>
      </c>
      <c r="G147" s="25">
        <f t="shared" ref="G147:G210" si="12">AVERAGE(F136:F147)</f>
        <v>146.46833333333333</v>
      </c>
      <c r="H147" s="25">
        <f t="shared" ref="H147:H210" si="13">AVERAGE(F136:F147)</f>
        <v>146.46833333333333</v>
      </c>
      <c r="I147" s="27">
        <f t="shared" si="9"/>
        <v>145.73373229232317</v>
      </c>
      <c r="J147" s="28">
        <f t="shared" si="11"/>
        <v>146.39542239527401</v>
      </c>
      <c r="K147" s="28">
        <f t="shared" si="10"/>
        <v>146.39542239527401</v>
      </c>
    </row>
    <row r="148" spans="2:11" x14ac:dyDescent="0.2">
      <c r="B148" s="30">
        <v>44404</v>
      </c>
      <c r="C148" s="26">
        <v>149.12</v>
      </c>
      <c r="D148" s="26">
        <v>149.21</v>
      </c>
      <c r="E148" s="26">
        <v>145.55000000000001</v>
      </c>
      <c r="F148" s="26">
        <v>146.77000000000001</v>
      </c>
      <c r="G148" s="25">
        <f t="shared" si="12"/>
        <v>146.60666666666665</v>
      </c>
      <c r="H148" s="25">
        <f t="shared" si="13"/>
        <v>146.60666666666665</v>
      </c>
      <c r="I148" s="27">
        <f t="shared" ref="I148:I211" si="14">F148*$I$5 + I147 * (1- $I$5)</f>
        <v>145.89315809350421</v>
      </c>
      <c r="J148" s="28">
        <f t="shared" si="11"/>
        <v>147.04406679645552</v>
      </c>
      <c r="K148" s="28">
        <f t="shared" si="10"/>
        <v>147.04406679645552</v>
      </c>
    </row>
    <row r="149" spans="2:11" x14ac:dyDescent="0.2">
      <c r="B149" s="30">
        <v>44405</v>
      </c>
      <c r="C149" s="26">
        <v>144.81</v>
      </c>
      <c r="D149" s="26">
        <v>146.97</v>
      </c>
      <c r="E149" s="26">
        <v>142.54</v>
      </c>
      <c r="F149" s="26">
        <v>144.97999999999999</v>
      </c>
      <c r="G149" s="25">
        <f t="shared" si="12"/>
        <v>146.64666666666665</v>
      </c>
      <c r="H149" s="25">
        <f t="shared" si="13"/>
        <v>146.64666666666665</v>
      </c>
      <c r="I149" s="27">
        <f t="shared" si="14"/>
        <v>145.7526722329651</v>
      </c>
      <c r="J149" s="28">
        <f t="shared" si="11"/>
        <v>146.97555009734165</v>
      </c>
      <c r="K149" s="28">
        <f t="shared" si="10"/>
        <v>146.97555009734165</v>
      </c>
    </row>
    <row r="150" spans="2:11" x14ac:dyDescent="0.2">
      <c r="B150" s="30">
        <v>44406</v>
      </c>
      <c r="C150" s="26">
        <v>144.69</v>
      </c>
      <c r="D150" s="26">
        <v>146.55000000000001</v>
      </c>
      <c r="E150" s="26">
        <v>144.58000000000001</v>
      </c>
      <c r="F150" s="26">
        <v>145.63999999999999</v>
      </c>
      <c r="G150" s="25">
        <f t="shared" si="12"/>
        <v>146.64666666666665</v>
      </c>
      <c r="H150" s="25">
        <f t="shared" si="13"/>
        <v>146.64666666666665</v>
      </c>
      <c r="I150" s="27">
        <f t="shared" si="14"/>
        <v>145.73533804327815</v>
      </c>
      <c r="J150" s="28">
        <f t="shared" si="11"/>
        <v>146.47666257300625</v>
      </c>
      <c r="K150" s="28">
        <f t="shared" si="10"/>
        <v>146.47666257300625</v>
      </c>
    </row>
    <row r="151" spans="2:11" x14ac:dyDescent="0.2">
      <c r="B151" s="30">
        <v>44407</v>
      </c>
      <c r="C151" s="26">
        <v>144.38</v>
      </c>
      <c r="D151" s="26">
        <v>146.33000000000001</v>
      </c>
      <c r="E151" s="26">
        <v>144.11000000000001</v>
      </c>
      <c r="F151" s="26">
        <v>145.86000000000001</v>
      </c>
      <c r="G151" s="25">
        <f t="shared" si="12"/>
        <v>146.37250000000003</v>
      </c>
      <c r="H151" s="25">
        <f t="shared" si="13"/>
        <v>146.37250000000003</v>
      </c>
      <c r="I151" s="27">
        <f t="shared" si="14"/>
        <v>145.75451680585076</v>
      </c>
      <c r="J151" s="28">
        <f t="shared" si="11"/>
        <v>146.26749692975469</v>
      </c>
      <c r="K151" s="28">
        <f t="shared" si="10"/>
        <v>146.26749692975469</v>
      </c>
    </row>
    <row r="152" spans="2:11" x14ac:dyDescent="0.2">
      <c r="B152" s="30">
        <v>44410</v>
      </c>
      <c r="C152" s="26">
        <v>146.36000000000001</v>
      </c>
      <c r="D152" s="26">
        <v>146.94999999999999</v>
      </c>
      <c r="E152" s="26">
        <v>145.25</v>
      </c>
      <c r="F152" s="26">
        <v>145.52000000000001</v>
      </c>
      <c r="G152" s="25">
        <f t="shared" si="12"/>
        <v>146.12583333333336</v>
      </c>
      <c r="H152" s="25">
        <f t="shared" si="13"/>
        <v>146.12583333333336</v>
      </c>
      <c r="I152" s="27">
        <f t="shared" si="14"/>
        <v>145.71843729725833</v>
      </c>
      <c r="J152" s="28">
        <f t="shared" si="11"/>
        <v>146.16562269731602</v>
      </c>
      <c r="K152" s="28">
        <f t="shared" si="10"/>
        <v>146.16562269731602</v>
      </c>
    </row>
    <row r="153" spans="2:11" x14ac:dyDescent="0.2">
      <c r="B153" s="30">
        <v>44411</v>
      </c>
      <c r="C153" s="26">
        <v>145.81</v>
      </c>
      <c r="D153" s="26">
        <v>148.04</v>
      </c>
      <c r="E153" s="26">
        <v>145.18</v>
      </c>
      <c r="F153" s="26">
        <v>147.36000000000001</v>
      </c>
      <c r="G153" s="25">
        <f t="shared" si="12"/>
        <v>146.20666666666668</v>
      </c>
      <c r="H153" s="25">
        <f t="shared" si="13"/>
        <v>146.20666666666668</v>
      </c>
      <c r="I153" s="27">
        <f t="shared" si="14"/>
        <v>145.97098540537243</v>
      </c>
      <c r="J153" s="28">
        <f t="shared" si="11"/>
        <v>146.00421702298701</v>
      </c>
      <c r="K153" s="28">
        <f t="shared" si="10"/>
        <v>146.00421702298701</v>
      </c>
    </row>
    <row r="154" spans="2:11" x14ac:dyDescent="0.2">
      <c r="B154" s="30">
        <v>44412</v>
      </c>
      <c r="C154" s="26">
        <v>147.27000000000001</v>
      </c>
      <c r="D154" s="26">
        <v>147.79</v>
      </c>
      <c r="E154" s="26">
        <v>146.28</v>
      </c>
      <c r="F154" s="26">
        <v>146.94999999999999</v>
      </c>
      <c r="G154" s="25">
        <f t="shared" si="12"/>
        <v>146.58166666666668</v>
      </c>
      <c r="H154" s="25">
        <f t="shared" si="13"/>
        <v>146.58166666666668</v>
      </c>
      <c r="I154" s="27">
        <f t="shared" si="14"/>
        <v>146.12160303531513</v>
      </c>
      <c r="J154" s="28">
        <f t="shared" si="11"/>
        <v>146.34316276724024</v>
      </c>
      <c r="K154" s="28">
        <f t="shared" si="10"/>
        <v>146.34316276724024</v>
      </c>
    </row>
    <row r="155" spans="2:11" x14ac:dyDescent="0.2">
      <c r="B155" s="30">
        <v>44413</v>
      </c>
      <c r="C155" s="26">
        <v>146.97999999999999</v>
      </c>
      <c r="D155" s="26">
        <v>147.84</v>
      </c>
      <c r="E155" s="26">
        <v>146.16999999999999</v>
      </c>
      <c r="F155" s="26">
        <v>147.06</v>
      </c>
      <c r="G155" s="25">
        <f t="shared" si="12"/>
        <v>146.6575</v>
      </c>
      <c r="H155" s="25">
        <f t="shared" si="13"/>
        <v>146.6575</v>
      </c>
      <c r="I155" s="27">
        <f t="shared" si="14"/>
        <v>146.2659717991128</v>
      </c>
      <c r="J155" s="28">
        <f t="shared" si="11"/>
        <v>146.49487207543018</v>
      </c>
      <c r="K155" s="28">
        <f t="shared" si="10"/>
        <v>146.49487207543018</v>
      </c>
    </row>
    <row r="156" spans="2:11" x14ac:dyDescent="0.2">
      <c r="B156" s="30">
        <v>44414</v>
      </c>
      <c r="C156" s="26">
        <v>146.35</v>
      </c>
      <c r="D156" s="26">
        <v>147.11000000000001</v>
      </c>
      <c r="E156" s="26">
        <v>145.63</v>
      </c>
      <c r="F156" s="26">
        <v>146.13999999999999</v>
      </c>
      <c r="G156" s="25">
        <f t="shared" si="12"/>
        <v>146.71916666666667</v>
      </c>
      <c r="H156" s="25">
        <f t="shared" si="13"/>
        <v>146.71916666666667</v>
      </c>
      <c r="I156" s="27">
        <f t="shared" si="14"/>
        <v>146.24659152232621</v>
      </c>
      <c r="J156" s="28">
        <f t="shared" si="11"/>
        <v>146.63615405657265</v>
      </c>
      <c r="K156" s="28">
        <f t="shared" si="10"/>
        <v>146.63615405657265</v>
      </c>
    </row>
    <row r="157" spans="2:11" x14ac:dyDescent="0.2">
      <c r="B157" s="30">
        <v>44417</v>
      </c>
      <c r="C157" s="26">
        <v>146.19999999999999</v>
      </c>
      <c r="D157" s="26">
        <v>146.69999999999999</v>
      </c>
      <c r="E157" s="26">
        <v>145.52000000000001</v>
      </c>
      <c r="F157" s="26">
        <v>146.09</v>
      </c>
      <c r="G157" s="25">
        <f t="shared" si="12"/>
        <v>146.66000000000003</v>
      </c>
      <c r="H157" s="25">
        <f t="shared" si="13"/>
        <v>146.66000000000003</v>
      </c>
      <c r="I157" s="27">
        <f t="shared" si="14"/>
        <v>146.22250051889142</v>
      </c>
      <c r="J157" s="28">
        <f t="shared" si="11"/>
        <v>146.51211554242948</v>
      </c>
      <c r="K157" s="28">
        <f t="shared" si="10"/>
        <v>146.51211554242948</v>
      </c>
    </row>
    <row r="158" spans="2:11" x14ac:dyDescent="0.2">
      <c r="B158" s="30">
        <v>44418</v>
      </c>
      <c r="C158" s="26">
        <v>146.44</v>
      </c>
      <c r="D158" s="26">
        <v>147.71</v>
      </c>
      <c r="E158" s="26">
        <v>145.30000000000001</v>
      </c>
      <c r="F158" s="26">
        <v>145.6</v>
      </c>
      <c r="G158" s="25">
        <f t="shared" si="12"/>
        <v>146.41333333333333</v>
      </c>
      <c r="H158" s="25">
        <f t="shared" si="13"/>
        <v>146.41333333333333</v>
      </c>
      <c r="I158" s="27">
        <f t="shared" si="14"/>
        <v>146.12673120829274</v>
      </c>
      <c r="J158" s="28">
        <f t="shared" si="11"/>
        <v>146.40658665682213</v>
      </c>
      <c r="K158" s="28">
        <f t="shared" si="10"/>
        <v>146.40658665682213</v>
      </c>
    </row>
    <row r="159" spans="2:11" x14ac:dyDescent="0.2">
      <c r="B159" s="30">
        <v>44419</v>
      </c>
      <c r="C159" s="26">
        <v>146.05000000000001</v>
      </c>
      <c r="D159" s="26">
        <v>146.72</v>
      </c>
      <c r="E159" s="26">
        <v>145.53</v>
      </c>
      <c r="F159" s="26">
        <v>145.86000000000001</v>
      </c>
      <c r="G159" s="25">
        <f t="shared" si="12"/>
        <v>146.15249999999995</v>
      </c>
      <c r="H159" s="25">
        <f t="shared" si="13"/>
        <v>146.15249999999995</v>
      </c>
      <c r="I159" s="27">
        <f t="shared" si="14"/>
        <v>146.08569563778616</v>
      </c>
      <c r="J159" s="28">
        <f t="shared" si="11"/>
        <v>146.2049399926166</v>
      </c>
      <c r="K159" s="28">
        <f t="shared" si="10"/>
        <v>146.2049399926166</v>
      </c>
    </row>
    <row r="160" spans="2:11" x14ac:dyDescent="0.2">
      <c r="B160" s="30">
        <v>44420</v>
      </c>
      <c r="C160" s="26">
        <v>146.19</v>
      </c>
      <c r="D160" s="26">
        <v>149.05000000000001</v>
      </c>
      <c r="E160" s="26">
        <v>145.84</v>
      </c>
      <c r="F160" s="26">
        <v>148.88999999999999</v>
      </c>
      <c r="G160" s="25">
        <f t="shared" si="12"/>
        <v>146.32916666666662</v>
      </c>
      <c r="H160" s="25">
        <f t="shared" si="13"/>
        <v>146.32916666666662</v>
      </c>
      <c r="I160" s="27">
        <f t="shared" si="14"/>
        <v>146.51712707812675</v>
      </c>
      <c r="J160" s="28">
        <f t="shared" si="11"/>
        <v>146.11870499446246</v>
      </c>
      <c r="K160" s="28">
        <f t="shared" si="10"/>
        <v>146.11870499446246</v>
      </c>
    </row>
    <row r="161" spans="2:11" x14ac:dyDescent="0.2">
      <c r="B161" s="30">
        <v>44421</v>
      </c>
      <c r="C161" s="26">
        <v>148.97</v>
      </c>
      <c r="D161" s="26">
        <v>149.44</v>
      </c>
      <c r="E161" s="26">
        <v>148.27000000000001</v>
      </c>
      <c r="F161" s="26">
        <v>149.1</v>
      </c>
      <c r="G161" s="25">
        <f t="shared" si="12"/>
        <v>146.67249999999993</v>
      </c>
      <c r="H161" s="25">
        <f t="shared" si="13"/>
        <v>146.67249999999993</v>
      </c>
      <c r="I161" s="27">
        <f t="shared" si="14"/>
        <v>146.91449214303032</v>
      </c>
      <c r="J161" s="28">
        <f t="shared" si="11"/>
        <v>146.81152874584683</v>
      </c>
      <c r="K161" s="28">
        <f t="shared" si="10"/>
        <v>146.81152874584683</v>
      </c>
    </row>
    <row r="162" spans="2:11" x14ac:dyDescent="0.2">
      <c r="B162" s="30">
        <v>44424</v>
      </c>
      <c r="C162" s="26">
        <v>148.54</v>
      </c>
      <c r="D162" s="26">
        <v>151.19</v>
      </c>
      <c r="E162" s="26">
        <v>146.47</v>
      </c>
      <c r="F162" s="26">
        <v>151.12</v>
      </c>
      <c r="G162" s="25">
        <f t="shared" si="12"/>
        <v>147.12916666666663</v>
      </c>
      <c r="H162" s="25">
        <f t="shared" si="13"/>
        <v>147.12916666666663</v>
      </c>
      <c r="I162" s="27">
        <f t="shared" si="14"/>
        <v>147.56149335179489</v>
      </c>
      <c r="J162" s="28">
        <f t="shared" si="11"/>
        <v>147.38364655938511</v>
      </c>
      <c r="K162" s="28">
        <f t="shared" si="10"/>
        <v>147.38364655938511</v>
      </c>
    </row>
    <row r="163" spans="2:11" x14ac:dyDescent="0.2">
      <c r="B163" s="30">
        <v>44425</v>
      </c>
      <c r="C163" s="26">
        <v>150.22999999999999</v>
      </c>
      <c r="D163" s="26">
        <v>151.68</v>
      </c>
      <c r="E163" s="26">
        <v>149.09</v>
      </c>
      <c r="F163" s="26">
        <v>150.19</v>
      </c>
      <c r="G163" s="25">
        <f t="shared" si="12"/>
        <v>147.48999999999998</v>
      </c>
      <c r="H163" s="25">
        <f t="shared" si="13"/>
        <v>147.48999999999998</v>
      </c>
      <c r="I163" s="27">
        <f t="shared" si="14"/>
        <v>147.9658789899803</v>
      </c>
      <c r="J163" s="28">
        <f t="shared" si="11"/>
        <v>148.31773491953885</v>
      </c>
      <c r="K163" s="28">
        <f t="shared" si="10"/>
        <v>148.31773491953885</v>
      </c>
    </row>
    <row r="164" spans="2:11" x14ac:dyDescent="0.2">
      <c r="B164" s="30">
        <v>44426</v>
      </c>
      <c r="C164" s="26">
        <v>149.80000000000001</v>
      </c>
      <c r="D164" s="26">
        <v>150.72</v>
      </c>
      <c r="E164" s="26">
        <v>146.15</v>
      </c>
      <c r="F164" s="26">
        <v>146.36000000000001</v>
      </c>
      <c r="G164" s="25">
        <f t="shared" si="12"/>
        <v>147.55999999999997</v>
      </c>
      <c r="H164" s="25">
        <f t="shared" si="13"/>
        <v>147.55999999999997</v>
      </c>
      <c r="I164" s="27">
        <f t="shared" si="14"/>
        <v>147.71882068382948</v>
      </c>
      <c r="J164" s="28">
        <f t="shared" si="11"/>
        <v>148.78580118965414</v>
      </c>
      <c r="K164" s="28">
        <f t="shared" si="10"/>
        <v>148.78580118965414</v>
      </c>
    </row>
    <row r="165" spans="2:11" x14ac:dyDescent="0.2">
      <c r="B165" s="30">
        <v>44427</v>
      </c>
      <c r="C165" s="26">
        <v>145.03</v>
      </c>
      <c r="D165" s="26">
        <v>148</v>
      </c>
      <c r="E165" s="26">
        <v>144.5</v>
      </c>
      <c r="F165" s="26">
        <v>146.69999999999999</v>
      </c>
      <c r="G165" s="25">
        <f t="shared" si="12"/>
        <v>147.50500000000002</v>
      </c>
      <c r="H165" s="25">
        <f t="shared" si="13"/>
        <v>147.50500000000002</v>
      </c>
      <c r="I165" s="27">
        <f t="shared" si="14"/>
        <v>147.56207904016341</v>
      </c>
      <c r="J165" s="28">
        <f t="shared" si="11"/>
        <v>148.17935089224062</v>
      </c>
      <c r="K165" s="28">
        <f t="shared" si="10"/>
        <v>148.17935089224062</v>
      </c>
    </row>
    <row r="166" spans="2:11" x14ac:dyDescent="0.2">
      <c r="B166" s="30">
        <v>44428</v>
      </c>
      <c r="C166" s="26">
        <v>147.44</v>
      </c>
      <c r="D166" s="26">
        <v>148.5</v>
      </c>
      <c r="E166" s="26">
        <v>146.78</v>
      </c>
      <c r="F166" s="26">
        <v>148.19</v>
      </c>
      <c r="G166" s="25">
        <f t="shared" si="12"/>
        <v>147.60833333333338</v>
      </c>
      <c r="H166" s="25">
        <f t="shared" si="13"/>
        <v>147.60833333333338</v>
      </c>
      <c r="I166" s="27">
        <f t="shared" si="14"/>
        <v>147.65868226475365</v>
      </c>
      <c r="J166" s="28">
        <f t="shared" si="11"/>
        <v>147.80951316918046</v>
      </c>
      <c r="K166" s="28">
        <f t="shared" si="10"/>
        <v>147.80951316918046</v>
      </c>
    </row>
    <row r="167" spans="2:11" x14ac:dyDescent="0.2">
      <c r="B167" s="30">
        <v>44431</v>
      </c>
      <c r="C167" s="26">
        <v>148.31</v>
      </c>
      <c r="D167" s="26">
        <v>150.19</v>
      </c>
      <c r="E167" s="26">
        <v>147.88999999999999</v>
      </c>
      <c r="F167" s="26">
        <v>149.71</v>
      </c>
      <c r="G167" s="25">
        <f t="shared" si="12"/>
        <v>147.82916666666671</v>
      </c>
      <c r="H167" s="25">
        <f t="shared" si="13"/>
        <v>147.82916666666671</v>
      </c>
      <c r="I167" s="27">
        <f t="shared" si="14"/>
        <v>147.97426960863771</v>
      </c>
      <c r="J167" s="28">
        <f t="shared" si="11"/>
        <v>147.90463487688532</v>
      </c>
      <c r="K167" s="28">
        <f t="shared" si="10"/>
        <v>147.90463487688532</v>
      </c>
    </row>
    <row r="168" spans="2:11" x14ac:dyDescent="0.2">
      <c r="B168" s="30">
        <v>44432</v>
      </c>
      <c r="C168" s="26">
        <v>149.44999999999999</v>
      </c>
      <c r="D168" s="26">
        <v>150.86000000000001</v>
      </c>
      <c r="E168" s="26">
        <v>149.15</v>
      </c>
      <c r="F168" s="26">
        <v>149.62</v>
      </c>
      <c r="G168" s="25">
        <f t="shared" si="12"/>
        <v>148.1191666666667</v>
      </c>
      <c r="H168" s="25">
        <f t="shared" si="13"/>
        <v>148.1191666666667</v>
      </c>
      <c r="I168" s="27">
        <f t="shared" si="14"/>
        <v>148.22745889961652</v>
      </c>
      <c r="J168" s="28">
        <f t="shared" si="11"/>
        <v>148.355976157664</v>
      </c>
      <c r="K168" s="28">
        <f t="shared" si="10"/>
        <v>148.355976157664</v>
      </c>
    </row>
    <row r="169" spans="2:11" x14ac:dyDescent="0.2">
      <c r="B169" s="30">
        <v>44433</v>
      </c>
      <c r="C169" s="26">
        <v>149.81</v>
      </c>
      <c r="D169" s="26">
        <v>150.32</v>
      </c>
      <c r="E169" s="26">
        <v>147.80000000000001</v>
      </c>
      <c r="F169" s="26">
        <v>148.36000000000001</v>
      </c>
      <c r="G169" s="25">
        <f t="shared" si="12"/>
        <v>148.30833333333337</v>
      </c>
      <c r="H169" s="25">
        <f t="shared" si="13"/>
        <v>148.30833333333337</v>
      </c>
      <c r="I169" s="27">
        <f t="shared" si="14"/>
        <v>148.24784983813706</v>
      </c>
      <c r="J169" s="28">
        <f t="shared" si="11"/>
        <v>148.671982118248</v>
      </c>
      <c r="K169" s="28">
        <f t="shared" si="10"/>
        <v>148.671982118248</v>
      </c>
    </row>
    <row r="170" spans="2:11" x14ac:dyDescent="0.2">
      <c r="B170" s="30">
        <v>44434</v>
      </c>
      <c r="C170" s="26">
        <v>148.35</v>
      </c>
      <c r="D170" s="26">
        <v>149.12</v>
      </c>
      <c r="E170" s="26">
        <v>147.51</v>
      </c>
      <c r="F170" s="26">
        <v>147.54</v>
      </c>
      <c r="G170" s="25">
        <f t="shared" si="12"/>
        <v>148.47000000000003</v>
      </c>
      <c r="H170" s="25">
        <f t="shared" si="13"/>
        <v>148.47000000000003</v>
      </c>
      <c r="I170" s="27">
        <f t="shared" si="14"/>
        <v>148.13894986303904</v>
      </c>
      <c r="J170" s="28">
        <f t="shared" si="11"/>
        <v>148.59398658868599</v>
      </c>
      <c r="K170" s="28">
        <f t="shared" si="10"/>
        <v>148.59398658868599</v>
      </c>
    </row>
    <row r="171" spans="2:11" x14ac:dyDescent="0.2">
      <c r="B171" s="30">
        <v>44435</v>
      </c>
      <c r="C171" s="26">
        <v>147.47999999999999</v>
      </c>
      <c r="D171" s="26">
        <v>148.75</v>
      </c>
      <c r="E171" s="26">
        <v>146.83000000000001</v>
      </c>
      <c r="F171" s="26">
        <v>148.6</v>
      </c>
      <c r="G171" s="25">
        <f t="shared" si="12"/>
        <v>148.69833333333335</v>
      </c>
      <c r="H171" s="25">
        <f t="shared" si="13"/>
        <v>148.69833333333335</v>
      </c>
      <c r="I171" s="27">
        <f t="shared" si="14"/>
        <v>148.20988065334075</v>
      </c>
      <c r="J171" s="28">
        <f t="shared" si="11"/>
        <v>148.33048994151449</v>
      </c>
      <c r="K171" s="28">
        <f t="shared" si="10"/>
        <v>148.33048994151449</v>
      </c>
    </row>
    <row r="172" spans="2:11" x14ac:dyDescent="0.2">
      <c r="B172" s="30">
        <v>44438</v>
      </c>
      <c r="C172" s="26">
        <v>149</v>
      </c>
      <c r="D172" s="26">
        <v>153.49</v>
      </c>
      <c r="E172" s="26">
        <v>148.61000000000001</v>
      </c>
      <c r="F172" s="26">
        <v>153.12</v>
      </c>
      <c r="G172" s="25">
        <f t="shared" si="12"/>
        <v>149.05083333333334</v>
      </c>
      <c r="H172" s="25">
        <f t="shared" si="13"/>
        <v>149.05083333333334</v>
      </c>
      <c r="I172" s="27">
        <f t="shared" si="14"/>
        <v>148.96528362974985</v>
      </c>
      <c r="J172" s="28">
        <f t="shared" si="11"/>
        <v>148.39786745613586</v>
      </c>
      <c r="K172" s="28">
        <f t="shared" si="10"/>
        <v>148.39786745613586</v>
      </c>
    </row>
    <row r="173" spans="2:11" x14ac:dyDescent="0.2">
      <c r="B173" s="30">
        <v>44439</v>
      </c>
      <c r="C173" s="26">
        <v>152.66</v>
      </c>
      <c r="D173" s="26">
        <v>152.80000000000001</v>
      </c>
      <c r="E173" s="26">
        <v>151.29</v>
      </c>
      <c r="F173" s="26">
        <v>151.83000000000001</v>
      </c>
      <c r="G173" s="25">
        <f t="shared" si="12"/>
        <v>149.27833333333331</v>
      </c>
      <c r="H173" s="25">
        <f t="shared" si="13"/>
        <v>149.27833333333331</v>
      </c>
      <c r="I173" s="27">
        <f t="shared" si="14"/>
        <v>149.40600922517297</v>
      </c>
      <c r="J173" s="28">
        <f t="shared" si="11"/>
        <v>149.5784005921019</v>
      </c>
      <c r="K173" s="28">
        <f t="shared" si="10"/>
        <v>149.5784005921019</v>
      </c>
    </row>
    <row r="174" spans="2:11" x14ac:dyDescent="0.2">
      <c r="B174" s="30">
        <v>44440</v>
      </c>
      <c r="C174" s="26">
        <v>152.83000000000001</v>
      </c>
      <c r="D174" s="26">
        <v>154.97999999999999</v>
      </c>
      <c r="E174" s="26">
        <v>152.34</v>
      </c>
      <c r="F174" s="26">
        <v>152.51</v>
      </c>
      <c r="G174" s="25">
        <f t="shared" si="12"/>
        <v>149.39416666666665</v>
      </c>
      <c r="H174" s="25">
        <f t="shared" si="13"/>
        <v>149.39416666666665</v>
      </c>
      <c r="I174" s="27">
        <f t="shared" si="14"/>
        <v>149.88354626745405</v>
      </c>
      <c r="J174" s="28">
        <f t="shared" si="11"/>
        <v>150.14130044407642</v>
      </c>
      <c r="K174" s="28">
        <f t="shared" si="10"/>
        <v>150.14130044407642</v>
      </c>
    </row>
    <row r="175" spans="2:11" x14ac:dyDescent="0.2">
      <c r="B175" s="30">
        <v>44441</v>
      </c>
      <c r="C175" s="26">
        <v>153.87</v>
      </c>
      <c r="D175" s="26">
        <v>154.72</v>
      </c>
      <c r="E175" s="26">
        <v>152.4</v>
      </c>
      <c r="F175" s="26">
        <v>153.65</v>
      </c>
      <c r="G175" s="25">
        <f t="shared" si="12"/>
        <v>149.68249999999998</v>
      </c>
      <c r="H175" s="25">
        <f t="shared" si="13"/>
        <v>149.68249999999998</v>
      </c>
      <c r="I175" s="27">
        <f t="shared" si="14"/>
        <v>150.46300068784575</v>
      </c>
      <c r="J175" s="28">
        <f t="shared" si="11"/>
        <v>150.7334753330573</v>
      </c>
      <c r="K175" s="28">
        <f t="shared" si="10"/>
        <v>150.7334753330573</v>
      </c>
    </row>
    <row r="176" spans="2:11" x14ac:dyDescent="0.2">
      <c r="B176" s="30">
        <v>44442</v>
      </c>
      <c r="C176" s="26">
        <v>153.76</v>
      </c>
      <c r="D176" s="26">
        <v>154.63</v>
      </c>
      <c r="E176" s="26">
        <v>153.09</v>
      </c>
      <c r="F176" s="26">
        <v>154.30000000000001</v>
      </c>
      <c r="G176" s="25">
        <f t="shared" si="12"/>
        <v>150.34416666666667</v>
      </c>
      <c r="H176" s="25">
        <f t="shared" si="13"/>
        <v>150.34416666666667</v>
      </c>
      <c r="I176" s="27">
        <f t="shared" si="14"/>
        <v>151.05330827433102</v>
      </c>
      <c r="J176" s="28">
        <f t="shared" si="11"/>
        <v>151.46260649979297</v>
      </c>
      <c r="K176" s="28">
        <f t="shared" si="10"/>
        <v>151.46260649979297</v>
      </c>
    </row>
    <row r="177" spans="2:11" x14ac:dyDescent="0.2">
      <c r="B177" s="30">
        <v>44446</v>
      </c>
      <c r="C177" s="26">
        <v>154.97</v>
      </c>
      <c r="D177" s="26">
        <v>157.26</v>
      </c>
      <c r="E177" s="26">
        <v>154.38999999999999</v>
      </c>
      <c r="F177" s="26">
        <v>156.69</v>
      </c>
      <c r="G177" s="25">
        <f t="shared" si="12"/>
        <v>151.17666666666665</v>
      </c>
      <c r="H177" s="25">
        <f t="shared" si="13"/>
        <v>151.17666666666665</v>
      </c>
      <c r="I177" s="27">
        <f t="shared" si="14"/>
        <v>151.92049161674163</v>
      </c>
      <c r="J177" s="28">
        <f t="shared" si="11"/>
        <v>152.17195487484474</v>
      </c>
      <c r="K177" s="28">
        <f t="shared" si="10"/>
        <v>152.17195487484474</v>
      </c>
    </row>
    <row r="178" spans="2:11" x14ac:dyDescent="0.2">
      <c r="B178" s="30">
        <v>44447</v>
      </c>
      <c r="C178" s="26">
        <v>156.97999999999999</v>
      </c>
      <c r="D178" s="26">
        <v>157.04</v>
      </c>
      <c r="E178" s="26">
        <v>153.97999999999999</v>
      </c>
      <c r="F178" s="26">
        <v>155.11000000000001</v>
      </c>
      <c r="G178" s="25">
        <f t="shared" si="12"/>
        <v>151.75333333333333</v>
      </c>
      <c r="H178" s="25">
        <f t="shared" si="13"/>
        <v>151.75333333333333</v>
      </c>
      <c r="I178" s="27">
        <f t="shared" si="14"/>
        <v>152.41118521416601</v>
      </c>
      <c r="J178" s="28">
        <f t="shared" si="11"/>
        <v>153.30146615613356</v>
      </c>
      <c r="K178" s="28">
        <f t="shared" si="10"/>
        <v>153.30146615613356</v>
      </c>
    </row>
    <row r="179" spans="2:11" x14ac:dyDescent="0.2">
      <c r="B179" s="30">
        <v>44448</v>
      </c>
      <c r="C179" s="26">
        <v>155.49</v>
      </c>
      <c r="D179" s="26">
        <v>156.11000000000001</v>
      </c>
      <c r="E179" s="26">
        <v>153.94999999999999</v>
      </c>
      <c r="F179" s="26">
        <v>154.07</v>
      </c>
      <c r="G179" s="25">
        <f t="shared" si="12"/>
        <v>152.11666666666665</v>
      </c>
      <c r="H179" s="25">
        <f t="shared" si="13"/>
        <v>152.11666666666665</v>
      </c>
      <c r="I179" s="27">
        <f t="shared" si="14"/>
        <v>152.66638748890972</v>
      </c>
      <c r="J179" s="28">
        <f t="shared" si="11"/>
        <v>153.75359961710018</v>
      </c>
      <c r="K179" s="28">
        <f t="shared" si="10"/>
        <v>153.75359961710018</v>
      </c>
    </row>
    <row r="180" spans="2:11" x14ac:dyDescent="0.2">
      <c r="B180" s="30">
        <v>44449</v>
      </c>
      <c r="C180" s="26">
        <v>155</v>
      </c>
      <c r="D180" s="26">
        <v>155.47999999999999</v>
      </c>
      <c r="E180" s="26">
        <v>148.69999999999999</v>
      </c>
      <c r="F180" s="26">
        <v>148.97</v>
      </c>
      <c r="G180" s="25">
        <f t="shared" si="12"/>
        <v>152.0625</v>
      </c>
      <c r="H180" s="25">
        <f t="shared" si="13"/>
        <v>152.0625</v>
      </c>
      <c r="I180" s="27">
        <f t="shared" si="14"/>
        <v>152.09771249061592</v>
      </c>
      <c r="J180" s="28">
        <f t="shared" si="11"/>
        <v>153.83269971282513</v>
      </c>
      <c r="K180" s="28">
        <f t="shared" si="10"/>
        <v>153.83269971282513</v>
      </c>
    </row>
    <row r="181" spans="2:11" x14ac:dyDescent="0.2">
      <c r="B181" s="30">
        <v>44452</v>
      </c>
      <c r="C181" s="26">
        <v>150.63</v>
      </c>
      <c r="D181" s="26">
        <v>151.41999999999999</v>
      </c>
      <c r="E181" s="26">
        <v>148.75</v>
      </c>
      <c r="F181" s="26">
        <v>149.55000000000001</v>
      </c>
      <c r="G181" s="25">
        <f t="shared" si="12"/>
        <v>152.16166666666666</v>
      </c>
      <c r="H181" s="25">
        <f t="shared" si="13"/>
        <v>152.16166666666666</v>
      </c>
      <c r="I181" s="27">
        <f t="shared" si="14"/>
        <v>151.70575672282885</v>
      </c>
      <c r="J181" s="28">
        <f t="shared" si="11"/>
        <v>152.61702478461885</v>
      </c>
      <c r="K181" s="28">
        <f t="shared" si="10"/>
        <v>152.61702478461885</v>
      </c>
    </row>
    <row r="182" spans="2:11" x14ac:dyDescent="0.2">
      <c r="B182" s="30">
        <v>44453</v>
      </c>
      <c r="C182" s="26">
        <v>150.35</v>
      </c>
      <c r="D182" s="26">
        <v>151.07</v>
      </c>
      <c r="E182" s="26">
        <v>146.91</v>
      </c>
      <c r="F182" s="26">
        <v>148.12</v>
      </c>
      <c r="G182" s="25">
        <f t="shared" si="12"/>
        <v>152.21</v>
      </c>
      <c r="H182" s="25">
        <f t="shared" si="13"/>
        <v>152.21</v>
      </c>
      <c r="I182" s="27">
        <f t="shared" si="14"/>
        <v>151.15410184239366</v>
      </c>
      <c r="J182" s="28">
        <f t="shared" si="11"/>
        <v>151.85026858846413</v>
      </c>
      <c r="K182" s="28">
        <f t="shared" si="10"/>
        <v>151.85026858846413</v>
      </c>
    </row>
    <row r="183" spans="2:11" x14ac:dyDescent="0.2">
      <c r="B183" s="30">
        <v>44454</v>
      </c>
      <c r="C183" s="26">
        <v>148.56</v>
      </c>
      <c r="D183" s="26">
        <v>149.44</v>
      </c>
      <c r="E183" s="26">
        <v>146.37</v>
      </c>
      <c r="F183" s="26">
        <v>149.03</v>
      </c>
      <c r="G183" s="25">
        <f t="shared" si="12"/>
        <v>152.24583333333334</v>
      </c>
      <c r="H183" s="25">
        <f t="shared" si="13"/>
        <v>152.24583333333334</v>
      </c>
      <c r="I183" s="27">
        <f t="shared" si="14"/>
        <v>150.82731694356386</v>
      </c>
      <c r="J183" s="28">
        <f t="shared" si="11"/>
        <v>150.9177014413481</v>
      </c>
      <c r="K183" s="28">
        <f t="shared" si="10"/>
        <v>150.9177014413481</v>
      </c>
    </row>
    <row r="184" spans="2:11" x14ac:dyDescent="0.2">
      <c r="B184" s="30">
        <v>44455</v>
      </c>
      <c r="C184" s="26">
        <v>148.44</v>
      </c>
      <c r="D184" s="26">
        <v>148.97</v>
      </c>
      <c r="E184" s="26">
        <v>147.22</v>
      </c>
      <c r="F184" s="26">
        <v>148.79</v>
      </c>
      <c r="G184" s="25">
        <f t="shared" si="12"/>
        <v>151.88500000000002</v>
      </c>
      <c r="H184" s="25">
        <f t="shared" si="13"/>
        <v>151.88500000000002</v>
      </c>
      <c r="I184" s="27">
        <f t="shared" si="14"/>
        <v>150.51388356763096</v>
      </c>
      <c r="J184" s="28">
        <f t="shared" si="11"/>
        <v>150.44577608101108</v>
      </c>
      <c r="K184" s="28">
        <f t="shared" si="10"/>
        <v>150.44577608101108</v>
      </c>
    </row>
    <row r="185" spans="2:11" x14ac:dyDescent="0.2">
      <c r="B185" s="30">
        <v>44456</v>
      </c>
      <c r="C185" s="26">
        <v>148.82</v>
      </c>
      <c r="D185" s="26">
        <v>148.82</v>
      </c>
      <c r="E185" s="26">
        <v>145.76</v>
      </c>
      <c r="F185" s="26">
        <v>146.06</v>
      </c>
      <c r="G185" s="25">
        <f t="shared" si="12"/>
        <v>151.40416666666664</v>
      </c>
      <c r="H185" s="25">
        <f t="shared" si="13"/>
        <v>151.40416666666664</v>
      </c>
      <c r="I185" s="27">
        <f t="shared" si="14"/>
        <v>149.82867071107233</v>
      </c>
      <c r="J185" s="28">
        <f t="shared" si="11"/>
        <v>150.03183206075829</v>
      </c>
      <c r="K185" s="28">
        <f t="shared" si="10"/>
        <v>150.03183206075829</v>
      </c>
    </row>
    <row r="186" spans="2:11" x14ac:dyDescent="0.2">
      <c r="B186" s="30">
        <v>44459</v>
      </c>
      <c r="C186" s="26">
        <v>143.80000000000001</v>
      </c>
      <c r="D186" s="26">
        <v>144.84</v>
      </c>
      <c r="E186" s="26">
        <v>141.27000000000001</v>
      </c>
      <c r="F186" s="26">
        <v>142.94</v>
      </c>
      <c r="G186" s="25">
        <f t="shared" si="12"/>
        <v>150.60666666666665</v>
      </c>
      <c r="H186" s="25">
        <f t="shared" si="13"/>
        <v>150.60666666666665</v>
      </c>
      <c r="I186" s="27">
        <f t="shared" si="14"/>
        <v>148.76887521706121</v>
      </c>
      <c r="J186" s="28">
        <f t="shared" si="11"/>
        <v>149.03887404556872</v>
      </c>
      <c r="K186" s="28">
        <f t="shared" si="10"/>
        <v>149.03887404556872</v>
      </c>
    </row>
    <row r="187" spans="2:11" x14ac:dyDescent="0.2">
      <c r="B187" s="30">
        <v>44460</v>
      </c>
      <c r="C187" s="26">
        <v>143.93</v>
      </c>
      <c r="D187" s="26">
        <v>144.6</v>
      </c>
      <c r="E187" s="26">
        <v>142.78</v>
      </c>
      <c r="F187" s="26">
        <v>143.43</v>
      </c>
      <c r="G187" s="25">
        <f t="shared" si="12"/>
        <v>149.755</v>
      </c>
      <c r="H187" s="25">
        <f t="shared" si="13"/>
        <v>149.755</v>
      </c>
      <c r="I187" s="27">
        <f t="shared" si="14"/>
        <v>147.9475097990518</v>
      </c>
      <c r="J187" s="28">
        <f t="shared" si="11"/>
        <v>147.51415553417655</v>
      </c>
      <c r="K187" s="28">
        <f t="shared" si="10"/>
        <v>147.51415553417655</v>
      </c>
    </row>
    <row r="188" spans="2:11" x14ac:dyDescent="0.2">
      <c r="B188" s="30">
        <v>44461</v>
      </c>
      <c r="C188" s="26">
        <v>144.44999999999999</v>
      </c>
      <c r="D188" s="26">
        <v>146.43</v>
      </c>
      <c r="E188" s="26">
        <v>143.69999999999999</v>
      </c>
      <c r="F188" s="26">
        <v>145.85</v>
      </c>
      <c r="G188" s="25">
        <f t="shared" si="12"/>
        <v>149.05083333333334</v>
      </c>
      <c r="H188" s="25">
        <f t="shared" si="13"/>
        <v>149.05083333333334</v>
      </c>
      <c r="I188" s="27">
        <f t="shared" si="14"/>
        <v>147.62481598381305</v>
      </c>
      <c r="J188" s="28">
        <f t="shared" si="11"/>
        <v>146.49311665063243</v>
      </c>
      <c r="K188" s="28">
        <f t="shared" si="10"/>
        <v>146.49311665063243</v>
      </c>
    </row>
    <row r="189" spans="2:11" x14ac:dyDescent="0.2">
      <c r="B189" s="30">
        <v>44462</v>
      </c>
      <c r="C189" s="26">
        <v>146.65</v>
      </c>
      <c r="D189" s="26">
        <v>147.08000000000001</v>
      </c>
      <c r="E189" s="26">
        <v>145.63999999999999</v>
      </c>
      <c r="F189" s="26">
        <v>146.83000000000001</v>
      </c>
      <c r="G189" s="25">
        <f t="shared" si="12"/>
        <v>148.22916666666666</v>
      </c>
      <c r="H189" s="25">
        <f t="shared" si="13"/>
        <v>148.22916666666666</v>
      </c>
      <c r="I189" s="27">
        <f t="shared" si="14"/>
        <v>147.50253660168798</v>
      </c>
      <c r="J189" s="28">
        <f t="shared" si="11"/>
        <v>146.33233748797431</v>
      </c>
      <c r="K189" s="28">
        <f t="shared" si="10"/>
        <v>146.33233748797431</v>
      </c>
    </row>
    <row r="190" spans="2:11" x14ac:dyDescent="0.2">
      <c r="B190" s="30">
        <v>44463</v>
      </c>
      <c r="C190" s="26">
        <v>145.66</v>
      </c>
      <c r="D190" s="26">
        <v>147.47</v>
      </c>
      <c r="E190" s="26">
        <v>145.56</v>
      </c>
      <c r="F190" s="26">
        <v>146.91999999999999</v>
      </c>
      <c r="G190" s="25">
        <f t="shared" si="12"/>
        <v>147.54666666666665</v>
      </c>
      <c r="H190" s="25">
        <f t="shared" si="13"/>
        <v>147.54666666666665</v>
      </c>
      <c r="I190" s="27">
        <f t="shared" si="14"/>
        <v>147.41291558604368</v>
      </c>
      <c r="J190" s="28">
        <f t="shared" si="11"/>
        <v>146.45675311598075</v>
      </c>
      <c r="K190" s="28">
        <f t="shared" si="10"/>
        <v>146.45675311598075</v>
      </c>
    </row>
    <row r="191" spans="2:11" x14ac:dyDescent="0.2">
      <c r="B191" s="30">
        <v>44466</v>
      </c>
      <c r="C191" s="26">
        <v>145.47</v>
      </c>
      <c r="D191" s="26">
        <v>145.96</v>
      </c>
      <c r="E191" s="26">
        <v>143.82</v>
      </c>
      <c r="F191" s="26">
        <v>145.37</v>
      </c>
      <c r="G191" s="25">
        <f t="shared" si="12"/>
        <v>146.82166666666669</v>
      </c>
      <c r="H191" s="25">
        <f t="shared" si="13"/>
        <v>146.82166666666669</v>
      </c>
      <c r="I191" s="27">
        <f t="shared" si="14"/>
        <v>147.09862088049849</v>
      </c>
      <c r="J191" s="28">
        <f t="shared" si="11"/>
        <v>146.57256483698555</v>
      </c>
      <c r="K191" s="28">
        <f t="shared" si="10"/>
        <v>146.57256483698555</v>
      </c>
    </row>
    <row r="192" spans="2:11" x14ac:dyDescent="0.2">
      <c r="B192" s="30">
        <v>44467</v>
      </c>
      <c r="C192" s="26">
        <v>143.25</v>
      </c>
      <c r="D192" s="26">
        <v>144.75</v>
      </c>
      <c r="E192" s="26">
        <v>141.69</v>
      </c>
      <c r="F192" s="26">
        <v>141.91</v>
      </c>
      <c r="G192" s="25">
        <f t="shared" si="12"/>
        <v>146.23333333333332</v>
      </c>
      <c r="H192" s="25">
        <f t="shared" si="13"/>
        <v>146.23333333333332</v>
      </c>
      <c r="I192" s="27">
        <f t="shared" si="14"/>
        <v>146.30037151426797</v>
      </c>
      <c r="J192" s="28">
        <f t="shared" si="11"/>
        <v>146.27192362773917</v>
      </c>
      <c r="K192" s="28">
        <f t="shared" si="10"/>
        <v>146.27192362773917</v>
      </c>
    </row>
    <row r="193" spans="2:11" x14ac:dyDescent="0.2">
      <c r="B193" s="30">
        <v>44468</v>
      </c>
      <c r="C193" s="26">
        <v>142.47</v>
      </c>
      <c r="D193" s="26">
        <v>144.44999999999999</v>
      </c>
      <c r="E193" s="26">
        <v>142.03</v>
      </c>
      <c r="F193" s="26">
        <v>142.83000000000001</v>
      </c>
      <c r="G193" s="25">
        <f t="shared" si="12"/>
        <v>145.67333333333335</v>
      </c>
      <c r="H193" s="25">
        <f t="shared" si="13"/>
        <v>145.67333333333335</v>
      </c>
      <c r="I193" s="27">
        <f t="shared" si="14"/>
        <v>145.7664682043806</v>
      </c>
      <c r="J193" s="28">
        <f t="shared" si="11"/>
        <v>145.18144272080437</v>
      </c>
      <c r="K193" s="28">
        <f t="shared" si="10"/>
        <v>145.18144272080437</v>
      </c>
    </row>
    <row r="194" spans="2:11" x14ac:dyDescent="0.2">
      <c r="B194" s="30">
        <v>44469</v>
      </c>
      <c r="C194" s="26">
        <v>143.66</v>
      </c>
      <c r="D194" s="26">
        <v>144.38</v>
      </c>
      <c r="E194" s="26">
        <v>141.28</v>
      </c>
      <c r="F194" s="26">
        <v>141.5</v>
      </c>
      <c r="G194" s="25">
        <f t="shared" si="12"/>
        <v>145.1216666666667</v>
      </c>
      <c r="H194" s="25">
        <f t="shared" si="13"/>
        <v>145.1216666666667</v>
      </c>
      <c r="I194" s="27">
        <f t="shared" si="14"/>
        <v>145.11008848062974</v>
      </c>
      <c r="J194" s="28">
        <f t="shared" si="11"/>
        <v>144.59358204060328</v>
      </c>
      <c r="K194" s="28">
        <f t="shared" si="10"/>
        <v>144.59358204060328</v>
      </c>
    </row>
    <row r="195" spans="2:11" x14ac:dyDescent="0.2">
      <c r="B195" s="30">
        <v>44470</v>
      </c>
      <c r="C195" s="26">
        <v>141.9</v>
      </c>
      <c r="D195" s="26">
        <v>142.91999999999999</v>
      </c>
      <c r="E195" s="26">
        <v>139.11000000000001</v>
      </c>
      <c r="F195" s="26">
        <v>142.65</v>
      </c>
      <c r="G195" s="25">
        <f t="shared" si="12"/>
        <v>144.59</v>
      </c>
      <c r="H195" s="25">
        <f t="shared" si="13"/>
        <v>144.59</v>
      </c>
      <c r="I195" s="27">
        <f t="shared" si="14"/>
        <v>144.73161332976363</v>
      </c>
      <c r="J195" s="28">
        <f t="shared" si="11"/>
        <v>143.82018653045247</v>
      </c>
      <c r="K195" s="28">
        <f t="shared" si="10"/>
        <v>143.82018653045247</v>
      </c>
    </row>
    <row r="196" spans="2:11" x14ac:dyDescent="0.2">
      <c r="B196" s="30">
        <v>44473</v>
      </c>
      <c r="C196" s="26">
        <v>141.76</v>
      </c>
      <c r="D196" s="26">
        <v>142.21</v>
      </c>
      <c r="E196" s="26">
        <v>138.27000000000001</v>
      </c>
      <c r="F196" s="26">
        <v>139.13999999999999</v>
      </c>
      <c r="G196" s="25">
        <f t="shared" si="12"/>
        <v>143.78583333333333</v>
      </c>
      <c r="H196" s="25">
        <f t="shared" si="13"/>
        <v>143.78583333333333</v>
      </c>
      <c r="I196" s="27">
        <f t="shared" si="14"/>
        <v>143.87136512518461</v>
      </c>
      <c r="J196" s="28">
        <f t="shared" si="11"/>
        <v>143.52763989783935</v>
      </c>
      <c r="K196" s="28">
        <f t="shared" si="10"/>
        <v>143.52763989783935</v>
      </c>
    </row>
    <row r="197" spans="2:11" x14ac:dyDescent="0.2">
      <c r="B197" s="30">
        <v>44474</v>
      </c>
      <c r="C197" s="26">
        <v>139.49</v>
      </c>
      <c r="D197" s="26">
        <v>142.24</v>
      </c>
      <c r="E197" s="26">
        <v>139.36000000000001</v>
      </c>
      <c r="F197" s="26">
        <v>141.11000000000001</v>
      </c>
      <c r="G197" s="25">
        <f t="shared" si="12"/>
        <v>143.37333333333333</v>
      </c>
      <c r="H197" s="25">
        <f t="shared" si="13"/>
        <v>143.37333333333333</v>
      </c>
      <c r="I197" s="27">
        <f t="shared" si="14"/>
        <v>143.44653972131005</v>
      </c>
      <c r="J197" s="28">
        <f t="shared" si="11"/>
        <v>142.43072992337952</v>
      </c>
      <c r="K197" s="28">
        <f t="shared" si="10"/>
        <v>142.43072992337952</v>
      </c>
    </row>
    <row r="198" spans="2:11" x14ac:dyDescent="0.2">
      <c r="B198" s="30">
        <v>44475</v>
      </c>
      <c r="C198" s="26">
        <v>139.47</v>
      </c>
      <c r="D198" s="26">
        <v>142.15</v>
      </c>
      <c r="E198" s="26">
        <v>138.37</v>
      </c>
      <c r="F198" s="26">
        <v>142</v>
      </c>
      <c r="G198" s="25">
        <f t="shared" si="12"/>
        <v>143.29499999999999</v>
      </c>
      <c r="H198" s="25">
        <f t="shared" si="13"/>
        <v>143.29499999999999</v>
      </c>
      <c r="I198" s="27">
        <f t="shared" si="14"/>
        <v>143.22399514880081</v>
      </c>
      <c r="J198" s="28">
        <f t="shared" si="11"/>
        <v>142.10054744253463</v>
      </c>
      <c r="K198" s="28">
        <f t="shared" si="10"/>
        <v>142.10054744253463</v>
      </c>
    </row>
    <row r="199" spans="2:11" x14ac:dyDescent="0.2">
      <c r="B199" s="30">
        <v>44476</v>
      </c>
      <c r="C199" s="26">
        <v>143.06</v>
      </c>
      <c r="D199" s="26">
        <v>144.22</v>
      </c>
      <c r="E199" s="26">
        <v>142.72</v>
      </c>
      <c r="F199" s="26">
        <v>143.29</v>
      </c>
      <c r="G199" s="25">
        <f t="shared" si="12"/>
        <v>143.28333333333333</v>
      </c>
      <c r="H199" s="25">
        <f t="shared" si="13"/>
        <v>143.28333333333333</v>
      </c>
      <c r="I199" s="27">
        <f t="shared" si="14"/>
        <v>143.23414974129298</v>
      </c>
      <c r="J199" s="28">
        <f t="shared" si="11"/>
        <v>142.07541058190097</v>
      </c>
      <c r="K199" s="28">
        <f t="shared" si="10"/>
        <v>142.07541058190097</v>
      </c>
    </row>
    <row r="200" spans="2:11" x14ac:dyDescent="0.2">
      <c r="B200" s="30">
        <v>44477</v>
      </c>
      <c r="C200" s="26">
        <v>144.03</v>
      </c>
      <c r="D200" s="26">
        <v>144.18</v>
      </c>
      <c r="E200" s="26">
        <v>142.56</v>
      </c>
      <c r="F200" s="26">
        <v>142.9</v>
      </c>
      <c r="G200" s="25">
        <f t="shared" si="12"/>
        <v>143.03750000000002</v>
      </c>
      <c r="H200" s="25">
        <f t="shared" si="13"/>
        <v>143.03750000000002</v>
      </c>
      <c r="I200" s="27">
        <f t="shared" si="14"/>
        <v>143.18274208878637</v>
      </c>
      <c r="J200" s="28">
        <f t="shared" si="11"/>
        <v>142.37905793642571</v>
      </c>
      <c r="K200" s="28">
        <f t="shared" si="10"/>
        <v>142.37905793642571</v>
      </c>
    </row>
    <row r="201" spans="2:11" x14ac:dyDescent="0.2">
      <c r="B201" s="30">
        <v>44480</v>
      </c>
      <c r="C201" s="26">
        <v>142.27000000000001</v>
      </c>
      <c r="D201" s="26">
        <v>144.81</v>
      </c>
      <c r="E201" s="26">
        <v>141.81</v>
      </c>
      <c r="F201" s="26">
        <v>142.81</v>
      </c>
      <c r="G201" s="25">
        <f t="shared" si="12"/>
        <v>142.70249999999999</v>
      </c>
      <c r="H201" s="25">
        <f t="shared" si="13"/>
        <v>142.70249999999999</v>
      </c>
      <c r="I201" s="27">
        <f t="shared" si="14"/>
        <v>143.12539715205</v>
      </c>
      <c r="J201" s="28">
        <f t="shared" si="11"/>
        <v>142.50929345231927</v>
      </c>
      <c r="K201" s="28">
        <f t="shared" ref="K201:K258" si="15">0.25*F200+0.75*K200</f>
        <v>142.50929345231927</v>
      </c>
    </row>
    <row r="202" spans="2:11" x14ac:dyDescent="0.2">
      <c r="B202" s="30">
        <v>44481</v>
      </c>
      <c r="C202" s="26">
        <v>143.22999999999999</v>
      </c>
      <c r="D202" s="26">
        <v>143.25</v>
      </c>
      <c r="E202" s="26">
        <v>141.04</v>
      </c>
      <c r="F202" s="26">
        <v>141.51</v>
      </c>
      <c r="G202" s="25">
        <f t="shared" si="12"/>
        <v>142.25166666666667</v>
      </c>
      <c r="H202" s="25">
        <f t="shared" si="13"/>
        <v>142.25166666666667</v>
      </c>
      <c r="I202" s="27">
        <f t="shared" si="14"/>
        <v>142.87687451327307</v>
      </c>
      <c r="J202" s="28">
        <f t="shared" ref="J202:J258" si="16">F201*$J$5 + J201* (1-$J$5)</f>
        <v>142.58447008923946</v>
      </c>
      <c r="K202" s="28">
        <f t="shared" si="15"/>
        <v>142.58447008923946</v>
      </c>
    </row>
    <row r="203" spans="2:11" x14ac:dyDescent="0.2">
      <c r="B203" s="30">
        <v>44482</v>
      </c>
      <c r="C203" s="26">
        <v>141.24</v>
      </c>
      <c r="D203" s="26">
        <v>141.4</v>
      </c>
      <c r="E203" s="26">
        <v>139.19999999999999</v>
      </c>
      <c r="F203" s="26">
        <v>140.91</v>
      </c>
      <c r="G203" s="25">
        <f t="shared" si="12"/>
        <v>141.88000000000002</v>
      </c>
      <c r="H203" s="25">
        <f t="shared" si="13"/>
        <v>141.88000000000002</v>
      </c>
      <c r="I203" s="27">
        <f t="shared" si="14"/>
        <v>142.57427843430798</v>
      </c>
      <c r="J203" s="28">
        <f t="shared" si="16"/>
        <v>142.31585256692961</v>
      </c>
      <c r="K203" s="28">
        <f t="shared" si="15"/>
        <v>142.31585256692961</v>
      </c>
    </row>
    <row r="204" spans="2:11" x14ac:dyDescent="0.2">
      <c r="B204" s="30">
        <v>44483</v>
      </c>
      <c r="C204" s="26">
        <v>142.11000000000001</v>
      </c>
      <c r="D204" s="26">
        <v>143.88</v>
      </c>
      <c r="E204" s="26">
        <v>141.51</v>
      </c>
      <c r="F204" s="26">
        <v>143.76</v>
      </c>
      <c r="G204" s="25">
        <f t="shared" si="12"/>
        <v>142.03416666666666</v>
      </c>
      <c r="H204" s="25">
        <f t="shared" si="13"/>
        <v>142.03416666666666</v>
      </c>
      <c r="I204" s="27">
        <f t="shared" si="14"/>
        <v>142.75669713672215</v>
      </c>
      <c r="J204" s="28">
        <f t="shared" si="16"/>
        <v>141.9643894251972</v>
      </c>
      <c r="K204" s="28">
        <f t="shared" si="15"/>
        <v>141.9643894251972</v>
      </c>
    </row>
    <row r="205" spans="2:11" x14ac:dyDescent="0.2">
      <c r="B205" s="30">
        <v>44484</v>
      </c>
      <c r="C205" s="26">
        <v>143.77000000000001</v>
      </c>
      <c r="D205" s="26">
        <v>144.9</v>
      </c>
      <c r="E205" s="26">
        <v>143.51</v>
      </c>
      <c r="F205" s="26">
        <v>144.84</v>
      </c>
      <c r="G205" s="25">
        <f t="shared" si="12"/>
        <v>142.20166666666665</v>
      </c>
      <c r="H205" s="25">
        <f t="shared" si="13"/>
        <v>142.20166666666665</v>
      </c>
      <c r="I205" s="27">
        <f t="shared" si="14"/>
        <v>143.07720526953412</v>
      </c>
      <c r="J205" s="28">
        <f t="shared" si="16"/>
        <v>142.4132920688979</v>
      </c>
      <c r="K205" s="28">
        <f t="shared" si="15"/>
        <v>142.4132920688979</v>
      </c>
    </row>
    <row r="206" spans="2:11" x14ac:dyDescent="0.2">
      <c r="B206" s="30">
        <v>44487</v>
      </c>
      <c r="C206" s="26">
        <v>143.44999999999999</v>
      </c>
      <c r="D206" s="26">
        <v>146.84</v>
      </c>
      <c r="E206" s="26">
        <v>143.16</v>
      </c>
      <c r="F206" s="26">
        <v>146.55000000000001</v>
      </c>
      <c r="G206" s="25">
        <f t="shared" si="12"/>
        <v>142.62249999999997</v>
      </c>
      <c r="H206" s="25">
        <f t="shared" si="13"/>
        <v>142.62249999999997</v>
      </c>
      <c r="I206" s="27">
        <f t="shared" si="14"/>
        <v>143.61148138191348</v>
      </c>
      <c r="J206" s="28">
        <f t="shared" si="16"/>
        <v>143.01996905167343</v>
      </c>
      <c r="K206" s="28">
        <f t="shared" si="15"/>
        <v>143.01996905167343</v>
      </c>
    </row>
    <row r="207" spans="2:11" x14ac:dyDescent="0.2">
      <c r="B207" s="30">
        <v>44488</v>
      </c>
      <c r="C207" s="26">
        <v>147.01</v>
      </c>
      <c r="D207" s="26">
        <v>149.16999999999999</v>
      </c>
      <c r="E207" s="26">
        <v>146.55000000000001</v>
      </c>
      <c r="F207" s="26">
        <v>148.76</v>
      </c>
      <c r="G207" s="25">
        <f t="shared" si="12"/>
        <v>143.13166666666666</v>
      </c>
      <c r="H207" s="25">
        <f t="shared" si="13"/>
        <v>143.13166666666666</v>
      </c>
      <c r="I207" s="27">
        <f t="shared" si="14"/>
        <v>144.40356116931139</v>
      </c>
      <c r="J207" s="28">
        <f t="shared" si="16"/>
        <v>143.90247678875505</v>
      </c>
      <c r="K207" s="28">
        <f t="shared" si="15"/>
        <v>143.90247678875505</v>
      </c>
    </row>
    <row r="208" spans="2:11" x14ac:dyDescent="0.2">
      <c r="B208" s="30">
        <v>44489</v>
      </c>
      <c r="C208" s="26">
        <v>148.69999999999999</v>
      </c>
      <c r="D208" s="26">
        <v>149.75</v>
      </c>
      <c r="E208" s="26">
        <v>148.12</v>
      </c>
      <c r="F208" s="26">
        <v>149.26</v>
      </c>
      <c r="G208" s="25">
        <f t="shared" si="12"/>
        <v>143.97499999999999</v>
      </c>
      <c r="H208" s="25">
        <f t="shared" si="13"/>
        <v>143.97499999999999</v>
      </c>
      <c r="I208" s="27">
        <f t="shared" si="14"/>
        <v>145.15070560480194</v>
      </c>
      <c r="J208" s="28">
        <f t="shared" si="16"/>
        <v>145.11685759156629</v>
      </c>
      <c r="K208" s="28">
        <f t="shared" si="15"/>
        <v>145.11685759156629</v>
      </c>
    </row>
    <row r="209" spans="2:11" x14ac:dyDescent="0.2">
      <c r="B209" s="30">
        <v>44490</v>
      </c>
      <c r="C209" s="26">
        <v>148.81</v>
      </c>
      <c r="D209" s="26">
        <v>149.63999999999999</v>
      </c>
      <c r="E209" s="26">
        <v>147.87</v>
      </c>
      <c r="F209" s="26">
        <v>149.47999999999999</v>
      </c>
      <c r="G209" s="25">
        <f t="shared" si="12"/>
        <v>144.67249999999999</v>
      </c>
      <c r="H209" s="25">
        <f t="shared" si="13"/>
        <v>144.67249999999999</v>
      </c>
      <c r="I209" s="27">
        <f t="shared" si="14"/>
        <v>145.81675089637088</v>
      </c>
      <c r="J209" s="28">
        <f t="shared" si="16"/>
        <v>146.15264319367472</v>
      </c>
      <c r="K209" s="28">
        <f t="shared" si="15"/>
        <v>146.15264319367472</v>
      </c>
    </row>
    <row r="210" spans="2:11" x14ac:dyDescent="0.2">
      <c r="B210" s="30">
        <v>44491</v>
      </c>
      <c r="C210" s="26">
        <v>149.69</v>
      </c>
      <c r="D210" s="26">
        <v>150.18</v>
      </c>
      <c r="E210" s="26">
        <v>148.63999999999999</v>
      </c>
      <c r="F210" s="26">
        <v>148.69</v>
      </c>
      <c r="G210" s="25">
        <f t="shared" si="12"/>
        <v>145.22999999999999</v>
      </c>
      <c r="H210" s="25">
        <f t="shared" si="13"/>
        <v>145.22999999999999</v>
      </c>
      <c r="I210" s="27">
        <f t="shared" si="14"/>
        <v>146.25878922000612</v>
      </c>
      <c r="J210" s="28">
        <f t="shared" si="16"/>
        <v>146.98448239525604</v>
      </c>
      <c r="K210" s="28">
        <f t="shared" si="15"/>
        <v>146.98448239525604</v>
      </c>
    </row>
    <row r="211" spans="2:11" x14ac:dyDescent="0.2">
      <c r="B211" s="30">
        <v>44494</v>
      </c>
      <c r="C211" s="26">
        <v>148.68</v>
      </c>
      <c r="D211" s="26">
        <v>149.37</v>
      </c>
      <c r="E211" s="26">
        <v>147.62</v>
      </c>
      <c r="F211" s="26">
        <v>148.63999999999999</v>
      </c>
      <c r="G211" s="25">
        <f t="shared" ref="G211:G258" si="17">AVERAGE(F200:F211)</f>
        <v>145.67583333333334</v>
      </c>
      <c r="H211" s="25">
        <f t="shared" ref="H211:H258" si="18">AVERAGE(F200:F211)</f>
        <v>145.67583333333334</v>
      </c>
      <c r="I211" s="27">
        <f t="shared" si="14"/>
        <v>146.62512934000517</v>
      </c>
      <c r="J211" s="28">
        <f t="shared" si="16"/>
        <v>147.41086179644202</v>
      </c>
      <c r="K211" s="28">
        <f t="shared" si="15"/>
        <v>147.41086179644202</v>
      </c>
    </row>
    <row r="212" spans="2:11" x14ac:dyDescent="0.2">
      <c r="B212" s="30">
        <v>44495</v>
      </c>
      <c r="C212" s="26">
        <v>149.33000000000001</v>
      </c>
      <c r="D212" s="26">
        <v>150.84</v>
      </c>
      <c r="E212" s="26">
        <v>149.01</v>
      </c>
      <c r="F212" s="26">
        <v>149.32</v>
      </c>
      <c r="G212" s="25">
        <f t="shared" si="17"/>
        <v>146.21083333333334</v>
      </c>
      <c r="H212" s="25">
        <f t="shared" si="18"/>
        <v>146.21083333333334</v>
      </c>
      <c r="I212" s="27">
        <f t="shared" ref="I212:I258" si="19">F212*$I$5 + I211 * (1- $I$5)</f>
        <v>147.03972482615822</v>
      </c>
      <c r="J212" s="28">
        <f t="shared" si="16"/>
        <v>147.71814634733153</v>
      </c>
      <c r="K212" s="28">
        <f t="shared" si="15"/>
        <v>147.71814634733153</v>
      </c>
    </row>
    <row r="213" spans="2:11" x14ac:dyDescent="0.2">
      <c r="B213" s="30">
        <v>44496</v>
      </c>
      <c r="C213" s="26">
        <v>149.36000000000001</v>
      </c>
      <c r="D213" s="26">
        <v>149.72999999999999</v>
      </c>
      <c r="E213" s="26">
        <v>148.49</v>
      </c>
      <c r="F213" s="26">
        <v>148.85</v>
      </c>
      <c r="G213" s="25">
        <f t="shared" si="17"/>
        <v>146.71416666666667</v>
      </c>
      <c r="H213" s="25">
        <f t="shared" si="18"/>
        <v>146.71416666666667</v>
      </c>
      <c r="I213" s="27">
        <f t="shared" si="19"/>
        <v>147.31822869905696</v>
      </c>
      <c r="J213" s="28">
        <f t="shared" si="16"/>
        <v>148.11860976049866</v>
      </c>
      <c r="K213" s="28">
        <f t="shared" si="15"/>
        <v>148.11860976049866</v>
      </c>
    </row>
    <row r="214" spans="2:11" x14ac:dyDescent="0.2">
      <c r="B214" s="30">
        <v>44497</v>
      </c>
      <c r="C214" s="26">
        <v>149.82</v>
      </c>
      <c r="D214" s="26">
        <v>153.16999999999999</v>
      </c>
      <c r="E214" s="26">
        <v>149.72</v>
      </c>
      <c r="F214" s="26">
        <v>152.57</v>
      </c>
      <c r="G214" s="25">
        <f t="shared" si="17"/>
        <v>147.6358333333333</v>
      </c>
      <c r="H214" s="25">
        <f t="shared" si="18"/>
        <v>147.6358333333333</v>
      </c>
      <c r="I214" s="27">
        <f t="shared" si="19"/>
        <v>148.12619351458665</v>
      </c>
      <c r="J214" s="28">
        <f t="shared" si="16"/>
        <v>148.301457320374</v>
      </c>
      <c r="K214" s="28">
        <f t="shared" si="15"/>
        <v>148.301457320374</v>
      </c>
    </row>
    <row r="215" spans="2:11" x14ac:dyDescent="0.2">
      <c r="B215" s="30">
        <v>44498</v>
      </c>
      <c r="C215" s="26">
        <v>147.22</v>
      </c>
      <c r="D215" s="26">
        <v>149.94</v>
      </c>
      <c r="E215" s="26">
        <v>146.41</v>
      </c>
      <c r="F215" s="26">
        <v>149.80000000000001</v>
      </c>
      <c r="G215" s="25">
        <f t="shared" si="17"/>
        <v>148.37666666666664</v>
      </c>
      <c r="H215" s="25">
        <f t="shared" si="18"/>
        <v>148.37666666666664</v>
      </c>
      <c r="I215" s="27">
        <f t="shared" si="19"/>
        <v>148.38370220465023</v>
      </c>
      <c r="J215" s="28">
        <f t="shared" si="16"/>
        <v>149.36859299028049</v>
      </c>
      <c r="K215" s="28">
        <f t="shared" si="15"/>
        <v>149.36859299028049</v>
      </c>
    </row>
    <row r="216" spans="2:11" x14ac:dyDescent="0.2">
      <c r="B216" s="30">
        <v>44501</v>
      </c>
      <c r="C216" s="26">
        <v>148.99</v>
      </c>
      <c r="D216" s="26">
        <v>149.69999999999999</v>
      </c>
      <c r="E216" s="26">
        <v>147.80000000000001</v>
      </c>
      <c r="F216" s="26">
        <v>148.96</v>
      </c>
      <c r="G216" s="25">
        <f t="shared" si="17"/>
        <v>148.80999999999997</v>
      </c>
      <c r="H216" s="25">
        <f t="shared" si="18"/>
        <v>148.80999999999997</v>
      </c>
      <c r="I216" s="27">
        <f t="shared" si="19"/>
        <v>148.47236340393482</v>
      </c>
      <c r="J216" s="28">
        <f t="shared" si="16"/>
        <v>149.47644474271038</v>
      </c>
      <c r="K216" s="28">
        <f t="shared" si="15"/>
        <v>149.47644474271038</v>
      </c>
    </row>
    <row r="217" spans="2:11" x14ac:dyDescent="0.2">
      <c r="B217" s="30">
        <v>44502</v>
      </c>
      <c r="C217" s="26">
        <v>148.66</v>
      </c>
      <c r="D217" s="26">
        <v>151.57</v>
      </c>
      <c r="E217" s="26">
        <v>148.65</v>
      </c>
      <c r="F217" s="26">
        <v>150.02000000000001</v>
      </c>
      <c r="G217" s="25">
        <f t="shared" si="17"/>
        <v>149.24166666666665</v>
      </c>
      <c r="H217" s="25">
        <f t="shared" si="18"/>
        <v>149.24166666666665</v>
      </c>
      <c r="I217" s="27">
        <f t="shared" si="19"/>
        <v>148.71046134179102</v>
      </c>
      <c r="J217" s="28">
        <f t="shared" si="16"/>
        <v>149.34733355703278</v>
      </c>
      <c r="K217" s="28">
        <f t="shared" si="15"/>
        <v>149.34733355703278</v>
      </c>
    </row>
    <row r="218" spans="2:11" x14ac:dyDescent="0.2">
      <c r="B218" s="30">
        <v>44503</v>
      </c>
      <c r="C218" s="26">
        <v>150.38999999999999</v>
      </c>
      <c r="D218" s="26">
        <v>151.97</v>
      </c>
      <c r="E218" s="26">
        <v>149.82</v>
      </c>
      <c r="F218" s="26">
        <v>151.49</v>
      </c>
      <c r="G218" s="25">
        <f t="shared" si="17"/>
        <v>149.65333333333334</v>
      </c>
      <c r="H218" s="25">
        <f t="shared" si="18"/>
        <v>149.65333333333334</v>
      </c>
      <c r="I218" s="27">
        <f t="shared" si="19"/>
        <v>149.13808267382316</v>
      </c>
      <c r="J218" s="28">
        <f t="shared" si="16"/>
        <v>149.51550016777458</v>
      </c>
      <c r="K218" s="28">
        <f t="shared" si="15"/>
        <v>149.51550016777458</v>
      </c>
    </row>
    <row r="219" spans="2:11" x14ac:dyDescent="0.2">
      <c r="B219" s="30">
        <v>44504</v>
      </c>
      <c r="C219" s="26">
        <v>151.58000000000001</v>
      </c>
      <c r="D219" s="26">
        <v>152.43</v>
      </c>
      <c r="E219" s="26">
        <v>150.63999999999999</v>
      </c>
      <c r="F219" s="26">
        <v>150.96</v>
      </c>
      <c r="G219" s="25">
        <f t="shared" si="17"/>
        <v>149.83666666666667</v>
      </c>
      <c r="H219" s="25">
        <f t="shared" si="18"/>
        <v>149.83666666666667</v>
      </c>
      <c r="I219" s="27">
        <f t="shared" si="19"/>
        <v>149.41837764708114</v>
      </c>
      <c r="J219" s="28">
        <f t="shared" si="16"/>
        <v>150.00912512583093</v>
      </c>
      <c r="K219" s="28">
        <f t="shared" si="15"/>
        <v>150.00912512583093</v>
      </c>
    </row>
    <row r="220" spans="2:11" x14ac:dyDescent="0.2">
      <c r="B220" s="30">
        <v>44505</v>
      </c>
      <c r="C220" s="26">
        <v>151.88999999999999</v>
      </c>
      <c r="D220" s="26">
        <v>152.19999999999999</v>
      </c>
      <c r="E220" s="26">
        <v>150.06</v>
      </c>
      <c r="F220" s="26">
        <v>151.28</v>
      </c>
      <c r="G220" s="25">
        <f t="shared" si="17"/>
        <v>150.005</v>
      </c>
      <c r="H220" s="25">
        <f t="shared" si="18"/>
        <v>150.005</v>
      </c>
      <c r="I220" s="27">
        <f t="shared" si="19"/>
        <v>149.70478108599173</v>
      </c>
      <c r="J220" s="28">
        <f t="shared" si="16"/>
        <v>150.24684384437322</v>
      </c>
      <c r="K220" s="28">
        <f t="shared" si="15"/>
        <v>150.24684384437322</v>
      </c>
    </row>
    <row r="221" spans="2:11" x14ac:dyDescent="0.2">
      <c r="B221" s="30">
        <v>44508</v>
      </c>
      <c r="C221" s="26">
        <v>151.41</v>
      </c>
      <c r="D221" s="26">
        <v>151.57</v>
      </c>
      <c r="E221" s="26">
        <v>150.16</v>
      </c>
      <c r="F221" s="26">
        <v>150.44</v>
      </c>
      <c r="G221" s="25">
        <f t="shared" si="17"/>
        <v>150.08500000000001</v>
      </c>
      <c r="H221" s="25">
        <f t="shared" si="18"/>
        <v>150.08500000000001</v>
      </c>
      <c r="I221" s="27">
        <f t="shared" si="19"/>
        <v>149.81789168814686</v>
      </c>
      <c r="J221" s="28">
        <f t="shared" si="16"/>
        <v>150.50513288327991</v>
      </c>
      <c r="K221" s="28">
        <f t="shared" si="15"/>
        <v>150.50513288327991</v>
      </c>
    </row>
    <row r="222" spans="2:11" x14ac:dyDescent="0.2">
      <c r="B222" s="30">
        <v>44509</v>
      </c>
      <c r="C222" s="26">
        <v>150.19999999999999</v>
      </c>
      <c r="D222" s="26">
        <v>151.43</v>
      </c>
      <c r="E222" s="26">
        <v>150.06</v>
      </c>
      <c r="F222" s="26">
        <v>150.81</v>
      </c>
      <c r="G222" s="25">
        <f t="shared" si="17"/>
        <v>150.26166666666666</v>
      </c>
      <c r="H222" s="25">
        <f t="shared" si="18"/>
        <v>150.26166666666666</v>
      </c>
      <c r="I222" s="27">
        <f t="shared" si="19"/>
        <v>149.97052373612428</v>
      </c>
      <c r="J222" s="28">
        <f t="shared" si="16"/>
        <v>150.48884966245993</v>
      </c>
      <c r="K222" s="28">
        <f t="shared" si="15"/>
        <v>150.48884966245993</v>
      </c>
    </row>
    <row r="223" spans="2:11" x14ac:dyDescent="0.2">
      <c r="B223" s="30">
        <v>44510</v>
      </c>
      <c r="C223" s="26">
        <v>150.02000000000001</v>
      </c>
      <c r="D223" s="26">
        <v>150.13</v>
      </c>
      <c r="E223" s="26">
        <v>147.85</v>
      </c>
      <c r="F223" s="26">
        <v>147.91999999999999</v>
      </c>
      <c r="G223" s="25">
        <f t="shared" si="17"/>
        <v>150.20166666666668</v>
      </c>
      <c r="H223" s="25">
        <f t="shared" si="18"/>
        <v>150.20166666666668</v>
      </c>
      <c r="I223" s="27">
        <f t="shared" si="19"/>
        <v>149.65505854595131</v>
      </c>
      <c r="J223" s="28">
        <f t="shared" si="16"/>
        <v>150.56913724684495</v>
      </c>
      <c r="K223" s="28">
        <f t="shared" si="15"/>
        <v>150.56913724684495</v>
      </c>
    </row>
    <row r="224" spans="2:11" x14ac:dyDescent="0.2">
      <c r="B224" s="30">
        <v>44511</v>
      </c>
      <c r="C224" s="26">
        <v>148.96</v>
      </c>
      <c r="D224" s="26">
        <v>149.43</v>
      </c>
      <c r="E224" s="26">
        <v>147.68</v>
      </c>
      <c r="F224" s="26">
        <v>147.87</v>
      </c>
      <c r="G224" s="25">
        <f t="shared" si="17"/>
        <v>150.08083333333332</v>
      </c>
      <c r="H224" s="25">
        <f t="shared" si="18"/>
        <v>150.08083333333332</v>
      </c>
      <c r="I224" s="27">
        <f t="shared" si="19"/>
        <v>149.38043415426648</v>
      </c>
      <c r="J224" s="28">
        <f t="shared" si="16"/>
        <v>149.90685293513371</v>
      </c>
      <c r="K224" s="28">
        <f t="shared" si="15"/>
        <v>149.90685293513371</v>
      </c>
    </row>
    <row r="225" spans="2:11" x14ac:dyDescent="0.2">
      <c r="B225" s="30">
        <v>44512</v>
      </c>
      <c r="C225" s="26">
        <v>148.43</v>
      </c>
      <c r="D225" s="26">
        <v>150.4</v>
      </c>
      <c r="E225" s="26">
        <v>147.47999999999999</v>
      </c>
      <c r="F225" s="26">
        <v>149.99</v>
      </c>
      <c r="G225" s="25">
        <f t="shared" si="17"/>
        <v>150.17583333333337</v>
      </c>
      <c r="H225" s="25">
        <f t="shared" si="18"/>
        <v>150.17583333333337</v>
      </c>
      <c r="I225" s="27">
        <f t="shared" si="19"/>
        <v>149.47421351514856</v>
      </c>
      <c r="J225" s="28">
        <f t="shared" si="16"/>
        <v>149.39763970135027</v>
      </c>
      <c r="K225" s="28">
        <f t="shared" si="15"/>
        <v>149.39763970135027</v>
      </c>
    </row>
    <row r="226" spans="2:11" x14ac:dyDescent="0.2">
      <c r="B226" s="30">
        <v>44515</v>
      </c>
      <c r="C226" s="26">
        <v>150.37</v>
      </c>
      <c r="D226" s="26">
        <v>151.88</v>
      </c>
      <c r="E226" s="26">
        <v>149.43</v>
      </c>
      <c r="F226" s="26">
        <v>150</v>
      </c>
      <c r="G226" s="25">
        <f t="shared" si="17"/>
        <v>149.96166666666667</v>
      </c>
      <c r="H226" s="25">
        <f t="shared" si="18"/>
        <v>149.96166666666667</v>
      </c>
      <c r="I226" s="27">
        <f t="shared" si="19"/>
        <v>149.55510374358724</v>
      </c>
      <c r="J226" s="28">
        <f t="shared" si="16"/>
        <v>149.54572977601271</v>
      </c>
      <c r="K226" s="28">
        <f t="shared" si="15"/>
        <v>149.54572977601271</v>
      </c>
    </row>
    <row r="227" spans="2:11" x14ac:dyDescent="0.2">
      <c r="B227" s="30">
        <v>44516</v>
      </c>
      <c r="C227" s="26">
        <v>149.94</v>
      </c>
      <c r="D227" s="26">
        <v>151.49</v>
      </c>
      <c r="E227" s="26">
        <v>149.34</v>
      </c>
      <c r="F227" s="26">
        <v>151</v>
      </c>
      <c r="G227" s="25">
        <f t="shared" si="17"/>
        <v>150.06166666666667</v>
      </c>
      <c r="H227" s="25">
        <f t="shared" si="18"/>
        <v>150.06166666666667</v>
      </c>
      <c r="I227" s="27">
        <f t="shared" si="19"/>
        <v>149.77739547534304</v>
      </c>
      <c r="J227" s="28">
        <f t="shared" si="16"/>
        <v>149.65929733200954</v>
      </c>
      <c r="K227" s="28">
        <f t="shared" si="15"/>
        <v>149.65929733200954</v>
      </c>
    </row>
    <row r="228" spans="2:11" x14ac:dyDescent="0.2">
      <c r="B228" s="30">
        <v>44517</v>
      </c>
      <c r="C228" s="26">
        <v>151</v>
      </c>
      <c r="D228" s="26">
        <v>155</v>
      </c>
      <c r="E228" s="26">
        <v>150.99</v>
      </c>
      <c r="F228" s="26">
        <v>153.49</v>
      </c>
      <c r="G228" s="25">
        <f t="shared" si="17"/>
        <v>150.43916666666667</v>
      </c>
      <c r="H228" s="25">
        <f t="shared" si="18"/>
        <v>150.43916666666667</v>
      </c>
      <c r="I228" s="27">
        <f t="shared" si="19"/>
        <v>150.34856540221335</v>
      </c>
      <c r="J228" s="28">
        <f t="shared" si="16"/>
        <v>149.99447299900714</v>
      </c>
      <c r="K228" s="28">
        <f t="shared" si="15"/>
        <v>149.99447299900714</v>
      </c>
    </row>
    <row r="229" spans="2:11" x14ac:dyDescent="0.2">
      <c r="B229" s="30">
        <v>44518</v>
      </c>
      <c r="C229" s="26">
        <v>153.71</v>
      </c>
      <c r="D229" s="26">
        <v>158.66999999999999</v>
      </c>
      <c r="E229" s="26">
        <v>153.05000000000001</v>
      </c>
      <c r="F229" s="26">
        <v>157.87</v>
      </c>
      <c r="G229" s="25">
        <f t="shared" si="17"/>
        <v>151.09333333333333</v>
      </c>
      <c r="H229" s="25">
        <f t="shared" si="18"/>
        <v>151.09333333333333</v>
      </c>
      <c r="I229" s="27">
        <f t="shared" si="19"/>
        <v>151.50570918648822</v>
      </c>
      <c r="J229" s="28">
        <f t="shared" si="16"/>
        <v>150.86835474925536</v>
      </c>
      <c r="K229" s="28">
        <f t="shared" si="15"/>
        <v>150.86835474925536</v>
      </c>
    </row>
    <row r="230" spans="2:11" x14ac:dyDescent="0.2">
      <c r="B230" s="30">
        <v>44519</v>
      </c>
      <c r="C230" s="26">
        <v>157.65</v>
      </c>
      <c r="D230" s="26">
        <v>161.02000000000001</v>
      </c>
      <c r="E230" s="26">
        <v>156.53</v>
      </c>
      <c r="F230" s="26">
        <v>160.55000000000001</v>
      </c>
      <c r="G230" s="25">
        <f t="shared" si="17"/>
        <v>151.84833333333333</v>
      </c>
      <c r="H230" s="25">
        <f t="shared" si="18"/>
        <v>151.84833333333333</v>
      </c>
      <c r="I230" s="27">
        <f t="shared" si="19"/>
        <v>152.89713854241313</v>
      </c>
      <c r="J230" s="28">
        <f t="shared" si="16"/>
        <v>152.61876606194153</v>
      </c>
      <c r="K230" s="28">
        <f t="shared" si="15"/>
        <v>152.61876606194153</v>
      </c>
    </row>
    <row r="231" spans="2:11" x14ac:dyDescent="0.2">
      <c r="B231" s="30">
        <v>44522</v>
      </c>
      <c r="C231" s="26">
        <v>161.68</v>
      </c>
      <c r="D231" s="26">
        <v>165.7</v>
      </c>
      <c r="E231" s="26">
        <v>161</v>
      </c>
      <c r="F231" s="26">
        <v>161.02000000000001</v>
      </c>
      <c r="G231" s="25">
        <f t="shared" si="17"/>
        <v>152.68666666666667</v>
      </c>
      <c r="H231" s="25">
        <f t="shared" si="18"/>
        <v>152.68666666666667</v>
      </c>
      <c r="I231" s="27">
        <f t="shared" si="19"/>
        <v>154.14680953588802</v>
      </c>
      <c r="J231" s="28">
        <f t="shared" si="16"/>
        <v>154.60157454645616</v>
      </c>
      <c r="K231" s="28">
        <f t="shared" si="15"/>
        <v>154.60157454645616</v>
      </c>
    </row>
    <row r="232" spans="2:11" x14ac:dyDescent="0.2">
      <c r="B232" s="30">
        <v>44523</v>
      </c>
      <c r="C232" s="26">
        <v>161.12</v>
      </c>
      <c r="D232" s="26">
        <v>161.80000000000001</v>
      </c>
      <c r="E232" s="26">
        <v>159.06</v>
      </c>
      <c r="F232" s="26">
        <v>161.41</v>
      </c>
      <c r="G232" s="25">
        <f t="shared" si="17"/>
        <v>153.53083333333333</v>
      </c>
      <c r="H232" s="25">
        <f t="shared" si="18"/>
        <v>153.53083333333333</v>
      </c>
      <c r="I232" s="27">
        <f t="shared" si="19"/>
        <v>155.26422345344372</v>
      </c>
      <c r="J232" s="28">
        <f t="shared" si="16"/>
        <v>156.20618090984212</v>
      </c>
      <c r="K232" s="28">
        <f t="shared" si="15"/>
        <v>156.20618090984212</v>
      </c>
    </row>
    <row r="233" spans="2:11" x14ac:dyDescent="0.2">
      <c r="B233" s="30">
        <v>44524</v>
      </c>
      <c r="C233" s="26">
        <v>160.75</v>
      </c>
      <c r="D233" s="26">
        <v>162.13999999999999</v>
      </c>
      <c r="E233" s="26">
        <v>159.63999999999999</v>
      </c>
      <c r="F233" s="26">
        <v>161.94</v>
      </c>
      <c r="G233" s="25">
        <f t="shared" si="17"/>
        <v>154.48916666666665</v>
      </c>
      <c r="H233" s="25">
        <f t="shared" si="18"/>
        <v>154.48916666666665</v>
      </c>
      <c r="I233" s="27">
        <f t="shared" si="19"/>
        <v>156.29126599906775</v>
      </c>
      <c r="J233" s="28">
        <f t="shared" si="16"/>
        <v>157.50713568238157</v>
      </c>
      <c r="K233" s="28">
        <f t="shared" si="15"/>
        <v>157.50713568238157</v>
      </c>
    </row>
    <row r="234" spans="2:11" x14ac:dyDescent="0.2">
      <c r="B234" s="30">
        <v>44526</v>
      </c>
      <c r="C234" s="26">
        <v>159.57</v>
      </c>
      <c r="D234" s="26">
        <v>160.44999999999999</v>
      </c>
      <c r="E234" s="26">
        <v>156.36000000000001</v>
      </c>
      <c r="F234" s="26">
        <v>156.81</v>
      </c>
      <c r="G234" s="25">
        <f t="shared" si="17"/>
        <v>154.98916666666665</v>
      </c>
      <c r="H234" s="25">
        <f t="shared" si="18"/>
        <v>154.98916666666665</v>
      </c>
      <c r="I234" s="27">
        <f t="shared" si="19"/>
        <v>156.3710712299804</v>
      </c>
      <c r="J234" s="28">
        <f t="shared" si="16"/>
        <v>158.6153517617862</v>
      </c>
      <c r="K234" s="28">
        <f t="shared" si="15"/>
        <v>158.6153517617862</v>
      </c>
    </row>
    <row r="235" spans="2:11" x14ac:dyDescent="0.2">
      <c r="B235" s="30">
        <v>44529</v>
      </c>
      <c r="C235" s="26">
        <v>159.37</v>
      </c>
      <c r="D235" s="26">
        <v>161.19</v>
      </c>
      <c r="E235" s="26">
        <v>158.79</v>
      </c>
      <c r="F235" s="26">
        <v>160.24</v>
      </c>
      <c r="G235" s="25">
        <f t="shared" si="17"/>
        <v>156.01583333333335</v>
      </c>
      <c r="H235" s="25">
        <f t="shared" si="18"/>
        <v>156.01583333333335</v>
      </c>
      <c r="I235" s="27">
        <f t="shared" si="19"/>
        <v>156.96629104075265</v>
      </c>
      <c r="J235" s="28">
        <f t="shared" si="16"/>
        <v>158.16401382133967</v>
      </c>
      <c r="K235" s="28">
        <f t="shared" si="15"/>
        <v>158.16401382133967</v>
      </c>
    </row>
    <row r="236" spans="2:11" x14ac:dyDescent="0.2">
      <c r="B236" s="30">
        <v>44530</v>
      </c>
      <c r="C236" s="26">
        <v>159.99</v>
      </c>
      <c r="D236" s="26">
        <v>165.52</v>
      </c>
      <c r="E236" s="26">
        <v>159.91999999999999</v>
      </c>
      <c r="F236" s="26">
        <v>165.3</v>
      </c>
      <c r="G236" s="25">
        <f t="shared" si="17"/>
        <v>157.46833333333333</v>
      </c>
      <c r="H236" s="25">
        <f t="shared" si="18"/>
        <v>157.46833333333333</v>
      </c>
      <c r="I236" s="27">
        <f t="shared" si="19"/>
        <v>158.24840011140611</v>
      </c>
      <c r="J236" s="28">
        <f t="shared" si="16"/>
        <v>158.68301036600474</v>
      </c>
      <c r="K236" s="28">
        <f t="shared" si="15"/>
        <v>158.68301036600474</v>
      </c>
    </row>
    <row r="237" spans="2:11" x14ac:dyDescent="0.2">
      <c r="B237" s="30">
        <v>44531</v>
      </c>
      <c r="C237" s="26">
        <v>167.48</v>
      </c>
      <c r="D237" s="26">
        <v>170.3</v>
      </c>
      <c r="E237" s="26">
        <v>164.53</v>
      </c>
      <c r="F237" s="26">
        <v>164.77</v>
      </c>
      <c r="G237" s="25">
        <f t="shared" si="17"/>
        <v>158.70000000000002</v>
      </c>
      <c r="H237" s="25">
        <f t="shared" si="18"/>
        <v>158.70000000000002</v>
      </c>
      <c r="I237" s="27">
        <f t="shared" si="19"/>
        <v>159.25172317118978</v>
      </c>
      <c r="J237" s="28">
        <f t="shared" si="16"/>
        <v>160.33725777450354</v>
      </c>
      <c r="K237" s="28">
        <f t="shared" si="15"/>
        <v>160.33725777450354</v>
      </c>
    </row>
    <row r="238" spans="2:11" x14ac:dyDescent="0.2">
      <c r="B238" s="30">
        <v>44532</v>
      </c>
      <c r="C238" s="26">
        <v>158.74</v>
      </c>
      <c r="D238" s="26">
        <v>164.2</v>
      </c>
      <c r="E238" s="26">
        <v>157.80000000000001</v>
      </c>
      <c r="F238" s="26">
        <v>163.76</v>
      </c>
      <c r="G238" s="25">
        <f t="shared" si="17"/>
        <v>159.84666666666666</v>
      </c>
      <c r="H238" s="25">
        <f t="shared" si="18"/>
        <v>159.84666666666666</v>
      </c>
      <c r="I238" s="27">
        <f t="shared" si="19"/>
        <v>159.94530422177596</v>
      </c>
      <c r="J238" s="28">
        <f t="shared" si="16"/>
        <v>161.44544333087765</v>
      </c>
      <c r="K238" s="28">
        <f t="shared" si="15"/>
        <v>161.44544333087765</v>
      </c>
    </row>
    <row r="239" spans="2:11" x14ac:dyDescent="0.2">
      <c r="B239" s="30">
        <v>44533</v>
      </c>
      <c r="C239" s="26">
        <v>164.02</v>
      </c>
      <c r="D239" s="26">
        <v>164.96</v>
      </c>
      <c r="E239" s="26">
        <v>159.72</v>
      </c>
      <c r="F239" s="26">
        <v>161.84</v>
      </c>
      <c r="G239" s="25">
        <f t="shared" si="17"/>
        <v>160.74999999999997</v>
      </c>
      <c r="H239" s="25">
        <f t="shared" si="18"/>
        <v>160.74999999999997</v>
      </c>
      <c r="I239" s="27">
        <f t="shared" si="19"/>
        <v>160.23679587996426</v>
      </c>
      <c r="J239" s="28">
        <f t="shared" si="16"/>
        <v>162.02408249815824</v>
      </c>
      <c r="K239" s="28">
        <f t="shared" si="15"/>
        <v>162.02408249815824</v>
      </c>
    </row>
    <row r="240" spans="2:11" x14ac:dyDescent="0.2">
      <c r="B240" s="30">
        <v>44536</v>
      </c>
      <c r="C240" s="26">
        <v>164.29</v>
      </c>
      <c r="D240" s="26">
        <v>167.88</v>
      </c>
      <c r="E240" s="26">
        <v>164.28</v>
      </c>
      <c r="F240" s="26">
        <v>165.32</v>
      </c>
      <c r="G240" s="25">
        <f t="shared" si="17"/>
        <v>161.73583333333332</v>
      </c>
      <c r="H240" s="25">
        <f t="shared" si="18"/>
        <v>161.73583333333332</v>
      </c>
      <c r="I240" s="27">
        <f t="shared" si="19"/>
        <v>161.01882728304668</v>
      </c>
      <c r="J240" s="28">
        <f t="shared" si="16"/>
        <v>161.97806187361869</v>
      </c>
      <c r="K240" s="28">
        <f t="shared" si="15"/>
        <v>161.97806187361869</v>
      </c>
    </row>
    <row r="241" spans="2:11" x14ac:dyDescent="0.2">
      <c r="B241" s="30">
        <v>44537</v>
      </c>
      <c r="C241" s="26">
        <v>169.08</v>
      </c>
      <c r="D241" s="26">
        <v>171.58</v>
      </c>
      <c r="E241" s="26">
        <v>168.34</v>
      </c>
      <c r="F241" s="26">
        <v>171.18</v>
      </c>
      <c r="G241" s="25">
        <f t="shared" si="17"/>
        <v>162.845</v>
      </c>
      <c r="H241" s="25">
        <f t="shared" si="18"/>
        <v>162.845</v>
      </c>
      <c r="I241" s="27">
        <f t="shared" si="19"/>
        <v>162.58208462411642</v>
      </c>
      <c r="J241" s="28">
        <f t="shared" si="16"/>
        <v>162.81354640521403</v>
      </c>
      <c r="K241" s="28">
        <f t="shared" si="15"/>
        <v>162.81354640521403</v>
      </c>
    </row>
    <row r="242" spans="2:11" x14ac:dyDescent="0.2">
      <c r="B242" s="30">
        <v>44538</v>
      </c>
      <c r="C242" s="26">
        <v>172.13</v>
      </c>
      <c r="D242" s="26">
        <v>175.96</v>
      </c>
      <c r="E242" s="26">
        <v>170.7</v>
      </c>
      <c r="F242" s="26">
        <v>175.08</v>
      </c>
      <c r="G242" s="25">
        <f t="shared" si="17"/>
        <v>164.05583333333331</v>
      </c>
      <c r="H242" s="25">
        <f t="shared" si="18"/>
        <v>164.05583333333331</v>
      </c>
      <c r="I242" s="27">
        <f t="shared" si="19"/>
        <v>164.50484083579082</v>
      </c>
      <c r="J242" s="28">
        <f t="shared" si="16"/>
        <v>164.90515980391052</v>
      </c>
      <c r="K242" s="28">
        <f t="shared" si="15"/>
        <v>164.90515980391052</v>
      </c>
    </row>
    <row r="243" spans="2:11" x14ac:dyDescent="0.2">
      <c r="B243" s="30">
        <v>44539</v>
      </c>
      <c r="C243" s="26">
        <v>174.91</v>
      </c>
      <c r="D243" s="26">
        <v>176.75</v>
      </c>
      <c r="E243" s="26">
        <v>173.92</v>
      </c>
      <c r="F243" s="26">
        <v>174.56</v>
      </c>
      <c r="G243" s="25">
        <f t="shared" si="17"/>
        <v>165.18416666666664</v>
      </c>
      <c r="H243" s="25">
        <f t="shared" si="18"/>
        <v>165.18416666666664</v>
      </c>
      <c r="I243" s="27">
        <f t="shared" si="19"/>
        <v>166.05178839951532</v>
      </c>
      <c r="J243" s="28">
        <f t="shared" si="16"/>
        <v>167.44886985293289</v>
      </c>
      <c r="K243" s="28">
        <f t="shared" si="15"/>
        <v>167.44886985293289</v>
      </c>
    </row>
    <row r="244" spans="2:11" x14ac:dyDescent="0.2">
      <c r="B244" s="30">
        <v>44540</v>
      </c>
      <c r="C244" s="26">
        <v>175.21</v>
      </c>
      <c r="D244" s="26">
        <v>179.63</v>
      </c>
      <c r="E244" s="26">
        <v>174.69</v>
      </c>
      <c r="F244" s="26">
        <v>179.45</v>
      </c>
      <c r="G244" s="25">
        <f t="shared" si="17"/>
        <v>166.68749999999997</v>
      </c>
      <c r="H244" s="25">
        <f t="shared" si="18"/>
        <v>166.68749999999997</v>
      </c>
      <c r="I244" s="27">
        <f t="shared" si="19"/>
        <v>168.1130517226668</v>
      </c>
      <c r="J244" s="28">
        <f t="shared" si="16"/>
        <v>169.22665238969967</v>
      </c>
      <c r="K244" s="28">
        <f t="shared" si="15"/>
        <v>169.22665238969967</v>
      </c>
    </row>
    <row r="245" spans="2:11" x14ac:dyDescent="0.2">
      <c r="B245" s="30">
        <v>44543</v>
      </c>
      <c r="C245" s="26">
        <v>181.12</v>
      </c>
      <c r="D245" s="26">
        <v>182.13</v>
      </c>
      <c r="E245" s="26">
        <v>175.53</v>
      </c>
      <c r="F245" s="26">
        <v>175.74</v>
      </c>
      <c r="G245" s="25">
        <f t="shared" si="17"/>
        <v>167.83750000000001</v>
      </c>
      <c r="H245" s="25">
        <f t="shared" si="18"/>
        <v>167.83750000000001</v>
      </c>
      <c r="I245" s="27">
        <f t="shared" si="19"/>
        <v>169.28642838071806</v>
      </c>
      <c r="J245" s="28">
        <f t="shared" si="16"/>
        <v>171.78248929227476</v>
      </c>
      <c r="K245" s="28">
        <f t="shared" si="15"/>
        <v>171.78248929227476</v>
      </c>
    </row>
    <row r="246" spans="2:11" x14ac:dyDescent="0.2">
      <c r="B246" s="30">
        <v>44544</v>
      </c>
      <c r="C246" s="26">
        <v>175.25</v>
      </c>
      <c r="D246" s="26">
        <v>177.74</v>
      </c>
      <c r="E246" s="26">
        <v>172.21</v>
      </c>
      <c r="F246" s="26">
        <v>174.33</v>
      </c>
      <c r="G246" s="25">
        <f t="shared" si="17"/>
        <v>169.29749999999999</v>
      </c>
      <c r="H246" s="25">
        <f t="shared" si="18"/>
        <v>169.29749999999999</v>
      </c>
      <c r="I246" s="27">
        <f t="shared" si="19"/>
        <v>170.06236247599219</v>
      </c>
      <c r="J246" s="28">
        <f t="shared" si="16"/>
        <v>172.77186696920609</v>
      </c>
      <c r="K246" s="28">
        <f t="shared" si="15"/>
        <v>172.77186696920609</v>
      </c>
    </row>
    <row r="247" spans="2:11" x14ac:dyDescent="0.2">
      <c r="B247" s="30">
        <v>44545</v>
      </c>
      <c r="C247" s="26">
        <v>175.11</v>
      </c>
      <c r="D247" s="26">
        <v>179.5</v>
      </c>
      <c r="E247" s="26">
        <v>172.31</v>
      </c>
      <c r="F247" s="26">
        <v>179.3</v>
      </c>
      <c r="G247" s="25">
        <f t="shared" si="17"/>
        <v>170.88583333333335</v>
      </c>
      <c r="H247" s="25">
        <f t="shared" si="18"/>
        <v>170.88583333333335</v>
      </c>
      <c r="I247" s="27">
        <f t="shared" si="19"/>
        <v>171.48353747968571</v>
      </c>
      <c r="J247" s="28">
        <f t="shared" si="16"/>
        <v>173.16140022690459</v>
      </c>
      <c r="K247" s="28">
        <f t="shared" si="15"/>
        <v>173.16140022690459</v>
      </c>
    </row>
    <row r="248" spans="2:11" x14ac:dyDescent="0.2">
      <c r="B248" s="30">
        <v>44546</v>
      </c>
      <c r="C248" s="26">
        <v>179.28</v>
      </c>
      <c r="D248" s="26">
        <v>181.14</v>
      </c>
      <c r="E248" s="26">
        <v>170.75</v>
      </c>
      <c r="F248" s="26">
        <v>172.26</v>
      </c>
      <c r="G248" s="25">
        <f t="shared" si="17"/>
        <v>171.46583333333334</v>
      </c>
      <c r="H248" s="25">
        <f t="shared" si="18"/>
        <v>171.46583333333334</v>
      </c>
      <c r="I248" s="27">
        <f t="shared" si="19"/>
        <v>171.60299325204176</v>
      </c>
      <c r="J248" s="28">
        <f t="shared" si="16"/>
        <v>174.69605017017847</v>
      </c>
      <c r="K248" s="28">
        <f t="shared" si="15"/>
        <v>174.69605017017847</v>
      </c>
    </row>
    <row r="249" spans="2:11" x14ac:dyDescent="0.2">
      <c r="B249" s="30">
        <v>44547</v>
      </c>
      <c r="C249" s="26">
        <v>169.93</v>
      </c>
      <c r="D249" s="26">
        <v>173.47</v>
      </c>
      <c r="E249" s="26">
        <v>169.69</v>
      </c>
      <c r="F249" s="26">
        <v>171.14</v>
      </c>
      <c r="G249" s="25">
        <f t="shared" si="17"/>
        <v>171.99666666666667</v>
      </c>
      <c r="H249" s="25">
        <f t="shared" si="18"/>
        <v>171.99666666666667</v>
      </c>
      <c r="I249" s="27">
        <f t="shared" si="19"/>
        <v>171.53176352095841</v>
      </c>
      <c r="J249" s="28">
        <f t="shared" si="16"/>
        <v>174.08703762763383</v>
      </c>
      <c r="K249" s="28">
        <f t="shared" si="15"/>
        <v>174.08703762763383</v>
      </c>
    </row>
    <row r="250" spans="2:11" x14ac:dyDescent="0.2">
      <c r="B250" s="30">
        <v>44550</v>
      </c>
      <c r="C250" s="26">
        <v>168.28</v>
      </c>
      <c r="D250" s="26">
        <v>170.58</v>
      </c>
      <c r="E250" s="26">
        <v>167.46</v>
      </c>
      <c r="F250" s="26">
        <v>169.75</v>
      </c>
      <c r="G250" s="25">
        <f t="shared" si="17"/>
        <v>172.49583333333331</v>
      </c>
      <c r="H250" s="25">
        <f t="shared" si="18"/>
        <v>172.49583333333331</v>
      </c>
      <c r="I250" s="27">
        <f t="shared" si="19"/>
        <v>171.25764605619557</v>
      </c>
      <c r="J250" s="28">
        <f t="shared" si="16"/>
        <v>173.35027822072536</v>
      </c>
      <c r="K250" s="28">
        <f t="shared" si="15"/>
        <v>173.35027822072536</v>
      </c>
    </row>
    <row r="251" spans="2:11" x14ac:dyDescent="0.2">
      <c r="B251" s="30">
        <v>44551</v>
      </c>
      <c r="C251" s="26">
        <v>171.56</v>
      </c>
      <c r="D251" s="26">
        <v>173.2</v>
      </c>
      <c r="E251" s="26">
        <v>169.12</v>
      </c>
      <c r="F251" s="26">
        <v>172.99</v>
      </c>
      <c r="G251" s="25">
        <f t="shared" si="17"/>
        <v>173.42500000000004</v>
      </c>
      <c r="H251" s="25">
        <f t="shared" si="18"/>
        <v>173.42500000000004</v>
      </c>
      <c r="I251" s="27">
        <f t="shared" si="19"/>
        <v>171.52416204755011</v>
      </c>
      <c r="J251" s="28">
        <f t="shared" si="16"/>
        <v>172.45020866554401</v>
      </c>
      <c r="K251" s="28">
        <f t="shared" si="15"/>
        <v>172.45020866554401</v>
      </c>
    </row>
    <row r="252" spans="2:11" x14ac:dyDescent="0.2">
      <c r="B252" s="30">
        <v>44552</v>
      </c>
      <c r="C252" s="26">
        <v>173.04</v>
      </c>
      <c r="D252" s="26">
        <v>175.86</v>
      </c>
      <c r="E252" s="26">
        <v>172.15</v>
      </c>
      <c r="F252" s="26">
        <v>175.64</v>
      </c>
      <c r="G252" s="25">
        <f t="shared" si="17"/>
        <v>174.285</v>
      </c>
      <c r="H252" s="25">
        <f t="shared" si="18"/>
        <v>174.285</v>
      </c>
      <c r="I252" s="27">
        <f t="shared" si="19"/>
        <v>172.15736788638856</v>
      </c>
      <c r="J252" s="28">
        <f t="shared" si="16"/>
        <v>172.58515649915802</v>
      </c>
      <c r="K252" s="28">
        <f t="shared" si="15"/>
        <v>172.58515649915802</v>
      </c>
    </row>
    <row r="253" spans="2:11" x14ac:dyDescent="0.2">
      <c r="B253" s="30">
        <v>44553</v>
      </c>
      <c r="C253" s="26">
        <v>175.85</v>
      </c>
      <c r="D253" s="26">
        <v>176.85</v>
      </c>
      <c r="E253" s="26">
        <v>175.27</v>
      </c>
      <c r="F253" s="26">
        <v>176.28</v>
      </c>
      <c r="G253" s="25">
        <f t="shared" si="17"/>
        <v>174.71000000000004</v>
      </c>
      <c r="H253" s="25">
        <f t="shared" si="18"/>
        <v>174.71000000000004</v>
      </c>
      <c r="I253" s="27">
        <f t="shared" si="19"/>
        <v>172.79161898079033</v>
      </c>
      <c r="J253" s="28">
        <f t="shared" si="16"/>
        <v>173.3488673743685</v>
      </c>
      <c r="K253" s="28">
        <f t="shared" si="15"/>
        <v>173.3488673743685</v>
      </c>
    </row>
    <row r="254" spans="2:11" x14ac:dyDescent="0.2">
      <c r="B254" s="30">
        <v>44557</v>
      </c>
      <c r="C254" s="26">
        <v>177.09</v>
      </c>
      <c r="D254" s="26">
        <v>180.42</v>
      </c>
      <c r="E254" s="26">
        <v>177.07</v>
      </c>
      <c r="F254" s="26">
        <v>180.33</v>
      </c>
      <c r="G254" s="25">
        <f t="shared" si="17"/>
        <v>175.14750000000004</v>
      </c>
      <c r="H254" s="25">
        <f t="shared" si="18"/>
        <v>175.14750000000004</v>
      </c>
      <c r="I254" s="27">
        <f t="shared" si="19"/>
        <v>173.95136990682258</v>
      </c>
      <c r="J254" s="28">
        <f t="shared" si="16"/>
        <v>174.08165053077636</v>
      </c>
      <c r="K254" s="28">
        <f t="shared" si="15"/>
        <v>174.08165053077636</v>
      </c>
    </row>
    <row r="255" spans="2:11" x14ac:dyDescent="0.2">
      <c r="B255" s="30">
        <v>44558</v>
      </c>
      <c r="C255" s="26">
        <v>180.16</v>
      </c>
      <c r="D255" s="26">
        <v>181.33</v>
      </c>
      <c r="E255" s="26">
        <v>178.53</v>
      </c>
      <c r="F255" s="26">
        <v>179.29</v>
      </c>
      <c r="G255" s="25">
        <f t="shared" si="17"/>
        <v>175.54166666666666</v>
      </c>
      <c r="H255" s="25">
        <f t="shared" si="18"/>
        <v>175.54166666666666</v>
      </c>
      <c r="I255" s="27">
        <f t="shared" si="19"/>
        <v>174.77269761346525</v>
      </c>
      <c r="J255" s="28">
        <f t="shared" si="16"/>
        <v>175.64373789808226</v>
      </c>
      <c r="K255" s="28">
        <f t="shared" si="15"/>
        <v>175.64373789808226</v>
      </c>
    </row>
    <row r="256" spans="2:11" x14ac:dyDescent="0.2">
      <c r="B256" s="30">
        <v>44559</v>
      </c>
      <c r="C256" s="26">
        <v>179.33</v>
      </c>
      <c r="D256" s="26">
        <v>180.63</v>
      </c>
      <c r="E256" s="26">
        <v>178.14</v>
      </c>
      <c r="F256" s="26">
        <v>179.38</v>
      </c>
      <c r="G256" s="25">
        <f t="shared" si="17"/>
        <v>175.53583333333333</v>
      </c>
      <c r="H256" s="25">
        <f t="shared" si="18"/>
        <v>175.53583333333333</v>
      </c>
      <c r="I256" s="27">
        <f t="shared" si="19"/>
        <v>175.48151336523983</v>
      </c>
      <c r="J256" s="28">
        <f t="shared" si="16"/>
        <v>176.5553034235617</v>
      </c>
      <c r="K256" s="28">
        <f t="shared" si="15"/>
        <v>176.5553034235617</v>
      </c>
    </row>
    <row r="257" spans="2:11" x14ac:dyDescent="0.2">
      <c r="B257" s="30">
        <v>44560</v>
      </c>
      <c r="C257" s="26">
        <v>179.47</v>
      </c>
      <c r="D257" s="26">
        <v>180.57</v>
      </c>
      <c r="E257" s="26">
        <v>178.09</v>
      </c>
      <c r="F257" s="26">
        <v>178.2</v>
      </c>
      <c r="G257" s="25">
        <f t="shared" si="17"/>
        <v>175.74083333333328</v>
      </c>
      <c r="H257" s="25">
        <f t="shared" si="18"/>
        <v>175.74083333333328</v>
      </c>
      <c r="I257" s="27">
        <f t="shared" si="19"/>
        <v>175.89974207827987</v>
      </c>
      <c r="J257" s="28">
        <f t="shared" si="16"/>
        <v>177.26147756767128</v>
      </c>
      <c r="K257" s="28">
        <f t="shared" si="15"/>
        <v>177.26147756767128</v>
      </c>
    </row>
    <row r="258" spans="2:11" x14ac:dyDescent="0.2">
      <c r="B258" s="30">
        <v>44561</v>
      </c>
      <c r="C258" s="26">
        <v>178.09</v>
      </c>
      <c r="D258" s="26">
        <v>179.23</v>
      </c>
      <c r="E258" s="26">
        <v>177.26</v>
      </c>
      <c r="F258" s="26">
        <v>177.57</v>
      </c>
      <c r="G258" s="25">
        <f t="shared" si="17"/>
        <v>176.0108333333333</v>
      </c>
      <c r="H258" s="25">
        <f t="shared" si="18"/>
        <v>176.0108333333333</v>
      </c>
      <c r="I258" s="27">
        <f t="shared" si="19"/>
        <v>176.15670483546759</v>
      </c>
      <c r="J258" s="28">
        <f t="shared" si="16"/>
        <v>177.49610817575348</v>
      </c>
      <c r="K258" s="28">
        <f t="shared" si="15"/>
        <v>177.49610817575348</v>
      </c>
    </row>
  </sheetData>
  <mergeCells count="3">
    <mergeCell ref="B1:M1"/>
    <mergeCell ref="G5:H5"/>
    <mergeCell ref="J5:K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C58D-A8CF-40F1-8835-36FB7C19BD6E}">
  <dimension ref="B1:AQ70"/>
  <sheetViews>
    <sheetView showGridLines="0" tabSelected="1" zoomScale="110" zoomScaleNormal="110" workbookViewId="0">
      <selection activeCell="AE56" sqref="AE56:AO70"/>
    </sheetView>
  </sheetViews>
  <sheetFormatPr baseColWidth="10" defaultColWidth="8.83203125" defaultRowHeight="15" x14ac:dyDescent="0.2"/>
  <cols>
    <col min="1" max="1" width="1.6640625" customWidth="1"/>
    <col min="2" max="2" width="25.5" customWidth="1"/>
    <col min="3" max="3" width="11.33203125" style="48" customWidth="1"/>
    <col min="4" max="4" width="9.5" style="48" customWidth="1"/>
    <col min="5" max="5" width="9.6640625" style="48" customWidth="1"/>
    <col min="6" max="6" width="10.5" style="48" customWidth="1"/>
    <col min="7" max="7" width="9.6640625" style="49" customWidth="1"/>
    <col min="8" max="8" width="8.5" style="49" customWidth="1"/>
    <col min="9" max="9" width="8.6640625" style="49" customWidth="1"/>
    <col min="10" max="12" width="8.5" style="49" customWidth="1"/>
    <col min="13" max="13" width="13.6640625" customWidth="1"/>
    <col min="14" max="14" width="12.1640625" customWidth="1"/>
    <col min="15" max="19" width="5.6640625" customWidth="1"/>
    <col min="20" max="20" width="29" customWidth="1"/>
    <col min="21" max="24" width="5.6640625" customWidth="1"/>
  </cols>
  <sheetData>
    <row r="1" spans="2:43" s="1" customFormat="1" ht="36" customHeight="1" x14ac:dyDescent="0.2">
      <c r="B1" s="92" t="s">
        <v>472</v>
      </c>
      <c r="C1" s="92"/>
      <c r="D1" s="92"/>
      <c r="E1" s="92"/>
      <c r="F1" s="92"/>
      <c r="G1" s="92"/>
      <c r="H1" s="92"/>
      <c r="I1" s="92"/>
      <c r="J1" s="92"/>
      <c r="K1" s="92"/>
      <c r="L1" s="92"/>
      <c r="M1" s="92"/>
    </row>
    <row r="3" spans="2:43" s="2" customFormat="1" ht="19.25" customHeight="1" x14ac:dyDescent="0.2">
      <c r="B3" s="5" t="s">
        <v>534</v>
      </c>
      <c r="C3" s="46"/>
      <c r="D3" s="46"/>
      <c r="E3" s="46"/>
      <c r="F3" s="46"/>
      <c r="G3" s="47"/>
      <c r="H3" s="47"/>
      <c r="I3" s="47"/>
      <c r="J3" s="47"/>
      <c r="K3" s="47"/>
      <c r="L3" s="47"/>
    </row>
    <row r="4" spans="2:43" s="53" customFormat="1" x14ac:dyDescent="0.2">
      <c r="B4" s="50"/>
      <c r="C4" s="51"/>
      <c r="D4" s="51"/>
      <c r="E4" s="51"/>
      <c r="F4" s="51"/>
      <c r="G4" s="52"/>
      <c r="H4" s="52"/>
      <c r="I4" s="52"/>
      <c r="J4" s="52"/>
      <c r="K4" s="52"/>
      <c r="L4" s="52"/>
    </row>
    <row r="5" spans="2:43" s="24" customFormat="1" x14ac:dyDescent="0.2">
      <c r="B5" s="56"/>
      <c r="C5" s="118" t="s">
        <v>535</v>
      </c>
      <c r="D5" s="118"/>
      <c r="E5" s="118"/>
      <c r="F5" s="118"/>
      <c r="G5" s="118"/>
      <c r="H5" s="118"/>
      <c r="I5" s="118"/>
      <c r="J5" s="118"/>
      <c r="K5" s="118"/>
      <c r="L5" s="118"/>
      <c r="N5" s="59" t="s">
        <v>581</v>
      </c>
    </row>
    <row r="6" spans="2:43" x14ac:dyDescent="0.2">
      <c r="B6" s="57"/>
      <c r="C6" s="54" t="s">
        <v>537</v>
      </c>
      <c r="D6" s="54" t="s">
        <v>538</v>
      </c>
      <c r="E6" s="54" t="s">
        <v>539</v>
      </c>
      <c r="F6" s="54" t="s">
        <v>540</v>
      </c>
      <c r="G6" s="54" t="s">
        <v>541</v>
      </c>
      <c r="H6" s="54" t="s">
        <v>542</v>
      </c>
      <c r="I6" s="54" t="s">
        <v>543</v>
      </c>
      <c r="J6" s="54" t="s">
        <v>544</v>
      </c>
      <c r="K6" s="54" t="s">
        <v>545</v>
      </c>
      <c r="L6" s="54" t="s">
        <v>546</v>
      </c>
      <c r="N6" s="119" t="s">
        <v>561</v>
      </c>
      <c r="O6" s="120"/>
      <c r="P6" s="120"/>
      <c r="Q6" s="120"/>
      <c r="R6" s="120"/>
      <c r="S6" s="120"/>
      <c r="T6" s="120"/>
      <c r="U6" s="120"/>
      <c r="V6" s="120"/>
      <c r="W6" s="120"/>
      <c r="X6" s="121"/>
    </row>
    <row r="7" spans="2:43" x14ac:dyDescent="0.2">
      <c r="B7" s="20" t="s">
        <v>547</v>
      </c>
      <c r="C7" s="55">
        <v>3</v>
      </c>
      <c r="D7" s="55">
        <v>2</v>
      </c>
      <c r="E7" s="55">
        <v>1</v>
      </c>
      <c r="F7" s="55">
        <v>4</v>
      </c>
      <c r="G7" s="55">
        <v>6</v>
      </c>
      <c r="H7" s="55">
        <v>5</v>
      </c>
      <c r="I7" s="55">
        <v>8</v>
      </c>
      <c r="J7" s="55">
        <v>9</v>
      </c>
      <c r="K7" s="55">
        <v>10</v>
      </c>
      <c r="L7" s="55">
        <v>7</v>
      </c>
      <c r="N7" s="122"/>
      <c r="O7" s="115"/>
      <c r="P7" s="115"/>
      <c r="Q7" s="115"/>
      <c r="R7" s="115"/>
      <c r="S7" s="115"/>
      <c r="T7" s="115"/>
      <c r="U7" s="115"/>
      <c r="V7" s="115"/>
      <c r="W7" s="115"/>
      <c r="X7" s="123"/>
    </row>
    <row r="8" spans="2:43" x14ac:dyDescent="0.2">
      <c r="B8" s="20" t="s">
        <v>548</v>
      </c>
      <c r="C8" s="55">
        <v>5</v>
      </c>
      <c r="D8" s="55">
        <v>3</v>
      </c>
      <c r="E8" s="55">
        <v>2</v>
      </c>
      <c r="F8" s="55">
        <v>6</v>
      </c>
      <c r="G8" s="55">
        <v>1</v>
      </c>
      <c r="H8" s="55">
        <v>7</v>
      </c>
      <c r="I8" s="55">
        <v>9</v>
      </c>
      <c r="J8" s="55">
        <v>8</v>
      </c>
      <c r="K8" s="55">
        <v>4</v>
      </c>
      <c r="L8" s="55">
        <v>10</v>
      </c>
      <c r="N8" s="122"/>
      <c r="O8" s="115"/>
      <c r="P8" s="115"/>
      <c r="Q8" s="115"/>
      <c r="R8" s="115"/>
      <c r="S8" s="115"/>
      <c r="T8" s="115"/>
      <c r="U8" s="115"/>
      <c r="V8" s="115"/>
      <c r="W8" s="115"/>
      <c r="X8" s="123"/>
    </row>
    <row r="9" spans="2:43" x14ac:dyDescent="0.2">
      <c r="B9" s="20" t="s">
        <v>549</v>
      </c>
      <c r="C9" s="55">
        <v>10</v>
      </c>
      <c r="D9" s="55">
        <v>8</v>
      </c>
      <c r="E9" s="55">
        <v>1</v>
      </c>
      <c r="F9" s="55">
        <v>9</v>
      </c>
      <c r="G9" s="55">
        <v>7</v>
      </c>
      <c r="H9" s="55">
        <v>4</v>
      </c>
      <c r="I9" s="55">
        <v>3</v>
      </c>
      <c r="J9" s="55">
        <v>6</v>
      </c>
      <c r="K9" s="55">
        <v>2</v>
      </c>
      <c r="L9" s="55">
        <v>5</v>
      </c>
      <c r="N9" s="122"/>
      <c r="O9" s="115"/>
      <c r="P9" s="115"/>
      <c r="Q9" s="115"/>
      <c r="R9" s="115"/>
      <c r="S9" s="115"/>
      <c r="T9" s="115"/>
      <c r="U9" s="115"/>
      <c r="V9" s="115"/>
      <c r="W9" s="115"/>
      <c r="X9" s="123"/>
    </row>
    <row r="10" spans="2:43" x14ac:dyDescent="0.2">
      <c r="B10" s="20" t="s">
        <v>550</v>
      </c>
      <c r="C10" s="55">
        <v>7</v>
      </c>
      <c r="D10" s="55">
        <v>3</v>
      </c>
      <c r="E10" s="55">
        <v>2</v>
      </c>
      <c r="F10" s="55">
        <v>9</v>
      </c>
      <c r="G10" s="55">
        <v>5</v>
      </c>
      <c r="H10" s="55">
        <v>4</v>
      </c>
      <c r="I10" s="55">
        <v>8</v>
      </c>
      <c r="J10" s="55">
        <v>6</v>
      </c>
      <c r="K10" s="55">
        <v>1</v>
      </c>
      <c r="L10" s="55">
        <v>10</v>
      </c>
      <c r="N10" s="122"/>
      <c r="O10" s="115"/>
      <c r="P10" s="115"/>
      <c r="Q10" s="115"/>
      <c r="R10" s="115"/>
      <c r="S10" s="115"/>
      <c r="T10" s="115"/>
      <c r="U10" s="115"/>
      <c r="V10" s="115"/>
      <c r="W10" s="115"/>
      <c r="X10" s="123"/>
    </row>
    <row r="11" spans="2:43" x14ac:dyDescent="0.2">
      <c r="B11" s="20" t="s">
        <v>551</v>
      </c>
      <c r="C11" s="55">
        <v>1</v>
      </c>
      <c r="D11" s="55">
        <v>3</v>
      </c>
      <c r="E11" s="55">
        <v>6</v>
      </c>
      <c r="F11" s="55">
        <v>8</v>
      </c>
      <c r="G11" s="55">
        <v>5</v>
      </c>
      <c r="H11" s="55">
        <v>2</v>
      </c>
      <c r="I11" s="55">
        <v>9</v>
      </c>
      <c r="J11" s="55">
        <v>10</v>
      </c>
      <c r="K11" s="55">
        <v>7</v>
      </c>
      <c r="L11" s="55">
        <v>4</v>
      </c>
      <c r="N11" s="122"/>
      <c r="O11" s="115"/>
      <c r="P11" s="115"/>
      <c r="Q11" s="115"/>
      <c r="R11" s="115"/>
      <c r="S11" s="115"/>
      <c r="T11" s="115"/>
      <c r="U11" s="115"/>
      <c r="V11" s="115"/>
      <c r="W11" s="115"/>
      <c r="X11" s="123"/>
    </row>
    <row r="12" spans="2:43" x14ac:dyDescent="0.2">
      <c r="B12" s="20" t="s">
        <v>552</v>
      </c>
      <c r="C12" s="55">
        <v>4</v>
      </c>
      <c r="D12" s="55">
        <v>9</v>
      </c>
      <c r="E12" s="55">
        <v>1</v>
      </c>
      <c r="F12" s="55">
        <v>5</v>
      </c>
      <c r="G12" s="55">
        <v>6</v>
      </c>
      <c r="H12" s="55">
        <v>8</v>
      </c>
      <c r="I12" s="55">
        <v>2</v>
      </c>
      <c r="J12" s="55">
        <v>7</v>
      </c>
      <c r="K12" s="55">
        <v>10</v>
      </c>
      <c r="L12" s="55">
        <v>3</v>
      </c>
      <c r="N12" s="122"/>
      <c r="O12" s="115"/>
      <c r="P12" s="115"/>
      <c r="Q12" s="115"/>
      <c r="R12" s="115"/>
      <c r="S12" s="115"/>
      <c r="T12" s="115"/>
      <c r="U12" s="115"/>
      <c r="V12" s="115"/>
      <c r="W12" s="115"/>
      <c r="X12" s="123"/>
    </row>
    <row r="13" spans="2:43" x14ac:dyDescent="0.2">
      <c r="B13" s="20" t="s">
        <v>553</v>
      </c>
      <c r="C13" s="55">
        <v>2</v>
      </c>
      <c r="D13" s="55">
        <v>1</v>
      </c>
      <c r="E13" s="55">
        <v>10</v>
      </c>
      <c r="F13" s="55">
        <v>9</v>
      </c>
      <c r="G13" s="55">
        <v>5</v>
      </c>
      <c r="H13" s="55">
        <v>3</v>
      </c>
      <c r="I13" s="55">
        <v>6</v>
      </c>
      <c r="J13" s="55">
        <v>8</v>
      </c>
      <c r="K13" s="55">
        <v>4</v>
      </c>
      <c r="L13" s="55">
        <v>7</v>
      </c>
      <c r="N13" s="122"/>
      <c r="O13" s="115"/>
      <c r="P13" s="115"/>
      <c r="Q13" s="115"/>
      <c r="R13" s="115"/>
      <c r="S13" s="115"/>
      <c r="T13" s="115"/>
      <c r="U13" s="115"/>
      <c r="V13" s="115"/>
      <c r="W13" s="115"/>
      <c r="X13" s="123"/>
    </row>
    <row r="14" spans="2:43" x14ac:dyDescent="0.2">
      <c r="B14" s="20" t="s">
        <v>554</v>
      </c>
      <c r="C14" s="55">
        <v>6</v>
      </c>
      <c r="D14" s="55">
        <v>5</v>
      </c>
      <c r="E14" s="55">
        <v>1</v>
      </c>
      <c r="F14" s="55">
        <v>3</v>
      </c>
      <c r="G14" s="55">
        <v>2</v>
      </c>
      <c r="H14" s="55">
        <v>4</v>
      </c>
      <c r="I14" s="55">
        <v>7</v>
      </c>
      <c r="J14" s="55">
        <v>8</v>
      </c>
      <c r="K14" s="55">
        <v>9</v>
      </c>
      <c r="L14" s="55">
        <v>10</v>
      </c>
      <c r="N14" s="122"/>
      <c r="O14" s="115"/>
      <c r="P14" s="115"/>
      <c r="Q14" s="115"/>
      <c r="R14" s="115"/>
      <c r="S14" s="115"/>
      <c r="T14" s="115"/>
      <c r="U14" s="115"/>
      <c r="V14" s="115"/>
      <c r="W14" s="115"/>
      <c r="X14" s="123"/>
    </row>
    <row r="15" spans="2:43" x14ac:dyDescent="0.2">
      <c r="B15" s="20" t="s">
        <v>555</v>
      </c>
      <c r="C15" s="55">
        <v>8</v>
      </c>
      <c r="D15" s="55">
        <v>9</v>
      </c>
      <c r="E15" s="55">
        <v>10</v>
      </c>
      <c r="F15" s="55">
        <v>5</v>
      </c>
      <c r="G15" s="55">
        <v>4</v>
      </c>
      <c r="H15" s="55">
        <v>3</v>
      </c>
      <c r="I15" s="55">
        <v>2</v>
      </c>
      <c r="J15" s="55">
        <v>1</v>
      </c>
      <c r="K15" s="55">
        <v>6</v>
      </c>
      <c r="L15" s="55">
        <v>7</v>
      </c>
      <c r="N15" s="122"/>
      <c r="O15" s="115"/>
      <c r="P15" s="115"/>
      <c r="Q15" s="115"/>
      <c r="R15" s="115"/>
      <c r="S15" s="115"/>
      <c r="T15" s="115"/>
      <c r="U15" s="115"/>
      <c r="V15" s="115"/>
      <c r="W15" s="115"/>
      <c r="X15" s="123"/>
      <c r="AG15" s="115"/>
      <c r="AH15" s="115"/>
      <c r="AI15" s="115"/>
      <c r="AJ15" s="115"/>
      <c r="AK15" s="115"/>
      <c r="AL15" s="115"/>
      <c r="AM15" s="115"/>
      <c r="AN15" s="115"/>
      <c r="AO15" s="115"/>
      <c r="AP15" s="115"/>
      <c r="AQ15" s="115"/>
    </row>
    <row r="16" spans="2:43" x14ac:dyDescent="0.2">
      <c r="B16" s="20" t="s">
        <v>556</v>
      </c>
      <c r="C16" s="55">
        <v>9</v>
      </c>
      <c r="D16" s="55">
        <v>10</v>
      </c>
      <c r="E16" s="55">
        <v>3</v>
      </c>
      <c r="F16" s="55">
        <v>2</v>
      </c>
      <c r="G16" s="55">
        <v>5</v>
      </c>
      <c r="H16" s="55">
        <v>4</v>
      </c>
      <c r="I16" s="55">
        <v>1</v>
      </c>
      <c r="J16" s="55">
        <v>7</v>
      </c>
      <c r="K16" s="55">
        <v>8</v>
      </c>
      <c r="L16" s="55">
        <v>6</v>
      </c>
      <c r="N16" s="122"/>
      <c r="O16" s="115"/>
      <c r="P16" s="115"/>
      <c r="Q16" s="115"/>
      <c r="R16" s="115"/>
      <c r="S16" s="115"/>
      <c r="T16" s="115"/>
      <c r="U16" s="115"/>
      <c r="V16" s="115"/>
      <c r="W16" s="115"/>
      <c r="X16" s="123"/>
      <c r="AG16" s="115"/>
      <c r="AH16" s="115"/>
      <c r="AI16" s="115"/>
      <c r="AJ16" s="115"/>
      <c r="AK16" s="115"/>
      <c r="AL16" s="115"/>
      <c r="AM16" s="115"/>
      <c r="AN16" s="115"/>
      <c r="AO16" s="115"/>
      <c r="AP16" s="115"/>
      <c r="AQ16" s="115"/>
    </row>
    <row r="17" spans="2:43" x14ac:dyDescent="0.2">
      <c r="B17" s="20" t="s">
        <v>557</v>
      </c>
      <c r="C17" s="55">
        <v>7</v>
      </c>
      <c r="D17" s="55">
        <v>3</v>
      </c>
      <c r="E17" s="55">
        <v>5</v>
      </c>
      <c r="F17" s="55">
        <v>2</v>
      </c>
      <c r="G17" s="55">
        <v>9</v>
      </c>
      <c r="H17" s="55">
        <v>8</v>
      </c>
      <c r="I17" s="55">
        <v>1</v>
      </c>
      <c r="J17" s="55">
        <v>10</v>
      </c>
      <c r="K17" s="55">
        <v>4</v>
      </c>
      <c r="L17" s="55">
        <v>6</v>
      </c>
      <c r="N17" s="122"/>
      <c r="O17" s="115"/>
      <c r="P17" s="115"/>
      <c r="Q17" s="115"/>
      <c r="R17" s="115"/>
      <c r="S17" s="115"/>
      <c r="T17" s="115"/>
      <c r="U17" s="115"/>
      <c r="V17" s="115"/>
      <c r="W17" s="115"/>
      <c r="X17" s="123"/>
      <c r="AG17" s="115"/>
      <c r="AH17" s="115"/>
      <c r="AI17" s="115"/>
      <c r="AJ17" s="115"/>
      <c r="AK17" s="115"/>
      <c r="AL17" s="115"/>
      <c r="AM17" s="115"/>
      <c r="AN17" s="115"/>
      <c r="AO17" s="115"/>
      <c r="AP17" s="115"/>
      <c r="AQ17" s="115"/>
    </row>
    <row r="18" spans="2:43" x14ac:dyDescent="0.2">
      <c r="B18" s="20" t="s">
        <v>558</v>
      </c>
      <c r="C18" s="55">
        <v>6</v>
      </c>
      <c r="D18" s="55">
        <v>5</v>
      </c>
      <c r="E18" s="55">
        <v>1</v>
      </c>
      <c r="F18" s="55">
        <v>9</v>
      </c>
      <c r="G18" s="55">
        <v>10</v>
      </c>
      <c r="H18" s="55">
        <v>2</v>
      </c>
      <c r="I18" s="55">
        <v>3</v>
      </c>
      <c r="J18" s="55">
        <v>4</v>
      </c>
      <c r="K18" s="55">
        <v>7</v>
      </c>
      <c r="L18" s="55">
        <v>8</v>
      </c>
      <c r="N18" s="122"/>
      <c r="O18" s="115"/>
      <c r="P18" s="115"/>
      <c r="Q18" s="115"/>
      <c r="R18" s="115"/>
      <c r="S18" s="115"/>
      <c r="T18" s="115"/>
      <c r="U18" s="115"/>
      <c r="V18" s="115"/>
      <c r="W18" s="115"/>
      <c r="X18" s="123"/>
      <c r="AG18" s="115"/>
      <c r="AH18" s="115"/>
      <c r="AI18" s="115"/>
      <c r="AJ18" s="115"/>
      <c r="AK18" s="115"/>
      <c r="AL18" s="115"/>
      <c r="AM18" s="115"/>
      <c r="AN18" s="115"/>
      <c r="AO18" s="115"/>
      <c r="AP18" s="115"/>
      <c r="AQ18" s="115"/>
    </row>
    <row r="19" spans="2:43" x14ac:dyDescent="0.2">
      <c r="B19" s="20" t="s">
        <v>559</v>
      </c>
      <c r="C19" s="55">
        <v>6</v>
      </c>
      <c r="D19" s="55">
        <v>8</v>
      </c>
      <c r="E19" s="55">
        <v>10</v>
      </c>
      <c r="F19" s="55">
        <v>9</v>
      </c>
      <c r="G19" s="55">
        <v>1</v>
      </c>
      <c r="H19" s="55">
        <v>2</v>
      </c>
      <c r="I19" s="55">
        <v>3</v>
      </c>
      <c r="J19" s="55">
        <v>4</v>
      </c>
      <c r="K19" s="55">
        <v>5</v>
      </c>
      <c r="L19" s="55">
        <v>7</v>
      </c>
      <c r="N19" s="122"/>
      <c r="O19" s="115"/>
      <c r="P19" s="115"/>
      <c r="Q19" s="115"/>
      <c r="R19" s="115"/>
      <c r="S19" s="115"/>
      <c r="T19" s="115"/>
      <c r="U19" s="115"/>
      <c r="V19" s="115"/>
      <c r="W19" s="115"/>
      <c r="X19" s="123"/>
      <c r="AG19" s="115"/>
      <c r="AH19" s="115"/>
      <c r="AI19" s="115"/>
      <c r="AJ19" s="115"/>
      <c r="AK19" s="115"/>
      <c r="AL19" s="115"/>
      <c r="AM19" s="115"/>
      <c r="AN19" s="115"/>
      <c r="AO19" s="115"/>
      <c r="AP19" s="115"/>
      <c r="AQ19" s="115"/>
    </row>
    <row r="20" spans="2:43" x14ac:dyDescent="0.2">
      <c r="B20" s="20" t="s">
        <v>560</v>
      </c>
      <c r="C20" s="55">
        <v>6</v>
      </c>
      <c r="D20" s="55">
        <v>3</v>
      </c>
      <c r="E20" s="55">
        <v>5</v>
      </c>
      <c r="F20" s="55">
        <v>9</v>
      </c>
      <c r="G20" s="55">
        <v>1</v>
      </c>
      <c r="H20" s="55">
        <v>2</v>
      </c>
      <c r="I20" s="55">
        <v>10</v>
      </c>
      <c r="J20" s="55">
        <v>4</v>
      </c>
      <c r="K20" s="55">
        <v>8</v>
      </c>
      <c r="L20" s="55">
        <v>7</v>
      </c>
      <c r="N20" s="124"/>
      <c r="O20" s="125"/>
      <c r="P20" s="125"/>
      <c r="Q20" s="125"/>
      <c r="R20" s="125"/>
      <c r="S20" s="125"/>
      <c r="T20" s="125"/>
      <c r="U20" s="125"/>
      <c r="V20" s="125"/>
      <c r="W20" s="125"/>
      <c r="X20" s="126"/>
      <c r="AG20" s="115"/>
      <c r="AH20" s="115"/>
      <c r="AI20" s="115"/>
      <c r="AJ20" s="115"/>
      <c r="AK20" s="115"/>
      <c r="AL20" s="115"/>
      <c r="AM20" s="115"/>
      <c r="AN20" s="115"/>
      <c r="AO20" s="115"/>
      <c r="AP20" s="115"/>
      <c r="AQ20" s="115"/>
    </row>
    <row r="21" spans="2:43" x14ac:dyDescent="0.2">
      <c r="AG21" s="115"/>
      <c r="AH21" s="115"/>
      <c r="AI21" s="115"/>
      <c r="AJ21" s="115"/>
      <c r="AK21" s="115"/>
      <c r="AL21" s="115"/>
      <c r="AM21" s="115"/>
      <c r="AN21" s="115"/>
      <c r="AO21" s="115"/>
      <c r="AP21" s="115"/>
      <c r="AQ21" s="115"/>
    </row>
    <row r="22" spans="2:43" x14ac:dyDescent="0.2">
      <c r="B22" s="58" t="s">
        <v>536</v>
      </c>
      <c r="AG22" s="115"/>
      <c r="AH22" s="115"/>
      <c r="AI22" s="115"/>
      <c r="AJ22" s="115"/>
      <c r="AK22" s="115"/>
      <c r="AL22" s="115"/>
      <c r="AM22" s="115"/>
      <c r="AN22" s="115"/>
      <c r="AO22" s="115"/>
      <c r="AP22" s="115"/>
      <c r="AQ22" s="115"/>
    </row>
    <row r="23" spans="2:43" x14ac:dyDescent="0.2">
      <c r="AG23" s="115"/>
      <c r="AH23" s="115"/>
      <c r="AI23" s="115"/>
      <c r="AJ23" s="115"/>
      <c r="AK23" s="115"/>
      <c r="AL23" s="115"/>
      <c r="AM23" s="115"/>
      <c r="AN23" s="115"/>
      <c r="AO23" s="115"/>
      <c r="AP23" s="115"/>
      <c r="AQ23" s="115"/>
    </row>
    <row r="24" spans="2:43" x14ac:dyDescent="0.2">
      <c r="B24" s="56"/>
      <c r="C24" s="118" t="s">
        <v>535</v>
      </c>
      <c r="D24" s="118"/>
      <c r="E24" s="118"/>
      <c r="F24" s="118"/>
      <c r="G24" s="118"/>
      <c r="H24" s="118"/>
      <c r="I24" s="118"/>
      <c r="J24" s="118"/>
      <c r="K24" s="118"/>
      <c r="L24" s="118"/>
      <c r="M24" s="127" t="s">
        <v>562</v>
      </c>
      <c r="N24" s="127" t="s">
        <v>565</v>
      </c>
      <c r="AG24" s="115"/>
      <c r="AH24" s="115"/>
      <c r="AI24" s="115"/>
      <c r="AJ24" s="115"/>
      <c r="AK24" s="115"/>
      <c r="AL24" s="115"/>
      <c r="AM24" s="115"/>
      <c r="AN24" s="115"/>
      <c r="AO24" s="115"/>
      <c r="AP24" s="115"/>
      <c r="AQ24" s="115"/>
    </row>
    <row r="25" spans="2:43" ht="14" customHeight="1" x14ac:dyDescent="0.2">
      <c r="B25" s="57"/>
      <c r="C25" s="54" t="s">
        <v>537</v>
      </c>
      <c r="D25" s="54" t="s">
        <v>538</v>
      </c>
      <c r="E25" s="54" t="s">
        <v>539</v>
      </c>
      <c r="F25" s="54" t="s">
        <v>540</v>
      </c>
      <c r="G25" s="54" t="s">
        <v>541</v>
      </c>
      <c r="H25" s="54" t="s">
        <v>542</v>
      </c>
      <c r="I25" s="54" t="s">
        <v>543</v>
      </c>
      <c r="J25" s="54" t="s">
        <v>544</v>
      </c>
      <c r="K25" s="54" t="s">
        <v>545</v>
      </c>
      <c r="L25" s="54" t="s">
        <v>546</v>
      </c>
      <c r="M25" s="127"/>
      <c r="N25" s="127"/>
      <c r="AG25" s="115"/>
      <c r="AH25" s="115"/>
      <c r="AI25" s="115"/>
      <c r="AJ25" s="115"/>
      <c r="AK25" s="115"/>
      <c r="AL25" s="115"/>
      <c r="AM25" s="115"/>
      <c r="AN25" s="115"/>
      <c r="AO25" s="115"/>
      <c r="AP25" s="115"/>
      <c r="AQ25" s="115"/>
    </row>
    <row r="26" spans="2:43" x14ac:dyDescent="0.2">
      <c r="B26" s="20" t="s">
        <v>547</v>
      </c>
      <c r="C26" s="72">
        <v>0</v>
      </c>
      <c r="D26" s="72">
        <v>0</v>
      </c>
      <c r="E26" s="72">
        <v>1</v>
      </c>
      <c r="F26" s="72">
        <v>0</v>
      </c>
      <c r="G26" s="72">
        <v>0</v>
      </c>
      <c r="H26" s="72">
        <v>0</v>
      </c>
      <c r="I26" s="72">
        <v>0</v>
      </c>
      <c r="J26" s="72">
        <v>0</v>
      </c>
      <c r="K26" s="72">
        <v>0</v>
      </c>
      <c r="L26" s="72">
        <v>0</v>
      </c>
      <c r="M26" s="73">
        <f>SUM(C26:L26)</f>
        <v>1</v>
      </c>
      <c r="N26" s="42">
        <f>SUMPRODUCT(C7:L7,C26:L26)</f>
        <v>1</v>
      </c>
      <c r="AG26" s="115"/>
      <c r="AH26" s="115"/>
      <c r="AI26" s="115"/>
      <c r="AJ26" s="115"/>
      <c r="AK26" s="115"/>
      <c r="AL26" s="115"/>
      <c r="AM26" s="115"/>
      <c r="AN26" s="115"/>
      <c r="AO26" s="115"/>
      <c r="AP26" s="115"/>
      <c r="AQ26" s="115"/>
    </row>
    <row r="27" spans="2:43" x14ac:dyDescent="0.2">
      <c r="B27" s="20" t="s">
        <v>548</v>
      </c>
      <c r="C27" s="72">
        <v>0</v>
      </c>
      <c r="D27" s="72">
        <v>0</v>
      </c>
      <c r="E27" s="72">
        <v>0</v>
      </c>
      <c r="F27" s="72">
        <v>0</v>
      </c>
      <c r="G27" s="72">
        <v>1</v>
      </c>
      <c r="H27" s="72">
        <v>0</v>
      </c>
      <c r="I27" s="72">
        <v>0</v>
      </c>
      <c r="J27" s="72">
        <v>0</v>
      </c>
      <c r="K27" s="72">
        <v>0</v>
      </c>
      <c r="L27" s="72">
        <v>0</v>
      </c>
      <c r="M27" s="73">
        <f t="shared" ref="M27:M39" si="0">SUM(C27:L27)</f>
        <v>1</v>
      </c>
      <c r="N27" s="42">
        <f t="shared" ref="N27:N39" si="1">SUMPRODUCT(C8:L8,C27:L27)</f>
        <v>1</v>
      </c>
      <c r="AG27" s="115"/>
      <c r="AH27" s="115"/>
      <c r="AI27" s="115"/>
      <c r="AJ27" s="115"/>
      <c r="AK27" s="115"/>
      <c r="AL27" s="115"/>
      <c r="AM27" s="115"/>
      <c r="AN27" s="115"/>
      <c r="AO27" s="115"/>
      <c r="AP27" s="115"/>
      <c r="AQ27" s="115"/>
    </row>
    <row r="28" spans="2:43" x14ac:dyDescent="0.2">
      <c r="B28" s="20" t="s">
        <v>549</v>
      </c>
      <c r="C28" s="72">
        <v>0</v>
      </c>
      <c r="D28" s="72">
        <v>0</v>
      </c>
      <c r="E28" s="72">
        <v>0</v>
      </c>
      <c r="F28" s="72">
        <v>0</v>
      </c>
      <c r="G28" s="72">
        <v>0</v>
      </c>
      <c r="H28" s="72">
        <v>0</v>
      </c>
      <c r="I28" s="72">
        <v>0</v>
      </c>
      <c r="J28" s="72">
        <v>0</v>
      </c>
      <c r="K28" s="72">
        <v>1</v>
      </c>
      <c r="L28" s="72">
        <v>0</v>
      </c>
      <c r="M28" s="73">
        <f t="shared" si="0"/>
        <v>1</v>
      </c>
      <c r="N28" s="42">
        <f t="shared" si="1"/>
        <v>2</v>
      </c>
      <c r="AG28" s="115"/>
      <c r="AH28" s="115"/>
      <c r="AI28" s="115"/>
      <c r="AJ28" s="115"/>
      <c r="AK28" s="115"/>
      <c r="AL28" s="115"/>
      <c r="AM28" s="115"/>
      <c r="AN28" s="115"/>
      <c r="AO28" s="115"/>
      <c r="AP28" s="115"/>
      <c r="AQ28" s="115"/>
    </row>
    <row r="29" spans="2:43" x14ac:dyDescent="0.2">
      <c r="B29" s="20" t="s">
        <v>550</v>
      </c>
      <c r="C29" s="72">
        <v>0</v>
      </c>
      <c r="D29" s="72">
        <v>0</v>
      </c>
      <c r="E29" s="72">
        <v>0</v>
      </c>
      <c r="F29" s="72">
        <v>0</v>
      </c>
      <c r="G29" s="72">
        <v>0</v>
      </c>
      <c r="H29" s="72">
        <v>0</v>
      </c>
      <c r="I29" s="72">
        <v>0</v>
      </c>
      <c r="J29" s="72">
        <v>0</v>
      </c>
      <c r="K29" s="72">
        <v>1</v>
      </c>
      <c r="L29" s="72">
        <v>0</v>
      </c>
      <c r="M29" s="73">
        <f t="shared" si="0"/>
        <v>1</v>
      </c>
      <c r="N29" s="42">
        <f t="shared" si="1"/>
        <v>1</v>
      </c>
      <c r="AG29" s="115"/>
      <c r="AH29" s="115"/>
      <c r="AI29" s="115"/>
      <c r="AJ29" s="115"/>
      <c r="AK29" s="115"/>
      <c r="AL29" s="115"/>
      <c r="AM29" s="115"/>
      <c r="AN29" s="115"/>
      <c r="AO29" s="115"/>
      <c r="AP29" s="115"/>
      <c r="AQ29" s="115"/>
    </row>
    <row r="30" spans="2:43" x14ac:dyDescent="0.2">
      <c r="B30" s="20" t="s">
        <v>551</v>
      </c>
      <c r="C30" s="72">
        <v>1</v>
      </c>
      <c r="D30" s="72">
        <v>0</v>
      </c>
      <c r="E30" s="72">
        <v>0</v>
      </c>
      <c r="F30" s="72">
        <v>0</v>
      </c>
      <c r="G30" s="72">
        <v>0</v>
      </c>
      <c r="H30" s="72">
        <v>0</v>
      </c>
      <c r="I30" s="72">
        <v>0</v>
      </c>
      <c r="J30" s="72">
        <v>0</v>
      </c>
      <c r="K30" s="72">
        <v>0</v>
      </c>
      <c r="L30" s="72">
        <v>0</v>
      </c>
      <c r="M30" s="73">
        <f t="shared" si="0"/>
        <v>1</v>
      </c>
      <c r="N30" s="42">
        <f t="shared" si="1"/>
        <v>1</v>
      </c>
    </row>
    <row r="31" spans="2:43" x14ac:dyDescent="0.2">
      <c r="B31" s="20" t="s">
        <v>552</v>
      </c>
      <c r="C31" s="72">
        <v>0</v>
      </c>
      <c r="D31" s="72">
        <v>0</v>
      </c>
      <c r="E31" s="72">
        <v>0</v>
      </c>
      <c r="F31" s="72">
        <v>0</v>
      </c>
      <c r="G31" s="72">
        <v>0</v>
      </c>
      <c r="H31" s="72">
        <v>0</v>
      </c>
      <c r="I31" s="72">
        <v>0</v>
      </c>
      <c r="J31" s="72">
        <v>0</v>
      </c>
      <c r="K31" s="72">
        <v>0</v>
      </c>
      <c r="L31" s="72">
        <v>1</v>
      </c>
      <c r="M31" s="73">
        <f t="shared" si="0"/>
        <v>1</v>
      </c>
      <c r="N31" s="42">
        <f t="shared" si="1"/>
        <v>3</v>
      </c>
    </row>
    <row r="32" spans="2:43" x14ac:dyDescent="0.2">
      <c r="B32" s="20" t="s">
        <v>553</v>
      </c>
      <c r="C32" s="72">
        <v>0</v>
      </c>
      <c r="D32" s="72">
        <v>1</v>
      </c>
      <c r="E32" s="72">
        <v>0</v>
      </c>
      <c r="F32" s="72">
        <v>0</v>
      </c>
      <c r="G32" s="72">
        <v>0</v>
      </c>
      <c r="H32" s="72">
        <v>0</v>
      </c>
      <c r="I32" s="72">
        <v>0</v>
      </c>
      <c r="J32" s="72">
        <v>0</v>
      </c>
      <c r="K32" s="72">
        <v>0</v>
      </c>
      <c r="L32" s="72">
        <v>0</v>
      </c>
      <c r="M32" s="73">
        <f t="shared" si="0"/>
        <v>1</v>
      </c>
      <c r="N32" s="42">
        <f t="shared" si="1"/>
        <v>1</v>
      </c>
    </row>
    <row r="33" spans="2:20" x14ac:dyDescent="0.2">
      <c r="B33" s="20" t="s">
        <v>554</v>
      </c>
      <c r="C33" s="72">
        <v>0</v>
      </c>
      <c r="D33" s="72">
        <v>0</v>
      </c>
      <c r="E33" s="72">
        <v>0</v>
      </c>
      <c r="F33" s="72">
        <v>1</v>
      </c>
      <c r="G33" s="72">
        <v>0</v>
      </c>
      <c r="H33" s="72">
        <v>0</v>
      </c>
      <c r="I33" s="72">
        <v>0</v>
      </c>
      <c r="J33" s="72">
        <v>0</v>
      </c>
      <c r="K33" s="72">
        <v>0</v>
      </c>
      <c r="L33" s="72">
        <v>0</v>
      </c>
      <c r="M33" s="73">
        <f t="shared" si="0"/>
        <v>1</v>
      </c>
      <c r="N33" s="42">
        <f t="shared" si="1"/>
        <v>3</v>
      </c>
    </row>
    <row r="34" spans="2:20" x14ac:dyDescent="0.2">
      <c r="B34" s="20" t="s">
        <v>555</v>
      </c>
      <c r="C34" s="72">
        <v>0</v>
      </c>
      <c r="D34" s="72">
        <v>0</v>
      </c>
      <c r="E34" s="72">
        <v>0</v>
      </c>
      <c r="F34" s="72">
        <v>0</v>
      </c>
      <c r="G34" s="72">
        <v>0</v>
      </c>
      <c r="H34" s="72">
        <v>0</v>
      </c>
      <c r="I34" s="72">
        <v>0</v>
      </c>
      <c r="J34" s="72">
        <v>1</v>
      </c>
      <c r="K34" s="72">
        <v>0</v>
      </c>
      <c r="L34" s="72">
        <v>0</v>
      </c>
      <c r="M34" s="73">
        <f t="shared" si="0"/>
        <v>1</v>
      </c>
      <c r="N34" s="42">
        <f t="shared" si="1"/>
        <v>1</v>
      </c>
    </row>
    <row r="35" spans="2:20" x14ac:dyDescent="0.2">
      <c r="B35" s="20" t="s">
        <v>556</v>
      </c>
      <c r="C35" s="72">
        <v>0</v>
      </c>
      <c r="D35" s="72">
        <v>0</v>
      </c>
      <c r="E35" s="72">
        <v>0</v>
      </c>
      <c r="F35" s="72">
        <v>0</v>
      </c>
      <c r="G35" s="72">
        <v>0</v>
      </c>
      <c r="H35" s="72">
        <v>0</v>
      </c>
      <c r="I35" s="72">
        <v>1</v>
      </c>
      <c r="J35" s="72">
        <v>0</v>
      </c>
      <c r="K35" s="72">
        <v>0</v>
      </c>
      <c r="L35" s="72">
        <v>0</v>
      </c>
      <c r="M35" s="73">
        <f t="shared" si="0"/>
        <v>1</v>
      </c>
      <c r="N35" s="42">
        <f t="shared" si="1"/>
        <v>1</v>
      </c>
    </row>
    <row r="36" spans="2:20" x14ac:dyDescent="0.2">
      <c r="B36" s="20" t="s">
        <v>557</v>
      </c>
      <c r="C36" s="72">
        <v>0</v>
      </c>
      <c r="D36" s="72">
        <v>0</v>
      </c>
      <c r="E36" s="72">
        <v>0</v>
      </c>
      <c r="F36" s="72">
        <v>0</v>
      </c>
      <c r="G36" s="72">
        <v>0</v>
      </c>
      <c r="H36" s="72">
        <v>0</v>
      </c>
      <c r="I36" s="72">
        <v>1</v>
      </c>
      <c r="J36" s="72">
        <v>0</v>
      </c>
      <c r="K36" s="72">
        <v>0</v>
      </c>
      <c r="L36" s="72">
        <v>0</v>
      </c>
      <c r="M36" s="73">
        <f t="shared" si="0"/>
        <v>1</v>
      </c>
      <c r="N36" s="42">
        <f t="shared" si="1"/>
        <v>1</v>
      </c>
    </row>
    <row r="37" spans="2:20" x14ac:dyDescent="0.2">
      <c r="B37" s="20" t="s">
        <v>558</v>
      </c>
      <c r="C37" s="72">
        <v>0</v>
      </c>
      <c r="D37" s="72">
        <v>0</v>
      </c>
      <c r="E37" s="72">
        <v>0</v>
      </c>
      <c r="F37" s="72">
        <v>0</v>
      </c>
      <c r="G37" s="72">
        <v>0</v>
      </c>
      <c r="H37" s="72">
        <v>0</v>
      </c>
      <c r="I37" s="72">
        <v>0</v>
      </c>
      <c r="J37" s="72">
        <v>1</v>
      </c>
      <c r="K37" s="72">
        <v>0</v>
      </c>
      <c r="L37" s="72">
        <v>0</v>
      </c>
      <c r="M37" s="73">
        <f t="shared" si="0"/>
        <v>1</v>
      </c>
      <c r="N37" s="42">
        <f t="shared" si="1"/>
        <v>4</v>
      </c>
    </row>
    <row r="38" spans="2:20" x14ac:dyDescent="0.2">
      <c r="B38" s="20" t="s">
        <v>559</v>
      </c>
      <c r="C38" s="72">
        <v>0</v>
      </c>
      <c r="D38" s="72">
        <v>0</v>
      </c>
      <c r="E38" s="72">
        <v>0</v>
      </c>
      <c r="F38" s="72">
        <v>0</v>
      </c>
      <c r="G38" s="72">
        <v>1</v>
      </c>
      <c r="H38" s="72">
        <v>0</v>
      </c>
      <c r="I38" s="72">
        <v>0</v>
      </c>
      <c r="J38" s="72">
        <v>0</v>
      </c>
      <c r="K38" s="72">
        <v>0</v>
      </c>
      <c r="L38" s="72">
        <v>0</v>
      </c>
      <c r="M38" s="73">
        <f t="shared" si="0"/>
        <v>1</v>
      </c>
      <c r="N38" s="42">
        <f t="shared" si="1"/>
        <v>1</v>
      </c>
    </row>
    <row r="39" spans="2:20" x14ac:dyDescent="0.2">
      <c r="B39" s="20" t="s">
        <v>560</v>
      </c>
      <c r="C39" s="72">
        <v>0</v>
      </c>
      <c r="D39" s="72">
        <v>0</v>
      </c>
      <c r="E39" s="72">
        <v>0</v>
      </c>
      <c r="F39" s="72">
        <v>0</v>
      </c>
      <c r="G39" s="72">
        <v>0</v>
      </c>
      <c r="H39" s="72">
        <v>1</v>
      </c>
      <c r="I39" s="72">
        <v>0</v>
      </c>
      <c r="J39" s="72">
        <v>0</v>
      </c>
      <c r="K39" s="72">
        <v>0</v>
      </c>
      <c r="L39" s="72">
        <v>0</v>
      </c>
      <c r="M39" s="73">
        <f t="shared" si="0"/>
        <v>1</v>
      </c>
      <c r="N39" s="42">
        <f t="shared" si="1"/>
        <v>2</v>
      </c>
    </row>
    <row r="40" spans="2:20" x14ac:dyDescent="0.2">
      <c r="B40" s="60" t="s">
        <v>563</v>
      </c>
      <c r="C40" s="73">
        <f>SUM(C26:C39)</f>
        <v>1</v>
      </c>
      <c r="D40" s="73">
        <f t="shared" ref="D40:L40" si="2">SUM(D26:D39)</f>
        <v>1</v>
      </c>
      <c r="E40" s="73">
        <f t="shared" si="2"/>
        <v>1</v>
      </c>
      <c r="F40" s="73">
        <f t="shared" si="2"/>
        <v>1</v>
      </c>
      <c r="G40" s="73">
        <f t="shared" si="2"/>
        <v>2</v>
      </c>
      <c r="H40" s="73">
        <f t="shared" si="2"/>
        <v>1</v>
      </c>
      <c r="I40" s="73">
        <f t="shared" si="2"/>
        <v>2</v>
      </c>
      <c r="J40" s="73">
        <f t="shared" si="2"/>
        <v>2</v>
      </c>
      <c r="K40" s="73">
        <f t="shared" si="2"/>
        <v>2</v>
      </c>
      <c r="L40" s="73">
        <f t="shared" si="2"/>
        <v>1</v>
      </c>
      <c r="M40" s="73">
        <f>SUM(M26:M39)</f>
        <v>14</v>
      </c>
      <c r="N40" s="116">
        <f>SUM(N26:N39)</f>
        <v>23</v>
      </c>
    </row>
    <row r="41" spans="2:20" x14ac:dyDescent="0.2">
      <c r="B41" s="60" t="s">
        <v>564</v>
      </c>
      <c r="C41" s="73">
        <v>1</v>
      </c>
      <c r="D41" s="73">
        <v>1</v>
      </c>
      <c r="E41" s="73">
        <v>1</v>
      </c>
      <c r="F41" s="73">
        <v>1</v>
      </c>
      <c r="G41" s="73">
        <v>2</v>
      </c>
      <c r="H41" s="73">
        <v>1</v>
      </c>
      <c r="I41" s="73">
        <v>2</v>
      </c>
      <c r="J41" s="73">
        <v>2</v>
      </c>
      <c r="K41" s="73">
        <v>2</v>
      </c>
      <c r="L41" s="73">
        <v>1</v>
      </c>
      <c r="M41" s="73">
        <f>SUM(C41:L41)</f>
        <v>14</v>
      </c>
      <c r="N41" s="117"/>
    </row>
    <row r="42" spans="2:20" x14ac:dyDescent="0.2">
      <c r="C42"/>
      <c r="D42"/>
      <c r="E42"/>
      <c r="F42"/>
      <c r="G42"/>
      <c r="H42"/>
      <c r="I42"/>
      <c r="J42"/>
      <c r="K42"/>
      <c r="L42"/>
    </row>
    <row r="43" spans="2:20" x14ac:dyDescent="0.2">
      <c r="C43"/>
      <c r="D43"/>
      <c r="E43"/>
      <c r="F43"/>
      <c r="G43"/>
      <c r="H43"/>
      <c r="I43"/>
      <c r="J43"/>
      <c r="K43"/>
      <c r="L43"/>
    </row>
    <row r="44" spans="2:20" s="2" customFormat="1" ht="19.25" customHeight="1" x14ac:dyDescent="0.2">
      <c r="B44" s="5" t="s">
        <v>566</v>
      </c>
      <c r="C44" s="5"/>
      <c r="D44" s="46"/>
      <c r="E44" s="46"/>
      <c r="F44" s="46"/>
      <c r="G44" s="46"/>
      <c r="H44" s="47"/>
    </row>
    <row r="45" spans="2:20" x14ac:dyDescent="0.2">
      <c r="C45"/>
      <c r="D45"/>
      <c r="E45"/>
      <c r="F45"/>
      <c r="G45"/>
      <c r="H45"/>
      <c r="I45"/>
      <c r="J45"/>
      <c r="K45"/>
      <c r="L45"/>
    </row>
    <row r="46" spans="2:20" x14ac:dyDescent="0.2">
      <c r="B46" s="24"/>
      <c r="C46" s="89" t="s">
        <v>571</v>
      </c>
      <c r="D46" s="128" t="s">
        <v>573</v>
      </c>
      <c r="E46" s="128"/>
      <c r="F46" s="128"/>
      <c r="G46" s="128"/>
      <c r="H46"/>
      <c r="I46" s="24"/>
      <c r="J46" s="59" t="s">
        <v>581</v>
      </c>
      <c r="K46" s="24"/>
      <c r="L46" s="24"/>
      <c r="M46" s="24"/>
      <c r="N46" s="24"/>
      <c r="O46" s="24"/>
      <c r="P46" s="24"/>
      <c r="Q46" s="24"/>
      <c r="R46" s="24"/>
      <c r="S46" s="24"/>
      <c r="T46" s="24"/>
    </row>
    <row r="47" spans="2:20" x14ac:dyDescent="0.2">
      <c r="B47" s="57"/>
      <c r="C47" s="89"/>
      <c r="D47" s="54" t="s">
        <v>574</v>
      </c>
      <c r="E47" s="54" t="s">
        <v>575</v>
      </c>
      <c r="F47" s="54" t="s">
        <v>576</v>
      </c>
      <c r="G47" s="54" t="s">
        <v>577</v>
      </c>
      <c r="H47"/>
      <c r="I47"/>
      <c r="J47" s="119" t="s">
        <v>582</v>
      </c>
      <c r="K47" s="120"/>
      <c r="L47" s="120"/>
      <c r="M47" s="120"/>
      <c r="N47" s="120"/>
      <c r="O47" s="120"/>
      <c r="P47" s="120"/>
      <c r="Q47" s="120"/>
      <c r="R47" s="120"/>
      <c r="S47" s="120"/>
      <c r="T47" s="121"/>
    </row>
    <row r="48" spans="2:20" x14ac:dyDescent="0.2">
      <c r="B48" s="20" t="s">
        <v>567</v>
      </c>
      <c r="C48" s="14">
        <v>500</v>
      </c>
      <c r="D48" s="88">
        <v>34</v>
      </c>
      <c r="E48" s="88">
        <v>26</v>
      </c>
      <c r="F48" s="88">
        <v>29</v>
      </c>
      <c r="G48" s="88">
        <v>31</v>
      </c>
      <c r="H48"/>
      <c r="I48"/>
      <c r="J48" s="122"/>
      <c r="K48" s="115"/>
      <c r="L48" s="115"/>
      <c r="M48" s="115"/>
      <c r="N48" s="115"/>
      <c r="O48" s="115"/>
      <c r="P48" s="115"/>
      <c r="Q48" s="115"/>
      <c r="R48" s="115"/>
      <c r="S48" s="115"/>
      <c r="T48" s="123"/>
    </row>
    <row r="49" spans="2:41" x14ac:dyDescent="0.2">
      <c r="B49" s="20" t="s">
        <v>568</v>
      </c>
      <c r="C49" s="14">
        <v>400</v>
      </c>
      <c r="D49" s="88">
        <v>42</v>
      </c>
      <c r="E49" s="88">
        <v>33</v>
      </c>
      <c r="F49" s="88">
        <v>28</v>
      </c>
      <c r="G49" s="88">
        <v>35</v>
      </c>
      <c r="H49"/>
      <c r="I49"/>
      <c r="J49" s="122"/>
      <c r="K49" s="115"/>
      <c r="L49" s="115"/>
      <c r="M49" s="115"/>
      <c r="N49" s="115"/>
      <c r="O49" s="115"/>
      <c r="P49" s="115"/>
      <c r="Q49" s="115"/>
      <c r="R49" s="115"/>
      <c r="S49" s="115"/>
      <c r="T49" s="123"/>
    </row>
    <row r="50" spans="2:41" x14ac:dyDescent="0.2">
      <c r="B50" s="20" t="s">
        <v>569</v>
      </c>
      <c r="C50" s="14">
        <v>400</v>
      </c>
      <c r="D50" s="88">
        <v>36</v>
      </c>
      <c r="E50" s="88">
        <v>29</v>
      </c>
      <c r="F50" s="88">
        <v>32</v>
      </c>
      <c r="G50" s="88">
        <v>38</v>
      </c>
      <c r="H50"/>
      <c r="I50"/>
      <c r="J50" s="122"/>
      <c r="K50" s="115"/>
      <c r="L50" s="115"/>
      <c r="M50" s="115"/>
      <c r="N50" s="115"/>
      <c r="O50" s="115"/>
      <c r="P50" s="115"/>
      <c r="Q50" s="115"/>
      <c r="R50" s="115"/>
      <c r="S50" s="115"/>
      <c r="T50" s="123"/>
    </row>
    <row r="51" spans="2:41" x14ac:dyDescent="0.2">
      <c r="B51" s="129" t="s">
        <v>570</v>
      </c>
      <c r="C51" s="129"/>
      <c r="D51" s="55">
        <v>200</v>
      </c>
      <c r="E51" s="55">
        <v>250</v>
      </c>
      <c r="F51" s="55">
        <v>350</v>
      </c>
      <c r="G51" s="55">
        <v>300</v>
      </c>
      <c r="H51"/>
      <c r="I51"/>
      <c r="J51" s="122"/>
      <c r="K51" s="115"/>
      <c r="L51" s="115"/>
      <c r="M51" s="115"/>
      <c r="N51" s="115"/>
      <c r="O51" s="115"/>
      <c r="P51" s="115"/>
      <c r="Q51" s="115"/>
      <c r="R51" s="115"/>
      <c r="S51" s="115"/>
      <c r="T51" s="123"/>
    </row>
    <row r="52" spans="2:41" x14ac:dyDescent="0.2">
      <c r="C52"/>
      <c r="D52"/>
      <c r="E52"/>
      <c r="F52"/>
      <c r="G52"/>
      <c r="H52"/>
      <c r="I52"/>
      <c r="J52" s="122"/>
      <c r="K52" s="115"/>
      <c r="L52" s="115"/>
      <c r="M52" s="115"/>
      <c r="N52" s="115"/>
      <c r="O52" s="115"/>
      <c r="P52" s="115"/>
      <c r="Q52" s="115"/>
      <c r="R52" s="115"/>
      <c r="S52" s="115"/>
      <c r="T52" s="123"/>
    </row>
    <row r="53" spans="2:41" x14ac:dyDescent="0.2">
      <c r="C53"/>
      <c r="D53"/>
      <c r="E53"/>
      <c r="F53"/>
      <c r="G53"/>
      <c r="H53"/>
      <c r="I53"/>
      <c r="J53" s="122"/>
      <c r="K53" s="115"/>
      <c r="L53" s="115"/>
      <c r="M53" s="115"/>
      <c r="N53" s="115"/>
      <c r="O53" s="115"/>
      <c r="P53" s="115"/>
      <c r="Q53" s="115"/>
      <c r="R53" s="115"/>
      <c r="S53" s="115"/>
      <c r="T53" s="123"/>
    </row>
    <row r="54" spans="2:41" ht="15" customHeight="1" x14ac:dyDescent="0.2">
      <c r="B54" s="24"/>
      <c r="C54" s="89" t="s">
        <v>571</v>
      </c>
      <c r="D54" s="128" t="s">
        <v>572</v>
      </c>
      <c r="E54" s="128"/>
      <c r="F54" s="128"/>
      <c r="G54" s="128"/>
      <c r="H54" s="127" t="s">
        <v>578</v>
      </c>
      <c r="I54"/>
      <c r="J54" s="122"/>
      <c r="K54" s="115"/>
      <c r="L54" s="115"/>
      <c r="M54" s="115"/>
      <c r="N54" s="115"/>
      <c r="O54" s="115"/>
      <c r="P54" s="115"/>
      <c r="Q54" s="115"/>
      <c r="R54" s="115"/>
      <c r="S54" s="115"/>
      <c r="T54" s="123"/>
    </row>
    <row r="55" spans="2:41" x14ac:dyDescent="0.2">
      <c r="B55" s="57"/>
      <c r="C55" s="89"/>
      <c r="D55" s="54" t="s">
        <v>574</v>
      </c>
      <c r="E55" s="54" t="s">
        <v>575</v>
      </c>
      <c r="F55" s="54" t="s">
        <v>576</v>
      </c>
      <c r="G55" s="54" t="s">
        <v>577</v>
      </c>
      <c r="H55" s="127"/>
      <c r="I55"/>
      <c r="J55" s="122"/>
      <c r="K55" s="115"/>
      <c r="L55" s="115"/>
      <c r="M55" s="115"/>
      <c r="N55" s="115"/>
      <c r="O55" s="115"/>
      <c r="P55" s="115"/>
      <c r="Q55" s="115"/>
      <c r="R55" s="115"/>
      <c r="S55" s="115"/>
      <c r="T55" s="123"/>
    </row>
    <row r="56" spans="2:41" x14ac:dyDescent="0.2">
      <c r="B56" s="20" t="s">
        <v>567</v>
      </c>
      <c r="C56" s="14">
        <v>500</v>
      </c>
      <c r="D56" s="84">
        <v>0</v>
      </c>
      <c r="E56" s="84">
        <v>200</v>
      </c>
      <c r="F56" s="84">
        <v>0</v>
      </c>
      <c r="G56" s="84">
        <v>300</v>
      </c>
      <c r="H56" s="14">
        <f>SUM(D56:G56)</f>
        <v>500</v>
      </c>
      <c r="I56"/>
      <c r="J56" s="122"/>
      <c r="K56" s="115"/>
      <c r="L56" s="115"/>
      <c r="M56" s="115"/>
      <c r="N56" s="115"/>
      <c r="O56" s="115"/>
      <c r="P56" s="115"/>
      <c r="Q56" s="115"/>
      <c r="R56" s="115"/>
      <c r="S56" s="115"/>
      <c r="T56" s="123"/>
      <c r="AE56" s="115"/>
      <c r="AF56" s="115"/>
      <c r="AG56" s="115"/>
      <c r="AH56" s="115"/>
      <c r="AI56" s="115"/>
      <c r="AJ56" s="115"/>
      <c r="AK56" s="115"/>
      <c r="AL56" s="115"/>
      <c r="AM56" s="115"/>
      <c r="AN56" s="115"/>
      <c r="AO56" s="115"/>
    </row>
    <row r="57" spans="2:41" x14ac:dyDescent="0.2">
      <c r="B57" s="20" t="s">
        <v>568</v>
      </c>
      <c r="C57" s="14">
        <v>400</v>
      </c>
      <c r="D57" s="84">
        <v>0</v>
      </c>
      <c r="E57" s="84">
        <v>0</v>
      </c>
      <c r="F57" s="84">
        <v>350</v>
      </c>
      <c r="G57" s="84">
        <v>0</v>
      </c>
      <c r="H57" s="14">
        <f t="shared" ref="H57:H58" si="3">SUM(D57:G57)</f>
        <v>350</v>
      </c>
      <c r="I57"/>
      <c r="J57" s="122"/>
      <c r="K57" s="115"/>
      <c r="L57" s="115"/>
      <c r="M57" s="115"/>
      <c r="N57" s="115"/>
      <c r="O57" s="115"/>
      <c r="P57" s="115"/>
      <c r="Q57" s="115"/>
      <c r="R57" s="115"/>
      <c r="S57" s="115"/>
      <c r="T57" s="123"/>
      <c r="AE57" s="115"/>
      <c r="AF57" s="115"/>
      <c r="AG57" s="115"/>
      <c r="AH57" s="115"/>
      <c r="AI57" s="115"/>
      <c r="AJ57" s="115"/>
      <c r="AK57" s="115"/>
      <c r="AL57" s="115"/>
      <c r="AM57" s="115"/>
      <c r="AN57" s="115"/>
      <c r="AO57" s="115"/>
    </row>
    <row r="58" spans="2:41" x14ac:dyDescent="0.2">
      <c r="B58" s="20" t="s">
        <v>569</v>
      </c>
      <c r="C58" s="14">
        <v>400</v>
      </c>
      <c r="D58" s="84">
        <v>200</v>
      </c>
      <c r="E58" s="84">
        <v>50</v>
      </c>
      <c r="F58" s="84">
        <v>0</v>
      </c>
      <c r="G58" s="84">
        <v>0</v>
      </c>
      <c r="H58" s="14">
        <f t="shared" si="3"/>
        <v>250</v>
      </c>
      <c r="I58"/>
      <c r="J58" s="122"/>
      <c r="K58" s="115"/>
      <c r="L58" s="115"/>
      <c r="M58" s="115"/>
      <c r="N58" s="115"/>
      <c r="O58" s="115"/>
      <c r="P58" s="115"/>
      <c r="Q58" s="115"/>
      <c r="R58" s="115"/>
      <c r="S58" s="115"/>
      <c r="T58" s="123"/>
      <c r="AE58" s="115"/>
      <c r="AF58" s="115"/>
      <c r="AG58" s="115"/>
      <c r="AH58" s="115"/>
      <c r="AI58" s="115"/>
      <c r="AJ58" s="115"/>
      <c r="AK58" s="115"/>
      <c r="AL58" s="115"/>
      <c r="AM58" s="115"/>
      <c r="AN58" s="115"/>
      <c r="AO58" s="115"/>
    </row>
    <row r="59" spans="2:41" x14ac:dyDescent="0.2">
      <c r="B59" s="129" t="s">
        <v>579</v>
      </c>
      <c r="C59" s="129"/>
      <c r="D59" s="85">
        <f>SUM(D56:D58)</f>
        <v>200</v>
      </c>
      <c r="E59" s="85">
        <f t="shared" ref="E59:G59" si="4">SUM(E56:E58)</f>
        <v>250</v>
      </c>
      <c r="F59" s="85">
        <f t="shared" si="4"/>
        <v>350</v>
      </c>
      <c r="G59" s="85">
        <f t="shared" si="4"/>
        <v>300</v>
      </c>
      <c r="H59" s="42">
        <f>SUM(D59:G59)</f>
        <v>1100</v>
      </c>
      <c r="I59"/>
      <c r="J59" s="122"/>
      <c r="K59" s="115"/>
      <c r="L59" s="115"/>
      <c r="M59" s="115"/>
      <c r="N59" s="115"/>
      <c r="O59" s="115"/>
      <c r="P59" s="115"/>
      <c r="Q59" s="115"/>
      <c r="R59" s="115"/>
      <c r="S59" s="115"/>
      <c r="T59" s="123"/>
      <c r="AE59" s="115"/>
      <c r="AF59" s="115"/>
      <c r="AG59" s="115"/>
      <c r="AH59" s="115"/>
      <c r="AI59" s="115"/>
      <c r="AJ59" s="115"/>
      <c r="AK59" s="115"/>
      <c r="AL59" s="115"/>
      <c r="AM59" s="115"/>
      <c r="AN59" s="115"/>
      <c r="AO59" s="115"/>
    </row>
    <row r="60" spans="2:41" x14ac:dyDescent="0.2">
      <c r="B60" s="129" t="s">
        <v>570</v>
      </c>
      <c r="C60" s="129"/>
      <c r="D60" s="85">
        <v>200</v>
      </c>
      <c r="E60" s="85">
        <v>250</v>
      </c>
      <c r="F60" s="85">
        <v>350</v>
      </c>
      <c r="G60" s="85">
        <v>300</v>
      </c>
      <c r="H60" s="42">
        <f>SUM(D60:G60)</f>
        <v>1100</v>
      </c>
      <c r="I60"/>
      <c r="J60" s="122"/>
      <c r="K60" s="115"/>
      <c r="L60" s="115"/>
      <c r="M60" s="115"/>
      <c r="N60" s="115"/>
      <c r="O60" s="115"/>
      <c r="P60" s="115"/>
      <c r="Q60" s="115"/>
      <c r="R60" s="115"/>
      <c r="S60" s="115"/>
      <c r="T60" s="123"/>
      <c r="AE60" s="115"/>
      <c r="AF60" s="115"/>
      <c r="AG60" s="115"/>
      <c r="AH60" s="115"/>
      <c r="AI60" s="115"/>
      <c r="AJ60" s="115"/>
      <c r="AK60" s="115"/>
      <c r="AL60" s="115"/>
      <c r="AM60" s="115"/>
      <c r="AN60" s="115"/>
      <c r="AO60" s="115"/>
    </row>
    <row r="61" spans="2:41" ht="23" customHeight="1" x14ac:dyDescent="0.2">
      <c r="B61" s="129" t="s">
        <v>580</v>
      </c>
      <c r="C61" s="129"/>
      <c r="D61" s="129"/>
      <c r="E61" s="129"/>
      <c r="F61" s="129"/>
      <c r="G61" s="129"/>
      <c r="H61" s="86">
        <f>SUMPRODUCT(D56:G58,D48:G50)</f>
        <v>32950</v>
      </c>
      <c r="I61"/>
      <c r="J61" s="124"/>
      <c r="K61" s="125"/>
      <c r="L61" s="125"/>
      <c r="M61" s="125"/>
      <c r="N61" s="125"/>
      <c r="O61" s="125"/>
      <c r="P61" s="125"/>
      <c r="Q61" s="125"/>
      <c r="R61" s="125"/>
      <c r="S61" s="125"/>
      <c r="T61" s="126"/>
      <c r="AE61" s="115"/>
      <c r="AF61" s="115"/>
      <c r="AG61" s="115"/>
      <c r="AH61" s="115"/>
      <c r="AI61" s="115"/>
      <c r="AJ61" s="115"/>
      <c r="AK61" s="115"/>
      <c r="AL61" s="115"/>
      <c r="AM61" s="115"/>
      <c r="AN61" s="115"/>
      <c r="AO61" s="115"/>
    </row>
    <row r="62" spans="2:41" x14ac:dyDescent="0.2">
      <c r="AE62" s="115"/>
      <c r="AF62" s="115"/>
      <c r="AG62" s="115"/>
      <c r="AH62" s="115"/>
      <c r="AI62" s="115"/>
      <c r="AJ62" s="115"/>
      <c r="AK62" s="115"/>
      <c r="AL62" s="115"/>
      <c r="AM62" s="115"/>
      <c r="AN62" s="115"/>
      <c r="AO62" s="115"/>
    </row>
    <row r="63" spans="2:41" x14ac:dyDescent="0.2">
      <c r="AE63" s="115"/>
      <c r="AF63" s="115"/>
      <c r="AG63" s="115"/>
      <c r="AH63" s="115"/>
      <c r="AI63" s="115"/>
      <c r="AJ63" s="115"/>
      <c r="AK63" s="115"/>
      <c r="AL63" s="115"/>
      <c r="AM63" s="115"/>
      <c r="AN63" s="115"/>
      <c r="AO63" s="115"/>
    </row>
    <row r="64" spans="2:41" x14ac:dyDescent="0.2">
      <c r="AE64" s="115"/>
      <c r="AF64" s="115"/>
      <c r="AG64" s="115"/>
      <c r="AH64" s="115"/>
      <c r="AI64" s="115"/>
      <c r="AJ64" s="115"/>
      <c r="AK64" s="115"/>
      <c r="AL64" s="115"/>
      <c r="AM64" s="115"/>
      <c r="AN64" s="115"/>
      <c r="AO64" s="115"/>
    </row>
    <row r="65" spans="31:41" x14ac:dyDescent="0.2">
      <c r="AE65" s="115"/>
      <c r="AF65" s="115"/>
      <c r="AG65" s="115"/>
      <c r="AH65" s="115"/>
      <c r="AI65" s="115"/>
      <c r="AJ65" s="115"/>
      <c r="AK65" s="115"/>
      <c r="AL65" s="115"/>
      <c r="AM65" s="115"/>
      <c r="AN65" s="115"/>
      <c r="AO65" s="115"/>
    </row>
    <row r="66" spans="31:41" x14ac:dyDescent="0.2">
      <c r="AE66" s="115"/>
      <c r="AF66" s="115"/>
      <c r="AG66" s="115"/>
      <c r="AH66" s="115"/>
      <c r="AI66" s="115"/>
      <c r="AJ66" s="115"/>
      <c r="AK66" s="115"/>
      <c r="AL66" s="115"/>
      <c r="AM66" s="115"/>
      <c r="AN66" s="115"/>
      <c r="AO66" s="115"/>
    </row>
    <row r="67" spans="31:41" x14ac:dyDescent="0.2">
      <c r="AE67" s="115"/>
      <c r="AF67" s="115"/>
      <c r="AG67" s="115"/>
      <c r="AH67" s="115"/>
      <c r="AI67" s="115"/>
      <c r="AJ67" s="115"/>
      <c r="AK67" s="115"/>
      <c r="AL67" s="115"/>
      <c r="AM67" s="115"/>
      <c r="AN67" s="115"/>
      <c r="AO67" s="115"/>
    </row>
    <row r="68" spans="31:41" x14ac:dyDescent="0.2">
      <c r="AE68" s="115"/>
      <c r="AF68" s="115"/>
      <c r="AG68" s="115"/>
      <c r="AH68" s="115"/>
      <c r="AI68" s="115"/>
      <c r="AJ68" s="115"/>
      <c r="AK68" s="115"/>
      <c r="AL68" s="115"/>
      <c r="AM68" s="115"/>
      <c r="AN68" s="115"/>
      <c r="AO68" s="115"/>
    </row>
    <row r="69" spans="31:41" x14ac:dyDescent="0.2">
      <c r="AE69" s="115"/>
      <c r="AF69" s="115"/>
      <c r="AG69" s="115"/>
      <c r="AH69" s="115"/>
      <c r="AI69" s="115"/>
      <c r="AJ69" s="115"/>
      <c r="AK69" s="115"/>
      <c r="AL69" s="115"/>
      <c r="AM69" s="115"/>
      <c r="AN69" s="115"/>
      <c r="AO69" s="115"/>
    </row>
    <row r="70" spans="31:41" x14ac:dyDescent="0.2">
      <c r="AE70" s="115"/>
      <c r="AF70" s="115"/>
      <c r="AG70" s="115"/>
      <c r="AH70" s="115"/>
      <c r="AI70" s="115"/>
      <c r="AJ70" s="115"/>
      <c r="AK70" s="115"/>
      <c r="AL70" s="115"/>
      <c r="AM70" s="115"/>
      <c r="AN70" s="115"/>
      <c r="AO70" s="115"/>
    </row>
  </sheetData>
  <mergeCells count="19">
    <mergeCell ref="B59:C59"/>
    <mergeCell ref="B60:C60"/>
    <mergeCell ref="B61:G61"/>
    <mergeCell ref="AG15:AQ29"/>
    <mergeCell ref="AE56:AO70"/>
    <mergeCell ref="N40:N41"/>
    <mergeCell ref="B1:M1"/>
    <mergeCell ref="C5:L5"/>
    <mergeCell ref="C24:L24"/>
    <mergeCell ref="N6:X20"/>
    <mergeCell ref="M24:M25"/>
    <mergeCell ref="N24:N25"/>
    <mergeCell ref="C46:C47"/>
    <mergeCell ref="D46:G46"/>
    <mergeCell ref="J47:T61"/>
    <mergeCell ref="B51:C51"/>
    <mergeCell ref="C54:C55"/>
    <mergeCell ref="D54:G54"/>
    <mergeCell ref="H54:H55"/>
  </mergeCells>
  <phoneticPr fontId="11" type="noConversion"/>
  <conditionalFormatting sqref="C7:L20">
    <cfRule type="colorScale" priority="4">
      <colorScale>
        <cfvo type="min"/>
        <cfvo type="percentile" val="50"/>
        <cfvo type="max"/>
        <color rgb="FF63BE7B"/>
        <color rgb="FFFFEB84"/>
        <color rgb="FFF8696B"/>
      </colorScale>
    </cfRule>
  </conditionalFormatting>
  <conditionalFormatting sqref="D48:G5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D471-4E5F-463A-BFCD-16ACF414927E}">
  <dimension ref="A1:G195"/>
  <sheetViews>
    <sheetView showGridLines="0" topLeftCell="A116" workbookViewId="0">
      <selection activeCell="A3" sqref="A3"/>
    </sheetView>
  </sheetViews>
  <sheetFormatPr baseColWidth="10" defaultColWidth="8.83203125" defaultRowHeight="15" outlineLevelRow="1" x14ac:dyDescent="0.2"/>
  <cols>
    <col min="1" max="1" width="2.1640625" customWidth="1"/>
    <col min="2" max="2" width="17.5" bestFit="1" customWidth="1"/>
    <col min="3" max="3" width="27" bestFit="1" customWidth="1"/>
    <col min="4" max="4" width="12.6640625" bestFit="1" customWidth="1"/>
    <col min="5" max="5" width="12.5" bestFit="1" customWidth="1"/>
    <col min="6" max="6" width="6.5" bestFit="1" customWidth="1"/>
    <col min="7" max="7" width="5.33203125" bestFit="1" customWidth="1"/>
  </cols>
  <sheetData>
    <row r="1" spans="1:5" x14ac:dyDescent="0.2">
      <c r="A1" s="74" t="s">
        <v>69</v>
      </c>
    </row>
    <row r="2" spans="1:5" x14ac:dyDescent="0.2">
      <c r="A2" s="74" t="s">
        <v>583</v>
      </c>
    </row>
    <row r="3" spans="1:5" x14ac:dyDescent="0.2">
      <c r="A3" s="74" t="s">
        <v>70</v>
      </c>
    </row>
    <row r="4" spans="1:5" x14ac:dyDescent="0.2">
      <c r="A4" s="74" t="s">
        <v>71</v>
      </c>
    </row>
    <row r="5" spans="1:5" x14ac:dyDescent="0.2">
      <c r="A5" s="74" t="s">
        <v>72</v>
      </c>
    </row>
    <row r="6" spans="1:5" outlineLevel="1" x14ac:dyDescent="0.2">
      <c r="A6" s="74"/>
      <c r="B6" t="s">
        <v>73</v>
      </c>
    </row>
    <row r="7" spans="1:5" outlineLevel="1" x14ac:dyDescent="0.2">
      <c r="A7" s="74"/>
      <c r="B7" t="s">
        <v>74</v>
      </c>
    </row>
    <row r="8" spans="1:5" outlineLevel="1" x14ac:dyDescent="0.2">
      <c r="A8" s="74"/>
      <c r="B8" t="s">
        <v>75</v>
      </c>
    </row>
    <row r="9" spans="1:5" x14ac:dyDescent="0.2">
      <c r="A9" s="74" t="s">
        <v>76</v>
      </c>
    </row>
    <row r="10" spans="1:5" outlineLevel="1" x14ac:dyDescent="0.2">
      <c r="B10" t="s">
        <v>77</v>
      </c>
    </row>
    <row r="11" spans="1:5" outlineLevel="1" x14ac:dyDescent="0.2">
      <c r="B11" t="s">
        <v>78</v>
      </c>
    </row>
    <row r="14" spans="1:5" ht="16" thickBot="1" x14ac:dyDescent="0.25">
      <c r="A14" t="s">
        <v>79</v>
      </c>
    </row>
    <row r="15" spans="1:5" ht="16" thickBot="1" x14ac:dyDescent="0.25">
      <c r="B15" s="76" t="s">
        <v>80</v>
      </c>
      <c r="C15" s="76" t="s">
        <v>81</v>
      </c>
      <c r="D15" s="76" t="s">
        <v>82</v>
      </c>
      <c r="E15" s="76" t="s">
        <v>83</v>
      </c>
    </row>
    <row r="16" spans="1:5" ht="16" thickBot="1" x14ac:dyDescent="0.25">
      <c r="B16" s="75" t="s">
        <v>91</v>
      </c>
      <c r="C16" s="75" t="s">
        <v>92</v>
      </c>
      <c r="D16" s="75">
        <v>23</v>
      </c>
      <c r="E16" s="75">
        <v>23</v>
      </c>
    </row>
    <row r="19" spans="1:6" ht="16" thickBot="1" x14ac:dyDescent="0.25">
      <c r="A19" t="s">
        <v>84</v>
      </c>
    </row>
    <row r="20" spans="1:6" ht="16" thickBot="1" x14ac:dyDescent="0.25">
      <c r="B20" s="76" t="s">
        <v>80</v>
      </c>
      <c r="C20" s="76" t="s">
        <v>81</v>
      </c>
      <c r="D20" s="76" t="s">
        <v>82</v>
      </c>
      <c r="E20" s="76" t="s">
        <v>83</v>
      </c>
      <c r="F20" s="76" t="s">
        <v>85</v>
      </c>
    </row>
    <row r="21" spans="1:6" x14ac:dyDescent="0.2">
      <c r="B21" s="79" t="s">
        <v>448</v>
      </c>
      <c r="C21" s="78"/>
      <c r="D21" s="78"/>
      <c r="E21" s="78"/>
      <c r="F21" s="78"/>
    </row>
    <row r="22" spans="1:6" outlineLevel="1" x14ac:dyDescent="0.2">
      <c r="B22" s="77" t="s">
        <v>93</v>
      </c>
      <c r="C22" s="77" t="s">
        <v>94</v>
      </c>
      <c r="D22" s="77">
        <v>0</v>
      </c>
      <c r="E22" s="77">
        <v>0</v>
      </c>
      <c r="F22" s="77" t="s">
        <v>447</v>
      </c>
    </row>
    <row r="23" spans="1:6" outlineLevel="1" x14ac:dyDescent="0.2">
      <c r="B23" s="77" t="s">
        <v>95</v>
      </c>
      <c r="C23" s="77" t="s">
        <v>96</v>
      </c>
      <c r="D23" s="77">
        <v>0</v>
      </c>
      <c r="E23" s="77">
        <v>0</v>
      </c>
      <c r="F23" s="77" t="s">
        <v>447</v>
      </c>
    </row>
    <row r="24" spans="1:6" outlineLevel="1" x14ac:dyDescent="0.2">
      <c r="B24" s="77" t="s">
        <v>97</v>
      </c>
      <c r="C24" s="77" t="s">
        <v>98</v>
      </c>
      <c r="D24" s="77">
        <v>1</v>
      </c>
      <c r="E24" s="77">
        <v>1</v>
      </c>
      <c r="F24" s="77" t="s">
        <v>447</v>
      </c>
    </row>
    <row r="25" spans="1:6" outlineLevel="1" x14ac:dyDescent="0.2">
      <c r="B25" s="77" t="s">
        <v>99</v>
      </c>
      <c r="C25" s="77" t="s">
        <v>100</v>
      </c>
      <c r="D25" s="77">
        <v>0</v>
      </c>
      <c r="E25" s="77">
        <v>0</v>
      </c>
      <c r="F25" s="77" t="s">
        <v>447</v>
      </c>
    </row>
    <row r="26" spans="1:6" outlineLevel="1" x14ac:dyDescent="0.2">
      <c r="B26" s="77" t="s">
        <v>101</v>
      </c>
      <c r="C26" s="77" t="s">
        <v>102</v>
      </c>
      <c r="D26" s="77">
        <v>0</v>
      </c>
      <c r="E26" s="77">
        <v>0</v>
      </c>
      <c r="F26" s="77" t="s">
        <v>447</v>
      </c>
    </row>
    <row r="27" spans="1:6" outlineLevel="1" x14ac:dyDescent="0.2">
      <c r="B27" s="77" t="s">
        <v>103</v>
      </c>
      <c r="C27" s="77" t="s">
        <v>104</v>
      </c>
      <c r="D27" s="77">
        <v>0</v>
      </c>
      <c r="E27" s="77">
        <v>0</v>
      </c>
      <c r="F27" s="77" t="s">
        <v>447</v>
      </c>
    </row>
    <row r="28" spans="1:6" outlineLevel="1" x14ac:dyDescent="0.2">
      <c r="B28" s="77" t="s">
        <v>105</v>
      </c>
      <c r="C28" s="77" t="s">
        <v>106</v>
      </c>
      <c r="D28" s="77">
        <v>0</v>
      </c>
      <c r="E28" s="77">
        <v>0</v>
      </c>
      <c r="F28" s="77" t="s">
        <v>447</v>
      </c>
    </row>
    <row r="29" spans="1:6" outlineLevel="1" x14ac:dyDescent="0.2">
      <c r="B29" s="77" t="s">
        <v>107</v>
      </c>
      <c r="C29" s="77" t="s">
        <v>108</v>
      </c>
      <c r="D29" s="77">
        <v>0</v>
      </c>
      <c r="E29" s="77">
        <v>0</v>
      </c>
      <c r="F29" s="77" t="s">
        <v>447</v>
      </c>
    </row>
    <row r="30" spans="1:6" outlineLevel="1" x14ac:dyDescent="0.2">
      <c r="B30" s="77" t="s">
        <v>109</v>
      </c>
      <c r="C30" s="77" t="s">
        <v>110</v>
      </c>
      <c r="D30" s="77">
        <v>0</v>
      </c>
      <c r="E30" s="77">
        <v>0</v>
      </c>
      <c r="F30" s="77" t="s">
        <v>447</v>
      </c>
    </row>
    <row r="31" spans="1:6" outlineLevel="1" x14ac:dyDescent="0.2">
      <c r="B31" s="77" t="s">
        <v>111</v>
      </c>
      <c r="C31" s="77" t="s">
        <v>112</v>
      </c>
      <c r="D31" s="77">
        <v>0</v>
      </c>
      <c r="E31" s="77">
        <v>0</v>
      </c>
      <c r="F31" s="77" t="s">
        <v>447</v>
      </c>
    </row>
    <row r="32" spans="1:6" outlineLevel="1" x14ac:dyDescent="0.2">
      <c r="B32" s="77" t="s">
        <v>113</v>
      </c>
      <c r="C32" s="77" t="s">
        <v>114</v>
      </c>
      <c r="D32" s="77">
        <v>0</v>
      </c>
      <c r="E32" s="77">
        <v>0</v>
      </c>
      <c r="F32" s="77" t="s">
        <v>447</v>
      </c>
    </row>
    <row r="33" spans="2:6" outlineLevel="1" x14ac:dyDescent="0.2">
      <c r="B33" s="77" t="s">
        <v>115</v>
      </c>
      <c r="C33" s="77" t="s">
        <v>116</v>
      </c>
      <c r="D33" s="77">
        <v>0</v>
      </c>
      <c r="E33" s="77">
        <v>0</v>
      </c>
      <c r="F33" s="77" t="s">
        <v>447</v>
      </c>
    </row>
    <row r="34" spans="2:6" outlineLevel="1" x14ac:dyDescent="0.2">
      <c r="B34" s="77" t="s">
        <v>117</v>
      </c>
      <c r="C34" s="77" t="s">
        <v>118</v>
      </c>
      <c r="D34" s="77">
        <v>0</v>
      </c>
      <c r="E34" s="77">
        <v>0</v>
      </c>
      <c r="F34" s="77" t="s">
        <v>447</v>
      </c>
    </row>
    <row r="35" spans="2:6" outlineLevel="1" x14ac:dyDescent="0.2">
      <c r="B35" s="77" t="s">
        <v>119</v>
      </c>
      <c r="C35" s="77" t="s">
        <v>120</v>
      </c>
      <c r="D35" s="77">
        <v>0</v>
      </c>
      <c r="E35" s="77">
        <v>0</v>
      </c>
      <c r="F35" s="77" t="s">
        <v>447</v>
      </c>
    </row>
    <row r="36" spans="2:6" outlineLevel="1" x14ac:dyDescent="0.2">
      <c r="B36" s="77" t="s">
        <v>121</v>
      </c>
      <c r="C36" s="77" t="s">
        <v>122</v>
      </c>
      <c r="D36" s="77">
        <v>1</v>
      </c>
      <c r="E36" s="77">
        <v>1</v>
      </c>
      <c r="F36" s="77" t="s">
        <v>447</v>
      </c>
    </row>
    <row r="37" spans="2:6" outlineLevel="1" x14ac:dyDescent="0.2">
      <c r="B37" s="77" t="s">
        <v>123</v>
      </c>
      <c r="C37" s="77" t="s">
        <v>124</v>
      </c>
      <c r="D37" s="77">
        <v>0</v>
      </c>
      <c r="E37" s="77">
        <v>0</v>
      </c>
      <c r="F37" s="77" t="s">
        <v>447</v>
      </c>
    </row>
    <row r="38" spans="2:6" outlineLevel="1" x14ac:dyDescent="0.2">
      <c r="B38" s="77" t="s">
        <v>125</v>
      </c>
      <c r="C38" s="77" t="s">
        <v>126</v>
      </c>
      <c r="D38" s="77">
        <v>0</v>
      </c>
      <c r="E38" s="77">
        <v>0</v>
      </c>
      <c r="F38" s="77" t="s">
        <v>447</v>
      </c>
    </row>
    <row r="39" spans="2:6" outlineLevel="1" x14ac:dyDescent="0.2">
      <c r="B39" s="77" t="s">
        <v>127</v>
      </c>
      <c r="C39" s="77" t="s">
        <v>128</v>
      </c>
      <c r="D39" s="77">
        <v>0</v>
      </c>
      <c r="E39" s="77">
        <v>0</v>
      </c>
      <c r="F39" s="77" t="s">
        <v>447</v>
      </c>
    </row>
    <row r="40" spans="2:6" outlineLevel="1" x14ac:dyDescent="0.2">
      <c r="B40" s="77" t="s">
        <v>129</v>
      </c>
      <c r="C40" s="77" t="s">
        <v>130</v>
      </c>
      <c r="D40" s="77">
        <v>0</v>
      </c>
      <c r="E40" s="77">
        <v>0</v>
      </c>
      <c r="F40" s="77" t="s">
        <v>447</v>
      </c>
    </row>
    <row r="41" spans="2:6" outlineLevel="1" x14ac:dyDescent="0.2">
      <c r="B41" s="77" t="s">
        <v>131</v>
      </c>
      <c r="C41" s="77" t="s">
        <v>132</v>
      </c>
      <c r="D41" s="77">
        <v>0</v>
      </c>
      <c r="E41" s="77">
        <v>0</v>
      </c>
      <c r="F41" s="77" t="s">
        <v>447</v>
      </c>
    </row>
    <row r="42" spans="2:6" outlineLevel="1" x14ac:dyDescent="0.2">
      <c r="B42" s="77" t="s">
        <v>133</v>
      </c>
      <c r="C42" s="77" t="s">
        <v>134</v>
      </c>
      <c r="D42" s="77">
        <v>0</v>
      </c>
      <c r="E42" s="77">
        <v>0</v>
      </c>
      <c r="F42" s="77" t="s">
        <v>447</v>
      </c>
    </row>
    <row r="43" spans="2:6" outlineLevel="1" x14ac:dyDescent="0.2">
      <c r="B43" s="77" t="s">
        <v>135</v>
      </c>
      <c r="C43" s="77" t="s">
        <v>136</v>
      </c>
      <c r="D43" s="77">
        <v>0</v>
      </c>
      <c r="E43" s="77">
        <v>0</v>
      </c>
      <c r="F43" s="77" t="s">
        <v>447</v>
      </c>
    </row>
    <row r="44" spans="2:6" outlineLevel="1" x14ac:dyDescent="0.2">
      <c r="B44" s="77" t="s">
        <v>137</v>
      </c>
      <c r="C44" s="77" t="s">
        <v>138</v>
      </c>
      <c r="D44" s="77">
        <v>0</v>
      </c>
      <c r="E44" s="77">
        <v>0</v>
      </c>
      <c r="F44" s="77" t="s">
        <v>447</v>
      </c>
    </row>
    <row r="45" spans="2:6" outlineLevel="1" x14ac:dyDescent="0.2">
      <c r="B45" s="77" t="s">
        <v>139</v>
      </c>
      <c r="C45" s="77" t="s">
        <v>140</v>
      </c>
      <c r="D45" s="77">
        <v>0</v>
      </c>
      <c r="E45" s="77">
        <v>0</v>
      </c>
      <c r="F45" s="77" t="s">
        <v>447</v>
      </c>
    </row>
    <row r="46" spans="2:6" outlineLevel="1" x14ac:dyDescent="0.2">
      <c r="B46" s="77" t="s">
        <v>141</v>
      </c>
      <c r="C46" s="77" t="s">
        <v>142</v>
      </c>
      <c r="D46" s="77">
        <v>0</v>
      </c>
      <c r="E46" s="77">
        <v>0</v>
      </c>
      <c r="F46" s="77" t="s">
        <v>447</v>
      </c>
    </row>
    <row r="47" spans="2:6" outlineLevel="1" x14ac:dyDescent="0.2">
      <c r="B47" s="77" t="s">
        <v>143</v>
      </c>
      <c r="C47" s="77" t="s">
        <v>144</v>
      </c>
      <c r="D47" s="77">
        <v>0</v>
      </c>
      <c r="E47" s="77">
        <v>0</v>
      </c>
      <c r="F47" s="77" t="s">
        <v>447</v>
      </c>
    </row>
    <row r="48" spans="2:6" outlineLevel="1" x14ac:dyDescent="0.2">
      <c r="B48" s="77" t="s">
        <v>145</v>
      </c>
      <c r="C48" s="77" t="s">
        <v>146</v>
      </c>
      <c r="D48" s="77">
        <v>0</v>
      </c>
      <c r="E48" s="77">
        <v>0</v>
      </c>
      <c r="F48" s="77" t="s">
        <v>447</v>
      </c>
    </row>
    <row r="49" spans="2:6" outlineLevel="1" x14ac:dyDescent="0.2">
      <c r="B49" s="77" t="s">
        <v>147</v>
      </c>
      <c r="C49" s="77" t="s">
        <v>148</v>
      </c>
      <c r="D49" s="77">
        <v>0</v>
      </c>
      <c r="E49" s="77">
        <v>0</v>
      </c>
      <c r="F49" s="77" t="s">
        <v>447</v>
      </c>
    </row>
    <row r="50" spans="2:6" outlineLevel="1" x14ac:dyDescent="0.2">
      <c r="B50" s="77" t="s">
        <v>149</v>
      </c>
      <c r="C50" s="77" t="s">
        <v>150</v>
      </c>
      <c r="D50" s="77">
        <v>1</v>
      </c>
      <c r="E50" s="77">
        <v>1</v>
      </c>
      <c r="F50" s="77" t="s">
        <v>447</v>
      </c>
    </row>
    <row r="51" spans="2:6" outlineLevel="1" x14ac:dyDescent="0.2">
      <c r="B51" s="77" t="s">
        <v>151</v>
      </c>
      <c r="C51" s="77" t="s">
        <v>152</v>
      </c>
      <c r="D51" s="77">
        <v>0</v>
      </c>
      <c r="E51" s="77">
        <v>0</v>
      </c>
      <c r="F51" s="77" t="s">
        <v>447</v>
      </c>
    </row>
    <row r="52" spans="2:6" outlineLevel="1" x14ac:dyDescent="0.2">
      <c r="B52" s="77" t="s">
        <v>153</v>
      </c>
      <c r="C52" s="77" t="s">
        <v>154</v>
      </c>
      <c r="D52" s="77">
        <v>0</v>
      </c>
      <c r="E52" s="77">
        <v>0</v>
      </c>
      <c r="F52" s="77" t="s">
        <v>447</v>
      </c>
    </row>
    <row r="53" spans="2:6" outlineLevel="1" x14ac:dyDescent="0.2">
      <c r="B53" s="77" t="s">
        <v>155</v>
      </c>
      <c r="C53" s="77" t="s">
        <v>156</v>
      </c>
      <c r="D53" s="77">
        <v>0</v>
      </c>
      <c r="E53" s="77">
        <v>0</v>
      </c>
      <c r="F53" s="77" t="s">
        <v>447</v>
      </c>
    </row>
    <row r="54" spans="2:6" outlineLevel="1" x14ac:dyDescent="0.2">
      <c r="B54" s="77" t="s">
        <v>157</v>
      </c>
      <c r="C54" s="77" t="s">
        <v>158</v>
      </c>
      <c r="D54" s="77">
        <v>0</v>
      </c>
      <c r="E54" s="77">
        <v>0</v>
      </c>
      <c r="F54" s="77" t="s">
        <v>447</v>
      </c>
    </row>
    <row r="55" spans="2:6" outlineLevel="1" x14ac:dyDescent="0.2">
      <c r="B55" s="77" t="s">
        <v>159</v>
      </c>
      <c r="C55" s="77" t="s">
        <v>160</v>
      </c>
      <c r="D55" s="77">
        <v>0</v>
      </c>
      <c r="E55" s="77">
        <v>0</v>
      </c>
      <c r="F55" s="77" t="s">
        <v>447</v>
      </c>
    </row>
    <row r="56" spans="2:6" outlineLevel="1" x14ac:dyDescent="0.2">
      <c r="B56" s="77" t="s">
        <v>161</v>
      </c>
      <c r="C56" s="77" t="s">
        <v>162</v>
      </c>
      <c r="D56" s="77">
        <v>0</v>
      </c>
      <c r="E56" s="77">
        <v>0</v>
      </c>
      <c r="F56" s="77" t="s">
        <v>447</v>
      </c>
    </row>
    <row r="57" spans="2:6" outlineLevel="1" x14ac:dyDescent="0.2">
      <c r="B57" s="77" t="s">
        <v>163</v>
      </c>
      <c r="C57" s="77" t="s">
        <v>164</v>
      </c>
      <c r="D57" s="77">
        <v>0</v>
      </c>
      <c r="E57" s="77">
        <v>0</v>
      </c>
      <c r="F57" s="77" t="s">
        <v>447</v>
      </c>
    </row>
    <row r="58" spans="2:6" outlineLevel="1" x14ac:dyDescent="0.2">
      <c r="B58" s="77" t="s">
        <v>165</v>
      </c>
      <c r="C58" s="77" t="s">
        <v>166</v>
      </c>
      <c r="D58" s="77">
        <v>0</v>
      </c>
      <c r="E58" s="77">
        <v>0</v>
      </c>
      <c r="F58" s="77" t="s">
        <v>447</v>
      </c>
    </row>
    <row r="59" spans="2:6" outlineLevel="1" x14ac:dyDescent="0.2">
      <c r="B59" s="77" t="s">
        <v>167</v>
      </c>
      <c r="C59" s="77" t="s">
        <v>168</v>
      </c>
      <c r="D59" s="77">
        <v>0</v>
      </c>
      <c r="E59" s="77">
        <v>0</v>
      </c>
      <c r="F59" s="77" t="s">
        <v>447</v>
      </c>
    </row>
    <row r="60" spans="2:6" outlineLevel="1" x14ac:dyDescent="0.2">
      <c r="B60" s="77" t="s">
        <v>169</v>
      </c>
      <c r="C60" s="77" t="s">
        <v>170</v>
      </c>
      <c r="D60" s="77">
        <v>1</v>
      </c>
      <c r="E60" s="77">
        <v>1</v>
      </c>
      <c r="F60" s="77" t="s">
        <v>447</v>
      </c>
    </row>
    <row r="61" spans="2:6" outlineLevel="1" x14ac:dyDescent="0.2">
      <c r="B61" s="77" t="s">
        <v>171</v>
      </c>
      <c r="C61" s="77" t="s">
        <v>172</v>
      </c>
      <c r="D61" s="77">
        <v>0</v>
      </c>
      <c r="E61" s="77">
        <v>0</v>
      </c>
      <c r="F61" s="77" t="s">
        <v>447</v>
      </c>
    </row>
    <row r="62" spans="2:6" outlineLevel="1" x14ac:dyDescent="0.2">
      <c r="B62" s="77" t="s">
        <v>173</v>
      </c>
      <c r="C62" s="77" t="s">
        <v>174</v>
      </c>
      <c r="D62" s="77">
        <v>1</v>
      </c>
      <c r="E62" s="77">
        <v>1</v>
      </c>
      <c r="F62" s="77" t="s">
        <v>447</v>
      </c>
    </row>
    <row r="63" spans="2:6" outlineLevel="1" x14ac:dyDescent="0.2">
      <c r="B63" s="77" t="s">
        <v>175</v>
      </c>
      <c r="C63" s="77" t="s">
        <v>176</v>
      </c>
      <c r="D63" s="77">
        <v>0</v>
      </c>
      <c r="E63" s="77">
        <v>0</v>
      </c>
      <c r="F63" s="77" t="s">
        <v>447</v>
      </c>
    </row>
    <row r="64" spans="2:6" outlineLevel="1" x14ac:dyDescent="0.2">
      <c r="B64" s="77" t="s">
        <v>177</v>
      </c>
      <c r="C64" s="77" t="s">
        <v>178</v>
      </c>
      <c r="D64" s="77">
        <v>0</v>
      </c>
      <c r="E64" s="77">
        <v>0</v>
      </c>
      <c r="F64" s="77" t="s">
        <v>447</v>
      </c>
    </row>
    <row r="65" spans="2:6" outlineLevel="1" x14ac:dyDescent="0.2">
      <c r="B65" s="77" t="s">
        <v>179</v>
      </c>
      <c r="C65" s="77" t="s">
        <v>180</v>
      </c>
      <c r="D65" s="77">
        <v>0</v>
      </c>
      <c r="E65" s="77">
        <v>0</v>
      </c>
      <c r="F65" s="77" t="s">
        <v>447</v>
      </c>
    </row>
    <row r="66" spans="2:6" outlineLevel="1" x14ac:dyDescent="0.2">
      <c r="B66" s="77" t="s">
        <v>181</v>
      </c>
      <c r="C66" s="77" t="s">
        <v>182</v>
      </c>
      <c r="D66" s="77">
        <v>0</v>
      </c>
      <c r="E66" s="77">
        <v>0</v>
      </c>
      <c r="F66" s="77" t="s">
        <v>447</v>
      </c>
    </row>
    <row r="67" spans="2:6" outlineLevel="1" x14ac:dyDescent="0.2">
      <c r="B67" s="77" t="s">
        <v>183</v>
      </c>
      <c r="C67" s="77" t="s">
        <v>184</v>
      </c>
      <c r="D67" s="77">
        <v>0</v>
      </c>
      <c r="E67" s="77">
        <v>0</v>
      </c>
      <c r="F67" s="77" t="s">
        <v>447</v>
      </c>
    </row>
    <row r="68" spans="2:6" outlineLevel="1" x14ac:dyDescent="0.2">
      <c r="B68" s="77" t="s">
        <v>185</v>
      </c>
      <c r="C68" s="77" t="s">
        <v>186</v>
      </c>
      <c r="D68" s="77">
        <v>0</v>
      </c>
      <c r="E68" s="77">
        <v>0</v>
      </c>
      <c r="F68" s="77" t="s">
        <v>447</v>
      </c>
    </row>
    <row r="69" spans="2:6" outlineLevel="1" x14ac:dyDescent="0.2">
      <c r="B69" s="77" t="s">
        <v>187</v>
      </c>
      <c r="C69" s="77" t="s">
        <v>188</v>
      </c>
      <c r="D69" s="77">
        <v>0</v>
      </c>
      <c r="E69" s="77">
        <v>0</v>
      </c>
      <c r="F69" s="77" t="s">
        <v>447</v>
      </c>
    </row>
    <row r="70" spans="2:6" outlineLevel="1" x14ac:dyDescent="0.2">
      <c r="B70" s="77" t="s">
        <v>189</v>
      </c>
      <c r="C70" s="77" t="s">
        <v>190</v>
      </c>
      <c r="D70" s="77">
        <v>0</v>
      </c>
      <c r="E70" s="77">
        <v>0</v>
      </c>
      <c r="F70" s="77" t="s">
        <v>447</v>
      </c>
    </row>
    <row r="71" spans="2:6" outlineLevel="1" x14ac:dyDescent="0.2">
      <c r="B71" s="77" t="s">
        <v>191</v>
      </c>
      <c r="C71" s="77" t="s">
        <v>192</v>
      </c>
      <c r="D71" s="77">
        <v>0</v>
      </c>
      <c r="E71" s="77">
        <v>0</v>
      </c>
      <c r="F71" s="77" t="s">
        <v>447</v>
      </c>
    </row>
    <row r="72" spans="2:6" outlineLevel="1" x14ac:dyDescent="0.2">
      <c r="B72" s="77" t="s">
        <v>193</v>
      </c>
      <c r="C72" s="77" t="s">
        <v>194</v>
      </c>
      <c r="D72" s="77">
        <v>0</v>
      </c>
      <c r="E72" s="77">
        <v>0</v>
      </c>
      <c r="F72" s="77" t="s">
        <v>447</v>
      </c>
    </row>
    <row r="73" spans="2:6" outlineLevel="1" x14ac:dyDescent="0.2">
      <c r="B73" s="77" t="s">
        <v>195</v>
      </c>
      <c r="C73" s="77" t="s">
        <v>196</v>
      </c>
      <c r="D73" s="77">
        <v>0</v>
      </c>
      <c r="E73" s="77">
        <v>0</v>
      </c>
      <c r="F73" s="77" t="s">
        <v>447</v>
      </c>
    </row>
    <row r="74" spans="2:6" outlineLevel="1" x14ac:dyDescent="0.2">
      <c r="B74" s="77" t="s">
        <v>197</v>
      </c>
      <c r="C74" s="77" t="s">
        <v>198</v>
      </c>
      <c r="D74" s="77">
        <v>0</v>
      </c>
      <c r="E74" s="77">
        <v>0</v>
      </c>
      <c r="F74" s="77" t="s">
        <v>447</v>
      </c>
    </row>
    <row r="75" spans="2:6" outlineLevel="1" x14ac:dyDescent="0.2">
      <c r="B75" s="77" t="s">
        <v>199</v>
      </c>
      <c r="C75" s="77" t="s">
        <v>200</v>
      </c>
      <c r="D75" s="77">
        <v>0</v>
      </c>
      <c r="E75" s="77">
        <v>0</v>
      </c>
      <c r="F75" s="77" t="s">
        <v>447</v>
      </c>
    </row>
    <row r="76" spans="2:6" outlineLevel="1" x14ac:dyDescent="0.2">
      <c r="B76" s="77" t="s">
        <v>201</v>
      </c>
      <c r="C76" s="77" t="s">
        <v>202</v>
      </c>
      <c r="D76" s="77">
        <v>0</v>
      </c>
      <c r="E76" s="77">
        <v>0</v>
      </c>
      <c r="F76" s="77" t="s">
        <v>447</v>
      </c>
    </row>
    <row r="77" spans="2:6" outlineLevel="1" x14ac:dyDescent="0.2">
      <c r="B77" s="77" t="s">
        <v>203</v>
      </c>
      <c r="C77" s="77" t="s">
        <v>204</v>
      </c>
      <c r="D77" s="77">
        <v>0</v>
      </c>
      <c r="E77" s="77">
        <v>0</v>
      </c>
      <c r="F77" s="77" t="s">
        <v>447</v>
      </c>
    </row>
    <row r="78" spans="2:6" outlineLevel="1" x14ac:dyDescent="0.2">
      <c r="B78" s="77" t="s">
        <v>205</v>
      </c>
      <c r="C78" s="77" t="s">
        <v>206</v>
      </c>
      <c r="D78" s="77">
        <v>0</v>
      </c>
      <c r="E78" s="77">
        <v>0</v>
      </c>
      <c r="F78" s="77" t="s">
        <v>447</v>
      </c>
    </row>
    <row r="79" spans="2:6" outlineLevel="1" x14ac:dyDescent="0.2">
      <c r="B79" s="77" t="s">
        <v>207</v>
      </c>
      <c r="C79" s="77" t="s">
        <v>208</v>
      </c>
      <c r="D79" s="77">
        <v>0</v>
      </c>
      <c r="E79" s="77">
        <v>0</v>
      </c>
      <c r="F79" s="77" t="s">
        <v>447</v>
      </c>
    </row>
    <row r="80" spans="2:6" outlineLevel="1" x14ac:dyDescent="0.2">
      <c r="B80" s="77" t="s">
        <v>209</v>
      </c>
      <c r="C80" s="77" t="s">
        <v>210</v>
      </c>
      <c r="D80" s="77">
        <v>0</v>
      </c>
      <c r="E80" s="77">
        <v>0</v>
      </c>
      <c r="F80" s="77" t="s">
        <v>447</v>
      </c>
    </row>
    <row r="81" spans="2:6" outlineLevel="1" x14ac:dyDescent="0.2">
      <c r="B81" s="77" t="s">
        <v>211</v>
      </c>
      <c r="C81" s="77" t="s">
        <v>212</v>
      </c>
      <c r="D81" s="77">
        <v>1</v>
      </c>
      <c r="E81" s="77">
        <v>1</v>
      </c>
      <c r="F81" s="77" t="s">
        <v>447</v>
      </c>
    </row>
    <row r="82" spans="2:6" outlineLevel="1" x14ac:dyDescent="0.2">
      <c r="B82" s="77" t="s">
        <v>213</v>
      </c>
      <c r="C82" s="77" t="s">
        <v>214</v>
      </c>
      <c r="D82" s="77">
        <v>0</v>
      </c>
      <c r="E82" s="77">
        <v>0</v>
      </c>
      <c r="F82" s="77" t="s">
        <v>447</v>
      </c>
    </row>
    <row r="83" spans="2:6" outlineLevel="1" x14ac:dyDescent="0.2">
      <c r="B83" s="77" t="s">
        <v>215</v>
      </c>
      <c r="C83" s="77" t="s">
        <v>216</v>
      </c>
      <c r="D83" s="77">
        <v>1</v>
      </c>
      <c r="E83" s="77">
        <v>1</v>
      </c>
      <c r="F83" s="77" t="s">
        <v>447</v>
      </c>
    </row>
    <row r="84" spans="2:6" outlineLevel="1" x14ac:dyDescent="0.2">
      <c r="B84" s="77" t="s">
        <v>217</v>
      </c>
      <c r="C84" s="77" t="s">
        <v>218</v>
      </c>
      <c r="D84" s="77">
        <v>0</v>
      </c>
      <c r="E84" s="77">
        <v>0</v>
      </c>
      <c r="F84" s="77" t="s">
        <v>447</v>
      </c>
    </row>
    <row r="85" spans="2:6" outlineLevel="1" x14ac:dyDescent="0.2">
      <c r="B85" s="77" t="s">
        <v>219</v>
      </c>
      <c r="C85" s="77" t="s">
        <v>220</v>
      </c>
      <c r="D85" s="77">
        <v>0</v>
      </c>
      <c r="E85" s="77">
        <v>0</v>
      </c>
      <c r="F85" s="77" t="s">
        <v>447</v>
      </c>
    </row>
    <row r="86" spans="2:6" outlineLevel="1" x14ac:dyDescent="0.2">
      <c r="B86" s="77" t="s">
        <v>221</v>
      </c>
      <c r="C86" s="77" t="s">
        <v>222</v>
      </c>
      <c r="D86" s="77">
        <v>0</v>
      </c>
      <c r="E86" s="77">
        <v>0</v>
      </c>
      <c r="F86" s="77" t="s">
        <v>447</v>
      </c>
    </row>
    <row r="87" spans="2:6" outlineLevel="1" x14ac:dyDescent="0.2">
      <c r="B87" s="77" t="s">
        <v>223</v>
      </c>
      <c r="C87" s="77" t="s">
        <v>224</v>
      </c>
      <c r="D87" s="77">
        <v>0</v>
      </c>
      <c r="E87" s="77">
        <v>0</v>
      </c>
      <c r="F87" s="77" t="s">
        <v>447</v>
      </c>
    </row>
    <row r="88" spans="2:6" outlineLevel="1" x14ac:dyDescent="0.2">
      <c r="B88" s="77" t="s">
        <v>225</v>
      </c>
      <c r="C88" s="77" t="s">
        <v>226</v>
      </c>
      <c r="D88" s="77">
        <v>0</v>
      </c>
      <c r="E88" s="77">
        <v>0</v>
      </c>
      <c r="F88" s="77" t="s">
        <v>447</v>
      </c>
    </row>
    <row r="89" spans="2:6" outlineLevel="1" x14ac:dyDescent="0.2">
      <c r="B89" s="77" t="s">
        <v>227</v>
      </c>
      <c r="C89" s="77" t="s">
        <v>228</v>
      </c>
      <c r="D89" s="77">
        <v>0</v>
      </c>
      <c r="E89" s="77">
        <v>0</v>
      </c>
      <c r="F89" s="77" t="s">
        <v>447</v>
      </c>
    </row>
    <row r="90" spans="2:6" outlineLevel="1" x14ac:dyDescent="0.2">
      <c r="B90" s="77" t="s">
        <v>229</v>
      </c>
      <c r="C90" s="77" t="s">
        <v>230</v>
      </c>
      <c r="D90" s="77">
        <v>0</v>
      </c>
      <c r="E90" s="77">
        <v>0</v>
      </c>
      <c r="F90" s="77" t="s">
        <v>447</v>
      </c>
    </row>
    <row r="91" spans="2:6" outlineLevel="1" x14ac:dyDescent="0.2">
      <c r="B91" s="77" t="s">
        <v>231</v>
      </c>
      <c r="C91" s="77" t="s">
        <v>232</v>
      </c>
      <c r="D91" s="77">
        <v>0</v>
      </c>
      <c r="E91" s="77">
        <v>0</v>
      </c>
      <c r="F91" s="77" t="s">
        <v>447</v>
      </c>
    </row>
    <row r="92" spans="2:6" outlineLevel="1" x14ac:dyDescent="0.2">
      <c r="B92" s="77" t="s">
        <v>233</v>
      </c>
      <c r="C92" s="77" t="s">
        <v>234</v>
      </c>
      <c r="D92" s="77">
        <v>0</v>
      </c>
      <c r="E92" s="77">
        <v>0</v>
      </c>
      <c r="F92" s="77" t="s">
        <v>447</v>
      </c>
    </row>
    <row r="93" spans="2:6" outlineLevel="1" x14ac:dyDescent="0.2">
      <c r="B93" s="77" t="s">
        <v>235</v>
      </c>
      <c r="C93" s="77" t="s">
        <v>236</v>
      </c>
      <c r="D93" s="77">
        <v>0</v>
      </c>
      <c r="E93" s="77">
        <v>0</v>
      </c>
      <c r="F93" s="77" t="s">
        <v>447</v>
      </c>
    </row>
    <row r="94" spans="2:6" outlineLevel="1" x14ac:dyDescent="0.2">
      <c r="B94" s="77" t="s">
        <v>237</v>
      </c>
      <c r="C94" s="77" t="s">
        <v>238</v>
      </c>
      <c r="D94" s="77">
        <v>0</v>
      </c>
      <c r="E94" s="77">
        <v>0</v>
      </c>
      <c r="F94" s="77" t="s">
        <v>447</v>
      </c>
    </row>
    <row r="95" spans="2:6" outlineLevel="1" x14ac:dyDescent="0.2">
      <c r="B95" s="77" t="s">
        <v>239</v>
      </c>
      <c r="C95" s="77" t="s">
        <v>240</v>
      </c>
      <c r="D95" s="77">
        <v>1</v>
      </c>
      <c r="E95" s="77">
        <v>1</v>
      </c>
      <c r="F95" s="77" t="s">
        <v>447</v>
      </c>
    </row>
    <row r="96" spans="2:6" outlineLevel="1" x14ac:dyDescent="0.2">
      <c r="B96" s="77" t="s">
        <v>241</v>
      </c>
      <c r="C96" s="77" t="s">
        <v>242</v>
      </c>
      <c r="D96" s="77">
        <v>0</v>
      </c>
      <c r="E96" s="77">
        <v>0</v>
      </c>
      <c r="F96" s="77" t="s">
        <v>447</v>
      </c>
    </row>
    <row r="97" spans="2:6" outlineLevel="1" x14ac:dyDescent="0.2">
      <c r="B97" s="77" t="s">
        <v>243</v>
      </c>
      <c r="C97" s="77" t="s">
        <v>244</v>
      </c>
      <c r="D97" s="77">
        <v>0</v>
      </c>
      <c r="E97" s="77">
        <v>0</v>
      </c>
      <c r="F97" s="77" t="s">
        <v>447</v>
      </c>
    </row>
    <row r="98" spans="2:6" outlineLevel="1" x14ac:dyDescent="0.2">
      <c r="B98" s="77" t="s">
        <v>245</v>
      </c>
      <c r="C98" s="77" t="s">
        <v>246</v>
      </c>
      <c r="D98" s="77">
        <v>0</v>
      </c>
      <c r="E98" s="77">
        <v>0</v>
      </c>
      <c r="F98" s="77" t="s">
        <v>447</v>
      </c>
    </row>
    <row r="99" spans="2:6" outlineLevel="1" x14ac:dyDescent="0.2">
      <c r="B99" s="77" t="s">
        <v>247</v>
      </c>
      <c r="C99" s="77" t="s">
        <v>248</v>
      </c>
      <c r="D99" s="77">
        <v>0</v>
      </c>
      <c r="E99" s="77">
        <v>0</v>
      </c>
      <c r="F99" s="77" t="s">
        <v>447</v>
      </c>
    </row>
    <row r="100" spans="2:6" outlineLevel="1" x14ac:dyDescent="0.2">
      <c r="B100" s="77" t="s">
        <v>249</v>
      </c>
      <c r="C100" s="77" t="s">
        <v>250</v>
      </c>
      <c r="D100" s="77">
        <v>0</v>
      </c>
      <c r="E100" s="77">
        <v>0</v>
      </c>
      <c r="F100" s="77" t="s">
        <v>447</v>
      </c>
    </row>
    <row r="101" spans="2:6" outlineLevel="1" x14ac:dyDescent="0.2">
      <c r="B101" s="77" t="s">
        <v>251</v>
      </c>
      <c r="C101" s="77" t="s">
        <v>252</v>
      </c>
      <c r="D101" s="77">
        <v>0</v>
      </c>
      <c r="E101" s="77">
        <v>0</v>
      </c>
      <c r="F101" s="77" t="s">
        <v>447</v>
      </c>
    </row>
    <row r="102" spans="2:6" outlineLevel="1" x14ac:dyDescent="0.2">
      <c r="B102" s="77" t="s">
        <v>253</v>
      </c>
      <c r="C102" s="77" t="s">
        <v>254</v>
      </c>
      <c r="D102" s="77">
        <v>0</v>
      </c>
      <c r="E102" s="77">
        <v>0</v>
      </c>
      <c r="F102" s="77" t="s">
        <v>447</v>
      </c>
    </row>
    <row r="103" spans="2:6" outlineLevel="1" x14ac:dyDescent="0.2">
      <c r="B103" s="77" t="s">
        <v>255</v>
      </c>
      <c r="C103" s="77" t="s">
        <v>256</v>
      </c>
      <c r="D103" s="77">
        <v>0</v>
      </c>
      <c r="E103" s="77">
        <v>0</v>
      </c>
      <c r="F103" s="77" t="s">
        <v>447</v>
      </c>
    </row>
    <row r="104" spans="2:6" outlineLevel="1" x14ac:dyDescent="0.2">
      <c r="B104" s="77" t="s">
        <v>257</v>
      </c>
      <c r="C104" s="77" t="s">
        <v>258</v>
      </c>
      <c r="D104" s="77">
        <v>0</v>
      </c>
      <c r="E104" s="77">
        <v>0</v>
      </c>
      <c r="F104" s="77" t="s">
        <v>447</v>
      </c>
    </row>
    <row r="105" spans="2:6" outlineLevel="1" x14ac:dyDescent="0.2">
      <c r="B105" s="77" t="s">
        <v>259</v>
      </c>
      <c r="C105" s="77" t="s">
        <v>260</v>
      </c>
      <c r="D105" s="77">
        <v>0</v>
      </c>
      <c r="E105" s="77">
        <v>0</v>
      </c>
      <c r="F105" s="77" t="s">
        <v>447</v>
      </c>
    </row>
    <row r="106" spans="2:6" outlineLevel="1" x14ac:dyDescent="0.2">
      <c r="B106" s="77" t="s">
        <v>261</v>
      </c>
      <c r="C106" s="77" t="s">
        <v>262</v>
      </c>
      <c r="D106" s="77">
        <v>0</v>
      </c>
      <c r="E106" s="77">
        <v>0</v>
      </c>
      <c r="F106" s="77" t="s">
        <v>447</v>
      </c>
    </row>
    <row r="107" spans="2:6" outlineLevel="1" x14ac:dyDescent="0.2">
      <c r="B107" s="77" t="s">
        <v>263</v>
      </c>
      <c r="C107" s="77" t="s">
        <v>264</v>
      </c>
      <c r="D107" s="77">
        <v>0</v>
      </c>
      <c r="E107" s="77">
        <v>0</v>
      </c>
      <c r="F107" s="77" t="s">
        <v>447</v>
      </c>
    </row>
    <row r="108" spans="2:6" outlineLevel="1" x14ac:dyDescent="0.2">
      <c r="B108" s="77" t="s">
        <v>265</v>
      </c>
      <c r="C108" s="77" t="s">
        <v>266</v>
      </c>
      <c r="D108" s="77">
        <v>0</v>
      </c>
      <c r="E108" s="77">
        <v>0</v>
      </c>
      <c r="F108" s="77" t="s">
        <v>447</v>
      </c>
    </row>
    <row r="109" spans="2:6" outlineLevel="1" x14ac:dyDescent="0.2">
      <c r="B109" s="77" t="s">
        <v>267</v>
      </c>
      <c r="C109" s="77" t="s">
        <v>268</v>
      </c>
      <c r="D109" s="77">
        <v>1</v>
      </c>
      <c r="E109" s="77">
        <v>1</v>
      </c>
      <c r="F109" s="77" t="s">
        <v>447</v>
      </c>
    </row>
    <row r="110" spans="2:6" outlineLevel="1" x14ac:dyDescent="0.2">
      <c r="B110" s="77" t="s">
        <v>269</v>
      </c>
      <c r="C110" s="77" t="s">
        <v>270</v>
      </c>
      <c r="D110" s="77">
        <v>0</v>
      </c>
      <c r="E110" s="77">
        <v>0</v>
      </c>
      <c r="F110" s="77" t="s">
        <v>447</v>
      </c>
    </row>
    <row r="111" spans="2:6" outlineLevel="1" x14ac:dyDescent="0.2">
      <c r="B111" s="77" t="s">
        <v>271</v>
      </c>
      <c r="C111" s="77" t="s">
        <v>272</v>
      </c>
      <c r="D111" s="77">
        <v>0</v>
      </c>
      <c r="E111" s="77">
        <v>0</v>
      </c>
      <c r="F111" s="77" t="s">
        <v>447</v>
      </c>
    </row>
    <row r="112" spans="2:6" outlineLevel="1" x14ac:dyDescent="0.2">
      <c r="B112" s="77" t="s">
        <v>273</v>
      </c>
      <c r="C112" s="77" t="s">
        <v>274</v>
      </c>
      <c r="D112" s="77">
        <v>0</v>
      </c>
      <c r="E112" s="77">
        <v>0</v>
      </c>
      <c r="F112" s="77" t="s">
        <v>447</v>
      </c>
    </row>
    <row r="113" spans="2:6" outlineLevel="1" x14ac:dyDescent="0.2">
      <c r="B113" s="77" t="s">
        <v>275</v>
      </c>
      <c r="C113" s="77" t="s">
        <v>276</v>
      </c>
      <c r="D113" s="77">
        <v>0</v>
      </c>
      <c r="E113" s="77">
        <v>0</v>
      </c>
      <c r="F113" s="77" t="s">
        <v>447</v>
      </c>
    </row>
    <row r="114" spans="2:6" outlineLevel="1" x14ac:dyDescent="0.2">
      <c r="B114" s="77" t="s">
        <v>277</v>
      </c>
      <c r="C114" s="77" t="s">
        <v>278</v>
      </c>
      <c r="D114" s="77">
        <v>0</v>
      </c>
      <c r="E114" s="77">
        <v>0</v>
      </c>
      <c r="F114" s="77" t="s">
        <v>447</v>
      </c>
    </row>
    <row r="115" spans="2:6" outlineLevel="1" x14ac:dyDescent="0.2">
      <c r="B115" s="77" t="s">
        <v>279</v>
      </c>
      <c r="C115" s="77" t="s">
        <v>280</v>
      </c>
      <c r="D115" s="77">
        <v>0</v>
      </c>
      <c r="E115" s="77">
        <v>0</v>
      </c>
      <c r="F115" s="77" t="s">
        <v>447</v>
      </c>
    </row>
    <row r="116" spans="2:6" outlineLevel="1" x14ac:dyDescent="0.2">
      <c r="B116" s="77" t="s">
        <v>281</v>
      </c>
      <c r="C116" s="77" t="s">
        <v>282</v>
      </c>
      <c r="D116" s="77">
        <v>0</v>
      </c>
      <c r="E116" s="77">
        <v>0</v>
      </c>
      <c r="F116" s="77" t="s">
        <v>447</v>
      </c>
    </row>
    <row r="117" spans="2:6" outlineLevel="1" x14ac:dyDescent="0.2">
      <c r="B117" s="77" t="s">
        <v>283</v>
      </c>
      <c r="C117" s="77" t="s">
        <v>284</v>
      </c>
      <c r="D117" s="77">
        <v>0</v>
      </c>
      <c r="E117" s="77">
        <v>0</v>
      </c>
      <c r="F117" s="77" t="s">
        <v>447</v>
      </c>
    </row>
    <row r="118" spans="2:6" outlineLevel="1" x14ac:dyDescent="0.2">
      <c r="B118" s="77" t="s">
        <v>285</v>
      </c>
      <c r="C118" s="77" t="s">
        <v>286</v>
      </c>
      <c r="D118" s="77">
        <v>1</v>
      </c>
      <c r="E118" s="77">
        <v>1</v>
      </c>
      <c r="F118" s="77" t="s">
        <v>447</v>
      </c>
    </row>
    <row r="119" spans="2:6" outlineLevel="1" x14ac:dyDescent="0.2">
      <c r="B119" s="77" t="s">
        <v>287</v>
      </c>
      <c r="C119" s="77" t="s">
        <v>288</v>
      </c>
      <c r="D119" s="77">
        <v>0</v>
      </c>
      <c r="E119" s="77">
        <v>0</v>
      </c>
      <c r="F119" s="77" t="s">
        <v>447</v>
      </c>
    </row>
    <row r="120" spans="2:6" outlineLevel="1" x14ac:dyDescent="0.2">
      <c r="B120" s="77" t="s">
        <v>289</v>
      </c>
      <c r="C120" s="77" t="s">
        <v>290</v>
      </c>
      <c r="D120" s="77">
        <v>0</v>
      </c>
      <c r="E120" s="77">
        <v>0</v>
      </c>
      <c r="F120" s="77" t="s">
        <v>447</v>
      </c>
    </row>
    <row r="121" spans="2:6" outlineLevel="1" x14ac:dyDescent="0.2">
      <c r="B121" s="77" t="s">
        <v>291</v>
      </c>
      <c r="C121" s="77" t="s">
        <v>292</v>
      </c>
      <c r="D121" s="77">
        <v>0</v>
      </c>
      <c r="E121" s="77">
        <v>0</v>
      </c>
      <c r="F121" s="77" t="s">
        <v>447</v>
      </c>
    </row>
    <row r="122" spans="2:6" outlineLevel="1" x14ac:dyDescent="0.2">
      <c r="B122" s="77" t="s">
        <v>293</v>
      </c>
      <c r="C122" s="77" t="s">
        <v>294</v>
      </c>
      <c r="D122" s="77">
        <v>0</v>
      </c>
      <c r="E122" s="77">
        <v>0</v>
      </c>
      <c r="F122" s="77" t="s">
        <v>447</v>
      </c>
    </row>
    <row r="123" spans="2:6" outlineLevel="1" x14ac:dyDescent="0.2">
      <c r="B123" s="77" t="s">
        <v>295</v>
      </c>
      <c r="C123" s="77" t="s">
        <v>296</v>
      </c>
      <c r="D123" s="77">
        <v>0</v>
      </c>
      <c r="E123" s="77">
        <v>0</v>
      </c>
      <c r="F123" s="77" t="s">
        <v>447</v>
      </c>
    </row>
    <row r="124" spans="2:6" outlineLevel="1" x14ac:dyDescent="0.2">
      <c r="B124" s="77" t="s">
        <v>297</v>
      </c>
      <c r="C124" s="77" t="s">
        <v>298</v>
      </c>
      <c r="D124" s="77">
        <v>0</v>
      </c>
      <c r="E124" s="77">
        <v>0</v>
      </c>
      <c r="F124" s="77" t="s">
        <v>447</v>
      </c>
    </row>
    <row r="125" spans="2:6" outlineLevel="1" x14ac:dyDescent="0.2">
      <c r="B125" s="77" t="s">
        <v>299</v>
      </c>
      <c r="C125" s="77" t="s">
        <v>300</v>
      </c>
      <c r="D125" s="77">
        <v>0</v>
      </c>
      <c r="E125" s="77">
        <v>0</v>
      </c>
      <c r="F125" s="77" t="s">
        <v>447</v>
      </c>
    </row>
    <row r="126" spans="2:6" outlineLevel="1" x14ac:dyDescent="0.2">
      <c r="B126" s="77" t="s">
        <v>301</v>
      </c>
      <c r="C126" s="77" t="s">
        <v>302</v>
      </c>
      <c r="D126" s="77">
        <v>0</v>
      </c>
      <c r="E126" s="77">
        <v>0</v>
      </c>
      <c r="F126" s="77" t="s">
        <v>447</v>
      </c>
    </row>
    <row r="127" spans="2:6" outlineLevel="1" x14ac:dyDescent="0.2">
      <c r="B127" s="77" t="s">
        <v>303</v>
      </c>
      <c r="C127" s="77" t="s">
        <v>304</v>
      </c>
      <c r="D127" s="77">
        <v>0</v>
      </c>
      <c r="E127" s="77">
        <v>0</v>
      </c>
      <c r="F127" s="77" t="s">
        <v>447</v>
      </c>
    </row>
    <row r="128" spans="2:6" outlineLevel="1" x14ac:dyDescent="0.2">
      <c r="B128" s="77" t="s">
        <v>305</v>
      </c>
      <c r="C128" s="77" t="s">
        <v>306</v>
      </c>
      <c r="D128" s="77">
        <v>1</v>
      </c>
      <c r="E128" s="77">
        <v>1</v>
      </c>
      <c r="F128" s="77" t="s">
        <v>447</v>
      </c>
    </row>
    <row r="129" spans="2:6" outlineLevel="1" x14ac:dyDescent="0.2">
      <c r="B129" s="77" t="s">
        <v>307</v>
      </c>
      <c r="C129" s="77" t="s">
        <v>308</v>
      </c>
      <c r="D129" s="77">
        <v>0</v>
      </c>
      <c r="E129" s="77">
        <v>0</v>
      </c>
      <c r="F129" s="77" t="s">
        <v>447</v>
      </c>
    </row>
    <row r="130" spans="2:6" outlineLevel="1" x14ac:dyDescent="0.2">
      <c r="B130" s="77" t="s">
        <v>309</v>
      </c>
      <c r="C130" s="77" t="s">
        <v>310</v>
      </c>
      <c r="D130" s="77">
        <v>0</v>
      </c>
      <c r="E130" s="77">
        <v>0</v>
      </c>
      <c r="F130" s="77" t="s">
        <v>447</v>
      </c>
    </row>
    <row r="131" spans="2:6" outlineLevel="1" x14ac:dyDescent="0.2">
      <c r="B131" s="77" t="s">
        <v>311</v>
      </c>
      <c r="C131" s="77" t="s">
        <v>312</v>
      </c>
      <c r="D131" s="77">
        <v>0</v>
      </c>
      <c r="E131" s="77">
        <v>0</v>
      </c>
      <c r="F131" s="77" t="s">
        <v>447</v>
      </c>
    </row>
    <row r="132" spans="2:6" outlineLevel="1" x14ac:dyDescent="0.2">
      <c r="B132" s="77" t="s">
        <v>313</v>
      </c>
      <c r="C132" s="77" t="s">
        <v>314</v>
      </c>
      <c r="D132" s="77">
        <v>0</v>
      </c>
      <c r="E132" s="77">
        <v>0</v>
      </c>
      <c r="F132" s="77" t="s">
        <v>447</v>
      </c>
    </row>
    <row r="133" spans="2:6" outlineLevel="1" x14ac:dyDescent="0.2">
      <c r="B133" s="77" t="s">
        <v>315</v>
      </c>
      <c r="C133" s="77" t="s">
        <v>316</v>
      </c>
      <c r="D133" s="77">
        <v>0</v>
      </c>
      <c r="E133" s="77">
        <v>0</v>
      </c>
      <c r="F133" s="77" t="s">
        <v>447</v>
      </c>
    </row>
    <row r="134" spans="2:6" outlineLevel="1" x14ac:dyDescent="0.2">
      <c r="B134" s="77" t="s">
        <v>317</v>
      </c>
      <c r="C134" s="77" t="s">
        <v>318</v>
      </c>
      <c r="D134" s="77">
        <v>0</v>
      </c>
      <c r="E134" s="77">
        <v>0</v>
      </c>
      <c r="F134" s="77" t="s">
        <v>447</v>
      </c>
    </row>
    <row r="135" spans="2:6" outlineLevel="1" x14ac:dyDescent="0.2">
      <c r="B135" s="77" t="s">
        <v>319</v>
      </c>
      <c r="C135" s="77" t="s">
        <v>320</v>
      </c>
      <c r="D135" s="77">
        <v>0</v>
      </c>
      <c r="E135" s="77">
        <v>0</v>
      </c>
      <c r="F135" s="77" t="s">
        <v>447</v>
      </c>
    </row>
    <row r="136" spans="2:6" outlineLevel="1" x14ac:dyDescent="0.2">
      <c r="B136" s="77" t="s">
        <v>321</v>
      </c>
      <c r="C136" s="77" t="s">
        <v>322</v>
      </c>
      <c r="D136" s="77">
        <v>0</v>
      </c>
      <c r="E136" s="77">
        <v>0</v>
      </c>
      <c r="F136" s="77" t="s">
        <v>447</v>
      </c>
    </row>
    <row r="137" spans="2:6" outlineLevel="1" x14ac:dyDescent="0.2">
      <c r="B137" s="77" t="s">
        <v>323</v>
      </c>
      <c r="C137" s="77" t="s">
        <v>324</v>
      </c>
      <c r="D137" s="77">
        <v>0</v>
      </c>
      <c r="E137" s="77">
        <v>0</v>
      </c>
      <c r="F137" s="77" t="s">
        <v>447</v>
      </c>
    </row>
    <row r="138" spans="2:6" outlineLevel="1" x14ac:dyDescent="0.2">
      <c r="B138" s="77" t="s">
        <v>325</v>
      </c>
      <c r="C138" s="77" t="s">
        <v>326</v>
      </c>
      <c r="D138" s="77">
        <v>0</v>
      </c>
      <c r="E138" s="77">
        <v>0</v>
      </c>
      <c r="F138" s="77" t="s">
        <v>447</v>
      </c>
    </row>
    <row r="139" spans="2:6" outlineLevel="1" x14ac:dyDescent="0.2">
      <c r="B139" s="77" t="s">
        <v>327</v>
      </c>
      <c r="C139" s="77" t="s">
        <v>328</v>
      </c>
      <c r="D139" s="77">
        <v>1</v>
      </c>
      <c r="E139" s="77">
        <v>1</v>
      </c>
      <c r="F139" s="77" t="s">
        <v>447</v>
      </c>
    </row>
    <row r="140" spans="2:6" outlineLevel="1" x14ac:dyDescent="0.2">
      <c r="B140" s="77" t="s">
        <v>329</v>
      </c>
      <c r="C140" s="77" t="s">
        <v>330</v>
      </c>
      <c r="D140" s="77">
        <v>0</v>
      </c>
      <c r="E140" s="77">
        <v>0</v>
      </c>
      <c r="F140" s="77" t="s">
        <v>447</v>
      </c>
    </row>
    <row r="141" spans="2:6" outlineLevel="1" x14ac:dyDescent="0.2">
      <c r="B141" s="77" t="s">
        <v>331</v>
      </c>
      <c r="C141" s="77" t="s">
        <v>332</v>
      </c>
      <c r="D141" s="77">
        <v>0</v>
      </c>
      <c r="E141" s="77">
        <v>0</v>
      </c>
      <c r="F141" s="77" t="s">
        <v>447</v>
      </c>
    </row>
    <row r="142" spans="2:6" outlineLevel="1" x14ac:dyDescent="0.2">
      <c r="B142" s="77" t="s">
        <v>333</v>
      </c>
      <c r="C142" s="77" t="s">
        <v>334</v>
      </c>
      <c r="D142" s="77">
        <v>0</v>
      </c>
      <c r="E142" s="77">
        <v>0</v>
      </c>
      <c r="F142" s="77" t="s">
        <v>447</v>
      </c>
    </row>
    <row r="143" spans="2:6" outlineLevel="1" x14ac:dyDescent="0.2">
      <c r="B143" s="77" t="s">
        <v>335</v>
      </c>
      <c r="C143" s="77" t="s">
        <v>336</v>
      </c>
      <c r="D143" s="77">
        <v>0</v>
      </c>
      <c r="E143" s="77">
        <v>0</v>
      </c>
      <c r="F143" s="77" t="s">
        <v>447</v>
      </c>
    </row>
    <row r="144" spans="2:6" outlineLevel="1" x14ac:dyDescent="0.2">
      <c r="B144" s="77" t="s">
        <v>337</v>
      </c>
      <c r="C144" s="77" t="s">
        <v>338</v>
      </c>
      <c r="D144" s="77">
        <v>0</v>
      </c>
      <c r="E144" s="77">
        <v>0</v>
      </c>
      <c r="F144" s="77" t="s">
        <v>447</v>
      </c>
    </row>
    <row r="145" spans="2:6" outlineLevel="1" x14ac:dyDescent="0.2">
      <c r="B145" s="77" t="s">
        <v>339</v>
      </c>
      <c r="C145" s="77" t="s">
        <v>340</v>
      </c>
      <c r="D145" s="77">
        <v>0</v>
      </c>
      <c r="E145" s="77">
        <v>0</v>
      </c>
      <c r="F145" s="77" t="s">
        <v>447</v>
      </c>
    </row>
    <row r="146" spans="2:6" outlineLevel="1" x14ac:dyDescent="0.2">
      <c r="B146" s="77" t="s">
        <v>341</v>
      </c>
      <c r="C146" s="77" t="s">
        <v>342</v>
      </c>
      <c r="D146" s="77">
        <v>1</v>
      </c>
      <c r="E146" s="77">
        <v>1</v>
      </c>
      <c r="F146" s="77" t="s">
        <v>447</v>
      </c>
    </row>
    <row r="147" spans="2:6" outlineLevel="1" x14ac:dyDescent="0.2">
      <c r="B147" s="77" t="s">
        <v>343</v>
      </c>
      <c r="C147" s="77" t="s">
        <v>344</v>
      </c>
      <c r="D147" s="77">
        <v>0</v>
      </c>
      <c r="E147" s="77">
        <v>0</v>
      </c>
      <c r="F147" s="77" t="s">
        <v>447</v>
      </c>
    </row>
    <row r="148" spans="2:6" outlineLevel="1" x14ac:dyDescent="0.2">
      <c r="B148" s="77" t="s">
        <v>345</v>
      </c>
      <c r="C148" s="77" t="s">
        <v>346</v>
      </c>
      <c r="D148" s="77">
        <v>0</v>
      </c>
      <c r="E148" s="77">
        <v>0</v>
      </c>
      <c r="F148" s="77" t="s">
        <v>447</v>
      </c>
    </row>
    <row r="149" spans="2:6" outlineLevel="1" x14ac:dyDescent="0.2">
      <c r="B149" s="77" t="s">
        <v>347</v>
      </c>
      <c r="C149" s="77" t="s">
        <v>348</v>
      </c>
      <c r="D149" s="77">
        <v>0</v>
      </c>
      <c r="E149" s="77">
        <v>0</v>
      </c>
      <c r="F149" s="77" t="s">
        <v>447</v>
      </c>
    </row>
    <row r="150" spans="2:6" outlineLevel="1" x14ac:dyDescent="0.2">
      <c r="B150" s="77" t="s">
        <v>349</v>
      </c>
      <c r="C150" s="77" t="s">
        <v>350</v>
      </c>
      <c r="D150" s="77">
        <v>0</v>
      </c>
      <c r="E150" s="77">
        <v>0</v>
      </c>
      <c r="F150" s="77" t="s">
        <v>447</v>
      </c>
    </row>
    <row r="151" spans="2:6" outlineLevel="1" x14ac:dyDescent="0.2">
      <c r="B151" s="77" t="s">
        <v>351</v>
      </c>
      <c r="C151" s="77" t="s">
        <v>352</v>
      </c>
      <c r="D151" s="77">
        <v>0</v>
      </c>
      <c r="E151" s="77">
        <v>0</v>
      </c>
      <c r="F151" s="77" t="s">
        <v>447</v>
      </c>
    </row>
    <row r="152" spans="2:6" outlineLevel="1" x14ac:dyDescent="0.2">
      <c r="B152" s="77" t="s">
        <v>353</v>
      </c>
      <c r="C152" s="77" t="s">
        <v>354</v>
      </c>
      <c r="D152" s="77">
        <v>0</v>
      </c>
      <c r="E152" s="77">
        <v>0</v>
      </c>
      <c r="F152" s="77" t="s">
        <v>447</v>
      </c>
    </row>
    <row r="153" spans="2:6" outlineLevel="1" x14ac:dyDescent="0.2">
      <c r="B153" s="77" t="s">
        <v>355</v>
      </c>
      <c r="C153" s="77" t="s">
        <v>356</v>
      </c>
      <c r="D153" s="77">
        <v>0</v>
      </c>
      <c r="E153" s="77">
        <v>0</v>
      </c>
      <c r="F153" s="77" t="s">
        <v>447</v>
      </c>
    </row>
    <row r="154" spans="2:6" outlineLevel="1" x14ac:dyDescent="0.2">
      <c r="B154" s="77" t="s">
        <v>357</v>
      </c>
      <c r="C154" s="77" t="s">
        <v>358</v>
      </c>
      <c r="D154" s="77">
        <v>0</v>
      </c>
      <c r="E154" s="77">
        <v>0</v>
      </c>
      <c r="F154" s="77" t="s">
        <v>447</v>
      </c>
    </row>
    <row r="155" spans="2:6" outlineLevel="1" x14ac:dyDescent="0.2">
      <c r="B155" s="77" t="s">
        <v>359</v>
      </c>
      <c r="C155" s="77" t="s">
        <v>360</v>
      </c>
      <c r="D155" s="77">
        <v>0</v>
      </c>
      <c r="E155" s="77">
        <v>0</v>
      </c>
      <c r="F155" s="77" t="s">
        <v>447</v>
      </c>
    </row>
    <row r="156" spans="2:6" outlineLevel="1" x14ac:dyDescent="0.2">
      <c r="B156" s="77" t="s">
        <v>361</v>
      </c>
      <c r="C156" s="77" t="s">
        <v>362</v>
      </c>
      <c r="D156" s="77">
        <v>0</v>
      </c>
      <c r="E156" s="77">
        <v>0</v>
      </c>
      <c r="F156" s="77" t="s">
        <v>447</v>
      </c>
    </row>
    <row r="157" spans="2:6" outlineLevel="1" x14ac:dyDescent="0.2">
      <c r="B157" s="77" t="s">
        <v>363</v>
      </c>
      <c r="C157" s="77" t="s">
        <v>364</v>
      </c>
      <c r="D157" s="77">
        <v>1</v>
      </c>
      <c r="E157" s="77">
        <v>1</v>
      </c>
      <c r="F157" s="77" t="s">
        <v>447</v>
      </c>
    </row>
    <row r="158" spans="2:6" outlineLevel="1" x14ac:dyDescent="0.2">
      <c r="B158" s="77" t="s">
        <v>365</v>
      </c>
      <c r="C158" s="77" t="s">
        <v>366</v>
      </c>
      <c r="D158" s="77">
        <v>0</v>
      </c>
      <c r="E158" s="77">
        <v>0</v>
      </c>
      <c r="F158" s="77" t="s">
        <v>447</v>
      </c>
    </row>
    <row r="159" spans="2:6" outlineLevel="1" x14ac:dyDescent="0.2">
      <c r="B159" s="77" t="s">
        <v>367</v>
      </c>
      <c r="C159" s="77" t="s">
        <v>368</v>
      </c>
      <c r="D159" s="77">
        <v>0</v>
      </c>
      <c r="E159" s="77">
        <v>0</v>
      </c>
      <c r="F159" s="77" t="s">
        <v>447</v>
      </c>
    </row>
    <row r="160" spans="2:6" outlineLevel="1" x14ac:dyDescent="0.2">
      <c r="B160" s="77" t="s">
        <v>369</v>
      </c>
      <c r="C160" s="77" t="s">
        <v>370</v>
      </c>
      <c r="D160" s="77">
        <v>0</v>
      </c>
      <c r="E160" s="77">
        <v>0</v>
      </c>
      <c r="F160" s="77" t="s">
        <v>447</v>
      </c>
    </row>
    <row r="161" spans="1:7" ht="16" outlineLevel="1" thickBot="1" x14ac:dyDescent="0.25">
      <c r="B161" s="75" t="s">
        <v>371</v>
      </c>
      <c r="C161" s="75" t="s">
        <v>372</v>
      </c>
      <c r="D161" s="75">
        <v>0</v>
      </c>
      <c r="E161" s="75">
        <v>0</v>
      </c>
      <c r="F161" s="75" t="s">
        <v>447</v>
      </c>
    </row>
    <row r="165" spans="1:7" ht="16" thickBot="1" x14ac:dyDescent="0.25">
      <c r="A165" t="s">
        <v>86</v>
      </c>
    </row>
    <row r="166" spans="1:7" ht="16" thickBot="1" x14ac:dyDescent="0.25">
      <c r="B166" s="76" t="s">
        <v>80</v>
      </c>
      <c r="C166" s="76" t="s">
        <v>81</v>
      </c>
      <c r="D166" s="76" t="s">
        <v>87</v>
      </c>
      <c r="E166" s="76" t="s">
        <v>88</v>
      </c>
      <c r="F166" s="76" t="s">
        <v>89</v>
      </c>
      <c r="G166" s="76" t="s">
        <v>90</v>
      </c>
    </row>
    <row r="167" spans="1:7" x14ac:dyDescent="0.2">
      <c r="B167" s="79" t="s">
        <v>449</v>
      </c>
      <c r="C167" s="78"/>
      <c r="D167" s="78"/>
      <c r="E167" s="78"/>
      <c r="F167" s="78"/>
      <c r="G167" s="78"/>
    </row>
    <row r="168" spans="1:7" hidden="1" outlineLevel="1" x14ac:dyDescent="0.2">
      <c r="B168" s="77" t="s">
        <v>373</v>
      </c>
      <c r="C168" s="77" t="s">
        <v>374</v>
      </c>
      <c r="D168" s="77">
        <v>1</v>
      </c>
      <c r="E168" s="77" t="s">
        <v>375</v>
      </c>
      <c r="F168" s="77" t="s">
        <v>376</v>
      </c>
      <c r="G168" s="77">
        <v>0</v>
      </c>
    </row>
    <row r="169" spans="1:7" hidden="1" outlineLevel="1" x14ac:dyDescent="0.2">
      <c r="B169" s="77" t="s">
        <v>377</v>
      </c>
      <c r="C169" s="77" t="s">
        <v>378</v>
      </c>
      <c r="D169" s="77">
        <v>1</v>
      </c>
      <c r="E169" s="77" t="s">
        <v>379</v>
      </c>
      <c r="F169" s="77" t="s">
        <v>376</v>
      </c>
      <c r="G169" s="77">
        <v>0</v>
      </c>
    </row>
    <row r="170" spans="1:7" hidden="1" outlineLevel="1" x14ac:dyDescent="0.2">
      <c r="B170" s="77" t="s">
        <v>380</v>
      </c>
      <c r="C170" s="77" t="s">
        <v>381</v>
      </c>
      <c r="D170" s="77">
        <v>1</v>
      </c>
      <c r="E170" s="77" t="s">
        <v>382</v>
      </c>
      <c r="F170" s="77" t="s">
        <v>376</v>
      </c>
      <c r="G170" s="77">
        <v>0</v>
      </c>
    </row>
    <row r="171" spans="1:7" hidden="1" outlineLevel="1" x14ac:dyDescent="0.2">
      <c r="B171" s="77" t="s">
        <v>383</v>
      </c>
      <c r="C171" s="77" t="s">
        <v>384</v>
      </c>
      <c r="D171" s="77">
        <v>1</v>
      </c>
      <c r="E171" s="77" t="s">
        <v>385</v>
      </c>
      <c r="F171" s="77" t="s">
        <v>376</v>
      </c>
      <c r="G171" s="77">
        <v>0</v>
      </c>
    </row>
    <row r="172" spans="1:7" hidden="1" outlineLevel="1" x14ac:dyDescent="0.2">
      <c r="B172" s="77" t="s">
        <v>386</v>
      </c>
      <c r="C172" s="77" t="s">
        <v>387</v>
      </c>
      <c r="D172" s="77">
        <v>2</v>
      </c>
      <c r="E172" s="77" t="s">
        <v>388</v>
      </c>
      <c r="F172" s="77" t="s">
        <v>376</v>
      </c>
      <c r="G172" s="77">
        <v>0</v>
      </c>
    </row>
    <row r="173" spans="1:7" hidden="1" outlineLevel="1" x14ac:dyDescent="0.2">
      <c r="B173" s="77" t="s">
        <v>389</v>
      </c>
      <c r="C173" s="77" t="s">
        <v>390</v>
      </c>
      <c r="D173" s="77">
        <v>1</v>
      </c>
      <c r="E173" s="77" t="s">
        <v>391</v>
      </c>
      <c r="F173" s="77" t="s">
        <v>376</v>
      </c>
      <c r="G173" s="77">
        <v>0</v>
      </c>
    </row>
    <row r="174" spans="1:7" hidden="1" outlineLevel="1" x14ac:dyDescent="0.2">
      <c r="B174" s="77" t="s">
        <v>392</v>
      </c>
      <c r="C174" s="77" t="s">
        <v>393</v>
      </c>
      <c r="D174" s="77">
        <v>2</v>
      </c>
      <c r="E174" s="77" t="s">
        <v>394</v>
      </c>
      <c r="F174" s="77" t="s">
        <v>376</v>
      </c>
      <c r="G174" s="77">
        <v>0</v>
      </c>
    </row>
    <row r="175" spans="1:7" hidden="1" outlineLevel="1" x14ac:dyDescent="0.2">
      <c r="B175" s="77" t="s">
        <v>395</v>
      </c>
      <c r="C175" s="77" t="s">
        <v>396</v>
      </c>
      <c r="D175" s="77">
        <v>2</v>
      </c>
      <c r="E175" s="77" t="s">
        <v>397</v>
      </c>
      <c r="F175" s="77" t="s">
        <v>376</v>
      </c>
      <c r="G175" s="77">
        <v>0</v>
      </c>
    </row>
    <row r="176" spans="1:7" hidden="1" outlineLevel="1" x14ac:dyDescent="0.2">
      <c r="B176" s="77" t="s">
        <v>398</v>
      </c>
      <c r="C176" s="77" t="s">
        <v>399</v>
      </c>
      <c r="D176" s="77">
        <v>2</v>
      </c>
      <c r="E176" s="77" t="s">
        <v>400</v>
      </c>
      <c r="F176" s="77" t="s">
        <v>376</v>
      </c>
      <c r="G176" s="77">
        <v>0</v>
      </c>
    </row>
    <row r="177" spans="2:7" hidden="1" outlineLevel="1" x14ac:dyDescent="0.2">
      <c r="B177" s="77" t="s">
        <v>401</v>
      </c>
      <c r="C177" s="77" t="s">
        <v>402</v>
      </c>
      <c r="D177" s="77">
        <v>1</v>
      </c>
      <c r="E177" s="77" t="s">
        <v>403</v>
      </c>
      <c r="F177" s="77" t="s">
        <v>376</v>
      </c>
      <c r="G177" s="77">
        <v>0</v>
      </c>
    </row>
    <row r="178" spans="2:7" collapsed="1" x14ac:dyDescent="0.2">
      <c r="B178" s="77"/>
      <c r="C178" s="77"/>
      <c r="D178" s="77"/>
      <c r="E178" s="77"/>
      <c r="F178" s="77"/>
      <c r="G178" s="77"/>
    </row>
    <row r="179" spans="2:7" x14ac:dyDescent="0.2">
      <c r="B179" s="80" t="s">
        <v>450</v>
      </c>
      <c r="C179" s="77"/>
      <c r="D179" s="77"/>
      <c r="E179" s="77"/>
      <c r="F179" s="77"/>
      <c r="G179" s="77"/>
    </row>
    <row r="180" spans="2:7" hidden="1" outlineLevel="1" x14ac:dyDescent="0.2">
      <c r="B180" s="77" t="s">
        <v>404</v>
      </c>
      <c r="C180" s="77" t="s">
        <v>405</v>
      </c>
      <c r="D180" s="77">
        <v>1</v>
      </c>
      <c r="E180" s="77" t="s">
        <v>406</v>
      </c>
      <c r="F180" s="77" t="s">
        <v>376</v>
      </c>
      <c r="G180" s="77">
        <v>0</v>
      </c>
    </row>
    <row r="181" spans="2:7" hidden="1" outlineLevel="1" x14ac:dyDescent="0.2">
      <c r="B181" s="77" t="s">
        <v>407</v>
      </c>
      <c r="C181" s="77" t="s">
        <v>408</v>
      </c>
      <c r="D181" s="77">
        <v>1</v>
      </c>
      <c r="E181" s="77" t="s">
        <v>409</v>
      </c>
      <c r="F181" s="77" t="s">
        <v>376</v>
      </c>
      <c r="G181" s="77">
        <v>0</v>
      </c>
    </row>
    <row r="182" spans="2:7" hidden="1" outlineLevel="1" x14ac:dyDescent="0.2">
      <c r="B182" s="77" t="s">
        <v>410</v>
      </c>
      <c r="C182" s="77" t="s">
        <v>411</v>
      </c>
      <c r="D182" s="77">
        <v>1</v>
      </c>
      <c r="E182" s="77" t="s">
        <v>412</v>
      </c>
      <c r="F182" s="77" t="s">
        <v>376</v>
      </c>
      <c r="G182" s="77">
        <v>0</v>
      </c>
    </row>
    <row r="183" spans="2:7" hidden="1" outlineLevel="1" x14ac:dyDescent="0.2">
      <c r="B183" s="77" t="s">
        <v>413</v>
      </c>
      <c r="C183" s="77" t="s">
        <v>414</v>
      </c>
      <c r="D183" s="77">
        <v>1</v>
      </c>
      <c r="E183" s="77" t="s">
        <v>415</v>
      </c>
      <c r="F183" s="77" t="s">
        <v>376</v>
      </c>
      <c r="G183" s="77">
        <v>0</v>
      </c>
    </row>
    <row r="184" spans="2:7" hidden="1" outlineLevel="1" x14ac:dyDescent="0.2">
      <c r="B184" s="77" t="s">
        <v>416</v>
      </c>
      <c r="C184" s="77" t="s">
        <v>417</v>
      </c>
      <c r="D184" s="77">
        <v>1</v>
      </c>
      <c r="E184" s="77" t="s">
        <v>418</v>
      </c>
      <c r="F184" s="77" t="s">
        <v>376</v>
      </c>
      <c r="G184" s="77">
        <v>0</v>
      </c>
    </row>
    <row r="185" spans="2:7" hidden="1" outlineLevel="1" x14ac:dyDescent="0.2">
      <c r="B185" s="77" t="s">
        <v>419</v>
      </c>
      <c r="C185" s="77" t="s">
        <v>420</v>
      </c>
      <c r="D185" s="77">
        <v>1</v>
      </c>
      <c r="E185" s="77" t="s">
        <v>421</v>
      </c>
      <c r="F185" s="77" t="s">
        <v>376</v>
      </c>
      <c r="G185" s="77">
        <v>0</v>
      </c>
    </row>
    <row r="186" spans="2:7" hidden="1" outlineLevel="1" x14ac:dyDescent="0.2">
      <c r="B186" s="77" t="s">
        <v>422</v>
      </c>
      <c r="C186" s="77" t="s">
        <v>423</v>
      </c>
      <c r="D186" s="77">
        <v>1</v>
      </c>
      <c r="E186" s="77" t="s">
        <v>424</v>
      </c>
      <c r="F186" s="77" t="s">
        <v>376</v>
      </c>
      <c r="G186" s="77">
        <v>0</v>
      </c>
    </row>
    <row r="187" spans="2:7" hidden="1" outlineLevel="1" x14ac:dyDescent="0.2">
      <c r="B187" s="77" t="s">
        <v>425</v>
      </c>
      <c r="C187" s="77" t="s">
        <v>426</v>
      </c>
      <c r="D187" s="77">
        <v>1</v>
      </c>
      <c r="E187" s="77" t="s">
        <v>427</v>
      </c>
      <c r="F187" s="77" t="s">
        <v>376</v>
      </c>
      <c r="G187" s="77">
        <v>0</v>
      </c>
    </row>
    <row r="188" spans="2:7" hidden="1" outlineLevel="1" x14ac:dyDescent="0.2">
      <c r="B188" s="77" t="s">
        <v>428</v>
      </c>
      <c r="C188" s="77" t="s">
        <v>429</v>
      </c>
      <c r="D188" s="77">
        <v>1</v>
      </c>
      <c r="E188" s="77" t="s">
        <v>430</v>
      </c>
      <c r="F188" s="77" t="s">
        <v>376</v>
      </c>
      <c r="G188" s="77">
        <v>0</v>
      </c>
    </row>
    <row r="189" spans="2:7" hidden="1" outlineLevel="1" x14ac:dyDescent="0.2">
      <c r="B189" s="77" t="s">
        <v>431</v>
      </c>
      <c r="C189" s="77" t="s">
        <v>432</v>
      </c>
      <c r="D189" s="77">
        <v>1</v>
      </c>
      <c r="E189" s="77" t="s">
        <v>433</v>
      </c>
      <c r="F189" s="77" t="s">
        <v>376</v>
      </c>
      <c r="G189" s="77">
        <v>0</v>
      </c>
    </row>
    <row r="190" spans="2:7" hidden="1" outlineLevel="1" x14ac:dyDescent="0.2">
      <c r="B190" s="77" t="s">
        <v>434</v>
      </c>
      <c r="C190" s="77" t="s">
        <v>435</v>
      </c>
      <c r="D190" s="77">
        <v>1</v>
      </c>
      <c r="E190" s="77" t="s">
        <v>436</v>
      </c>
      <c r="F190" s="77" t="s">
        <v>376</v>
      </c>
      <c r="G190" s="77">
        <v>0</v>
      </c>
    </row>
    <row r="191" spans="2:7" hidden="1" outlineLevel="1" x14ac:dyDescent="0.2">
      <c r="B191" s="77" t="s">
        <v>437</v>
      </c>
      <c r="C191" s="77" t="s">
        <v>438</v>
      </c>
      <c r="D191" s="77">
        <v>1</v>
      </c>
      <c r="E191" s="77" t="s">
        <v>439</v>
      </c>
      <c r="F191" s="77" t="s">
        <v>376</v>
      </c>
      <c r="G191" s="77">
        <v>0</v>
      </c>
    </row>
    <row r="192" spans="2:7" hidden="1" outlineLevel="1" x14ac:dyDescent="0.2">
      <c r="B192" s="77" t="s">
        <v>440</v>
      </c>
      <c r="C192" s="77" t="s">
        <v>441</v>
      </c>
      <c r="D192" s="77">
        <v>1</v>
      </c>
      <c r="E192" s="77" t="s">
        <v>442</v>
      </c>
      <c r="F192" s="77" t="s">
        <v>376</v>
      </c>
      <c r="G192" s="77">
        <v>0</v>
      </c>
    </row>
    <row r="193" spans="2:7" hidden="1" outlineLevel="1" x14ac:dyDescent="0.2">
      <c r="B193" s="77" t="s">
        <v>443</v>
      </c>
      <c r="C193" s="77" t="s">
        <v>444</v>
      </c>
      <c r="D193" s="77">
        <v>1</v>
      </c>
      <c r="E193" s="77" t="s">
        <v>445</v>
      </c>
      <c r="F193" s="77" t="s">
        <v>376</v>
      </c>
      <c r="G193" s="77">
        <v>0</v>
      </c>
    </row>
    <row r="194" spans="2:7" collapsed="1" x14ac:dyDescent="0.2">
      <c r="B194" s="77"/>
      <c r="C194" s="77"/>
      <c r="D194" s="77"/>
      <c r="E194" s="77"/>
      <c r="F194" s="77"/>
      <c r="G194" s="77"/>
    </row>
    <row r="195" spans="2:7" ht="16" thickBot="1" x14ac:dyDescent="0.25">
      <c r="B195" s="75" t="s">
        <v>446</v>
      </c>
      <c r="C195" s="75"/>
      <c r="D195" s="75"/>
      <c r="E195" s="75"/>
      <c r="F195" s="75"/>
      <c r="G195" s="7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a86b71d-a296-4652-a177-3f1c2c427c3b">
      <Terms xmlns="http://schemas.microsoft.com/office/infopath/2007/PartnerControls"/>
    </lcf76f155ced4ddcb4097134ff3c332f>
    <TaxCatchAll xmlns="b0b0b243-3257-4288-8fd6-01a489e5b05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69256D3BEE5F6419D66BCF825111C80" ma:contentTypeVersion="15" ma:contentTypeDescription="Create a new document." ma:contentTypeScope="" ma:versionID="5eeaca1533b299bd19371f1b16c058a5">
  <xsd:schema xmlns:xsd="http://www.w3.org/2001/XMLSchema" xmlns:xs="http://www.w3.org/2001/XMLSchema" xmlns:p="http://schemas.microsoft.com/office/2006/metadata/properties" xmlns:ns2="ca86b71d-a296-4652-a177-3f1c2c427c3b" xmlns:ns3="b0b0b243-3257-4288-8fd6-01a489e5b053" targetNamespace="http://schemas.microsoft.com/office/2006/metadata/properties" ma:root="true" ma:fieldsID="019b070cc4f2ee06239b480dcfc31b9e" ns2:_="" ns3:_="">
    <xsd:import namespace="ca86b71d-a296-4652-a177-3f1c2c427c3b"/>
    <xsd:import namespace="b0b0b243-3257-4288-8fd6-01a489e5b05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86b71d-a296-4652-a177-3f1c2c427c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b486171-594d-4621-b4d0-f2509100c29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0b0b243-3257-4288-8fd6-01a489e5b05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d6d8c5b-f4f4-4a1c-88e8-507134beb9b5}" ma:internalName="TaxCatchAll" ma:showField="CatchAllData" ma:web="b0b0b243-3257-4288-8fd6-01a489e5b05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A83C50-6E83-4B51-8430-BE5AF0718BE0}">
  <ds:schemaRefs>
    <ds:schemaRef ds:uri="http://schemas.microsoft.com/office/2006/metadata/properties"/>
    <ds:schemaRef ds:uri="http://schemas.microsoft.com/office/infopath/2007/PartnerControls"/>
    <ds:schemaRef ds:uri="ca86b71d-a296-4652-a177-3f1c2c427c3b"/>
    <ds:schemaRef ds:uri="b0b0b243-3257-4288-8fd6-01a489e5b053"/>
  </ds:schemaRefs>
</ds:datastoreItem>
</file>

<file path=customXml/itemProps2.xml><?xml version="1.0" encoding="utf-8"?>
<ds:datastoreItem xmlns:ds="http://schemas.openxmlformats.org/officeDocument/2006/customXml" ds:itemID="{42C87C6D-66B5-4B3A-8CE8-4E37CF9FCADC}">
  <ds:schemaRefs>
    <ds:schemaRef ds:uri="http://schemas.microsoft.com/sharepoint/v3/contenttype/forms"/>
  </ds:schemaRefs>
</ds:datastoreItem>
</file>

<file path=customXml/itemProps3.xml><?xml version="1.0" encoding="utf-8"?>
<ds:datastoreItem xmlns:ds="http://schemas.openxmlformats.org/officeDocument/2006/customXml" ds:itemID="{F0DA2DF9-03F9-4AA3-ACC0-FA4F3F6D7F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86b71d-a296-4652-a177-3f1c2c427c3b"/>
    <ds:schemaRef ds:uri="b0b0b243-3257-4288-8fd6-01a489e5b0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Hypothesis Testing</vt:lpstr>
      <vt:lpstr>ANOVA</vt:lpstr>
      <vt:lpstr>Linear Regression</vt:lpstr>
      <vt:lpstr>SMA vs EMA vs ES</vt:lpstr>
      <vt:lpstr>SOLVER</vt:lpstr>
      <vt:lpstr>Answer Report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Khai Vu</dc:creator>
  <cp:keywords/>
  <dc:description/>
  <cp:lastModifiedBy>Khai Vu</cp:lastModifiedBy>
  <cp:revision/>
  <dcterms:created xsi:type="dcterms:W3CDTF">2022-08-23T11:04:04Z</dcterms:created>
  <dcterms:modified xsi:type="dcterms:W3CDTF">2023-10-06T15:00:53Z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0x010100869256D3BEE5F6419D66BCF825111C80</vt:lpwstr>
  </property>
  <property fmtid="{D5CDD505-2E9C-101B-9397-08002B2CF9AE}" pid="3" name="MediaServiceImageTags">
    <vt:lpwstr/>
  </property>
</Properties>
</file>