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0490" windowHeight="8445"/>
  </bookViews>
  <sheets>
    <sheet name="Receipt " sheetId="1" r:id="rId1"/>
    <sheet name="Payment" sheetId="2" r:id="rId2"/>
    <sheet name="Daybook" sheetId="3" r:id="rId3"/>
  </sheets>
  <definedNames>
    <definedName name="Daybook">Table3[[#All],[Date]:[Balance]]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G352" i="3" s="1"/>
  <c r="F353" i="3"/>
  <c r="F354" i="3"/>
  <c r="F355" i="3"/>
  <c r="F356" i="3"/>
  <c r="G356" i="3" s="1"/>
  <c r="F357" i="3"/>
  <c r="F358" i="3"/>
  <c r="F359" i="3"/>
  <c r="F360" i="3"/>
  <c r="G360" i="3" s="1"/>
  <c r="F361" i="3"/>
  <c r="F362" i="3"/>
  <c r="F363" i="3"/>
  <c r="F364" i="3"/>
  <c r="G364" i="3" s="1"/>
  <c r="F365" i="3"/>
  <c r="F366" i="3"/>
  <c r="F367" i="3"/>
  <c r="F368" i="3"/>
  <c r="G368" i="3" s="1"/>
  <c r="F369" i="3"/>
  <c r="F370" i="3"/>
  <c r="F371" i="3"/>
  <c r="F372" i="3"/>
  <c r="G372" i="3" s="1"/>
  <c r="F373" i="3"/>
  <c r="F374" i="3"/>
  <c r="F375" i="3"/>
  <c r="F376" i="3"/>
  <c r="G376" i="3" s="1"/>
  <c r="F377" i="3"/>
  <c r="F378" i="3"/>
  <c r="E14" i="3"/>
  <c r="G14" i="3" s="1"/>
  <c r="G5" i="3" s="1"/>
  <c r="E15" i="3"/>
  <c r="E16" i="3"/>
  <c r="E17" i="3"/>
  <c r="G17" i="3" s="1"/>
  <c r="E18" i="3"/>
  <c r="G18" i="3" s="1"/>
  <c r="E19" i="3"/>
  <c r="E20" i="3"/>
  <c r="E21" i="3"/>
  <c r="G21" i="3" s="1"/>
  <c r="E22" i="3"/>
  <c r="G22" i="3" s="1"/>
  <c r="E23" i="3"/>
  <c r="E24" i="3"/>
  <c r="E25" i="3"/>
  <c r="G25" i="3" s="1"/>
  <c r="E26" i="3"/>
  <c r="G26" i="3" s="1"/>
  <c r="E27" i="3"/>
  <c r="E28" i="3"/>
  <c r="E29" i="3"/>
  <c r="G29" i="3" s="1"/>
  <c r="E30" i="3"/>
  <c r="G30" i="3" s="1"/>
  <c r="E31" i="3"/>
  <c r="E32" i="3"/>
  <c r="E33" i="3"/>
  <c r="G33" i="3" s="1"/>
  <c r="E34" i="3"/>
  <c r="G34" i="3" s="1"/>
  <c r="E35" i="3"/>
  <c r="E36" i="3"/>
  <c r="E37" i="3"/>
  <c r="G37" i="3" s="1"/>
  <c r="E38" i="3"/>
  <c r="G38" i="3" s="1"/>
  <c r="E39" i="3"/>
  <c r="E40" i="3"/>
  <c r="E41" i="3"/>
  <c r="G41" i="3" s="1"/>
  <c r="E42" i="3"/>
  <c r="G42" i="3" s="1"/>
  <c r="E43" i="3"/>
  <c r="E44" i="3"/>
  <c r="E45" i="3"/>
  <c r="G45" i="3" s="1"/>
  <c r="E46" i="3"/>
  <c r="G46" i="3" s="1"/>
  <c r="E47" i="3"/>
  <c r="E48" i="3"/>
  <c r="E49" i="3"/>
  <c r="G49" i="3" s="1"/>
  <c r="E50" i="3"/>
  <c r="G50" i="3" s="1"/>
  <c r="E51" i="3"/>
  <c r="E52" i="3"/>
  <c r="E53" i="3"/>
  <c r="G53" i="3" s="1"/>
  <c r="E54" i="3"/>
  <c r="G54" i="3" s="1"/>
  <c r="E55" i="3"/>
  <c r="E56" i="3"/>
  <c r="E57" i="3"/>
  <c r="G57" i="3" s="1"/>
  <c r="E58" i="3"/>
  <c r="G58" i="3" s="1"/>
  <c r="E59" i="3"/>
  <c r="E60" i="3"/>
  <c r="E61" i="3"/>
  <c r="G61" i="3" s="1"/>
  <c r="E62" i="3"/>
  <c r="G62" i="3" s="1"/>
  <c r="E63" i="3"/>
  <c r="E64" i="3"/>
  <c r="E65" i="3"/>
  <c r="G65" i="3" s="1"/>
  <c r="E66" i="3"/>
  <c r="G66" i="3" s="1"/>
  <c r="E67" i="3"/>
  <c r="E68" i="3"/>
  <c r="E69" i="3"/>
  <c r="G69" i="3" s="1"/>
  <c r="E70" i="3"/>
  <c r="G70" i="3" s="1"/>
  <c r="E71" i="3"/>
  <c r="E72" i="3"/>
  <c r="E73" i="3"/>
  <c r="G73" i="3" s="1"/>
  <c r="E74" i="3"/>
  <c r="G74" i="3" s="1"/>
  <c r="E75" i="3"/>
  <c r="E76" i="3"/>
  <c r="E77" i="3"/>
  <c r="G77" i="3" s="1"/>
  <c r="E78" i="3"/>
  <c r="G78" i="3" s="1"/>
  <c r="E79" i="3"/>
  <c r="E80" i="3"/>
  <c r="E81" i="3"/>
  <c r="G81" i="3" s="1"/>
  <c r="E82" i="3"/>
  <c r="G82" i="3" s="1"/>
  <c r="E83" i="3"/>
  <c r="E84" i="3"/>
  <c r="E85" i="3"/>
  <c r="G85" i="3" s="1"/>
  <c r="E86" i="3"/>
  <c r="G86" i="3" s="1"/>
  <c r="E87" i="3"/>
  <c r="E88" i="3"/>
  <c r="E89" i="3"/>
  <c r="G89" i="3" s="1"/>
  <c r="E90" i="3"/>
  <c r="G90" i="3" s="1"/>
  <c r="E91" i="3"/>
  <c r="E92" i="3"/>
  <c r="E93" i="3"/>
  <c r="G93" i="3" s="1"/>
  <c r="E94" i="3"/>
  <c r="G94" i="3" s="1"/>
  <c r="E95" i="3"/>
  <c r="E96" i="3"/>
  <c r="E97" i="3"/>
  <c r="G97" i="3" s="1"/>
  <c r="E98" i="3"/>
  <c r="G98" i="3" s="1"/>
  <c r="E99" i="3"/>
  <c r="E100" i="3"/>
  <c r="E101" i="3"/>
  <c r="G101" i="3" s="1"/>
  <c r="E102" i="3"/>
  <c r="G102" i="3" s="1"/>
  <c r="E103" i="3"/>
  <c r="E104" i="3"/>
  <c r="E105" i="3"/>
  <c r="G105" i="3" s="1"/>
  <c r="E106" i="3"/>
  <c r="G106" i="3" s="1"/>
  <c r="E107" i="3"/>
  <c r="E108" i="3"/>
  <c r="E109" i="3"/>
  <c r="G109" i="3" s="1"/>
  <c r="E110" i="3"/>
  <c r="G110" i="3" s="1"/>
  <c r="E111" i="3"/>
  <c r="E112" i="3"/>
  <c r="E113" i="3"/>
  <c r="G113" i="3" s="1"/>
  <c r="E114" i="3"/>
  <c r="G114" i="3" s="1"/>
  <c r="E115" i="3"/>
  <c r="E116" i="3"/>
  <c r="E117" i="3"/>
  <c r="G117" i="3" s="1"/>
  <c r="E118" i="3"/>
  <c r="G118" i="3" s="1"/>
  <c r="E119" i="3"/>
  <c r="E120" i="3"/>
  <c r="E121" i="3"/>
  <c r="G121" i="3" s="1"/>
  <c r="E122" i="3"/>
  <c r="G122" i="3" s="1"/>
  <c r="E123" i="3"/>
  <c r="E124" i="3"/>
  <c r="E125" i="3"/>
  <c r="G125" i="3" s="1"/>
  <c r="E126" i="3"/>
  <c r="G126" i="3" s="1"/>
  <c r="E127" i="3"/>
  <c r="E128" i="3"/>
  <c r="E129" i="3"/>
  <c r="G129" i="3" s="1"/>
  <c r="E130" i="3"/>
  <c r="G130" i="3" s="1"/>
  <c r="E131" i="3"/>
  <c r="E132" i="3"/>
  <c r="E133" i="3"/>
  <c r="G133" i="3" s="1"/>
  <c r="E134" i="3"/>
  <c r="G134" i="3" s="1"/>
  <c r="E135" i="3"/>
  <c r="E136" i="3"/>
  <c r="E137" i="3"/>
  <c r="G137" i="3" s="1"/>
  <c r="E138" i="3"/>
  <c r="G138" i="3" s="1"/>
  <c r="E139" i="3"/>
  <c r="E140" i="3"/>
  <c r="E141" i="3"/>
  <c r="G141" i="3" s="1"/>
  <c r="E142" i="3"/>
  <c r="G142" i="3" s="1"/>
  <c r="E143" i="3"/>
  <c r="E144" i="3"/>
  <c r="E145" i="3"/>
  <c r="G145" i="3" s="1"/>
  <c r="E146" i="3"/>
  <c r="G146" i="3" s="1"/>
  <c r="E147" i="3"/>
  <c r="E148" i="3"/>
  <c r="E149" i="3"/>
  <c r="G149" i="3" s="1"/>
  <c r="E150" i="3"/>
  <c r="G150" i="3" s="1"/>
  <c r="E151" i="3"/>
  <c r="E152" i="3"/>
  <c r="E153" i="3"/>
  <c r="G153" i="3" s="1"/>
  <c r="E154" i="3"/>
  <c r="G154" i="3" s="1"/>
  <c r="E155" i="3"/>
  <c r="E156" i="3"/>
  <c r="E157" i="3"/>
  <c r="G157" i="3" s="1"/>
  <c r="E158" i="3"/>
  <c r="G158" i="3" s="1"/>
  <c r="E159" i="3"/>
  <c r="E160" i="3"/>
  <c r="E161" i="3"/>
  <c r="G161" i="3" s="1"/>
  <c r="E162" i="3"/>
  <c r="G162" i="3" s="1"/>
  <c r="E163" i="3"/>
  <c r="E164" i="3"/>
  <c r="E165" i="3"/>
  <c r="G165" i="3" s="1"/>
  <c r="E166" i="3"/>
  <c r="G166" i="3" s="1"/>
  <c r="E167" i="3"/>
  <c r="E168" i="3"/>
  <c r="E169" i="3"/>
  <c r="G169" i="3" s="1"/>
  <c r="E170" i="3"/>
  <c r="G170" i="3" s="1"/>
  <c r="E171" i="3"/>
  <c r="E172" i="3"/>
  <c r="E173" i="3"/>
  <c r="G173" i="3" s="1"/>
  <c r="E174" i="3"/>
  <c r="G174" i="3" s="1"/>
  <c r="E175" i="3"/>
  <c r="E176" i="3"/>
  <c r="E177" i="3"/>
  <c r="G177" i="3" s="1"/>
  <c r="E178" i="3"/>
  <c r="G178" i="3" s="1"/>
  <c r="E179" i="3"/>
  <c r="E180" i="3"/>
  <c r="E181" i="3"/>
  <c r="G181" i="3" s="1"/>
  <c r="E182" i="3"/>
  <c r="G182" i="3" s="1"/>
  <c r="E183" i="3"/>
  <c r="E184" i="3"/>
  <c r="E185" i="3"/>
  <c r="G185" i="3" s="1"/>
  <c r="E186" i="3"/>
  <c r="G186" i="3" s="1"/>
  <c r="E187" i="3"/>
  <c r="E188" i="3"/>
  <c r="E189" i="3"/>
  <c r="G189" i="3" s="1"/>
  <c r="E190" i="3"/>
  <c r="G190" i="3" s="1"/>
  <c r="E191" i="3"/>
  <c r="E192" i="3"/>
  <c r="E193" i="3"/>
  <c r="G193" i="3" s="1"/>
  <c r="E194" i="3"/>
  <c r="G194" i="3" s="1"/>
  <c r="E195" i="3"/>
  <c r="E196" i="3"/>
  <c r="E197" i="3"/>
  <c r="G197" i="3" s="1"/>
  <c r="E198" i="3"/>
  <c r="G198" i="3" s="1"/>
  <c r="E199" i="3"/>
  <c r="E200" i="3"/>
  <c r="E201" i="3"/>
  <c r="G201" i="3" s="1"/>
  <c r="E202" i="3"/>
  <c r="G202" i="3" s="1"/>
  <c r="E203" i="3"/>
  <c r="E204" i="3"/>
  <c r="E205" i="3"/>
  <c r="G205" i="3" s="1"/>
  <c r="E206" i="3"/>
  <c r="G206" i="3" s="1"/>
  <c r="E207" i="3"/>
  <c r="E208" i="3"/>
  <c r="E209" i="3"/>
  <c r="G209" i="3" s="1"/>
  <c r="E210" i="3"/>
  <c r="G210" i="3" s="1"/>
  <c r="E211" i="3"/>
  <c r="E212" i="3"/>
  <c r="E213" i="3"/>
  <c r="G213" i="3" s="1"/>
  <c r="E214" i="3"/>
  <c r="G214" i="3" s="1"/>
  <c r="E215" i="3"/>
  <c r="E216" i="3"/>
  <c r="E217" i="3"/>
  <c r="G217" i="3" s="1"/>
  <c r="E218" i="3"/>
  <c r="G218" i="3" s="1"/>
  <c r="E219" i="3"/>
  <c r="E220" i="3"/>
  <c r="E221" i="3"/>
  <c r="G221" i="3" s="1"/>
  <c r="E222" i="3"/>
  <c r="G222" i="3" s="1"/>
  <c r="E223" i="3"/>
  <c r="E224" i="3"/>
  <c r="E225" i="3"/>
  <c r="G225" i="3" s="1"/>
  <c r="E226" i="3"/>
  <c r="G226" i="3" s="1"/>
  <c r="E227" i="3"/>
  <c r="E228" i="3"/>
  <c r="E229" i="3"/>
  <c r="G229" i="3" s="1"/>
  <c r="E230" i="3"/>
  <c r="G230" i="3" s="1"/>
  <c r="E231" i="3"/>
  <c r="E232" i="3"/>
  <c r="E233" i="3"/>
  <c r="G233" i="3" s="1"/>
  <c r="E234" i="3"/>
  <c r="G234" i="3" s="1"/>
  <c r="E235" i="3"/>
  <c r="E236" i="3"/>
  <c r="E237" i="3"/>
  <c r="G237" i="3" s="1"/>
  <c r="E238" i="3"/>
  <c r="G238" i="3" s="1"/>
  <c r="E239" i="3"/>
  <c r="E240" i="3"/>
  <c r="E241" i="3"/>
  <c r="G241" i="3" s="1"/>
  <c r="E242" i="3"/>
  <c r="G242" i="3" s="1"/>
  <c r="E243" i="3"/>
  <c r="E244" i="3"/>
  <c r="E245" i="3"/>
  <c r="G245" i="3" s="1"/>
  <c r="E246" i="3"/>
  <c r="G246" i="3" s="1"/>
  <c r="E247" i="3"/>
  <c r="E248" i="3"/>
  <c r="E249" i="3"/>
  <c r="G249" i="3" s="1"/>
  <c r="E250" i="3"/>
  <c r="G250" i="3" s="1"/>
  <c r="E251" i="3"/>
  <c r="E252" i="3"/>
  <c r="E253" i="3"/>
  <c r="G253" i="3" s="1"/>
  <c r="E254" i="3"/>
  <c r="G254" i="3" s="1"/>
  <c r="E255" i="3"/>
  <c r="E256" i="3"/>
  <c r="E257" i="3"/>
  <c r="G257" i="3" s="1"/>
  <c r="E258" i="3"/>
  <c r="G258" i="3" s="1"/>
  <c r="E259" i="3"/>
  <c r="E260" i="3"/>
  <c r="E261" i="3"/>
  <c r="G261" i="3" s="1"/>
  <c r="E262" i="3"/>
  <c r="G262" i="3" s="1"/>
  <c r="E263" i="3"/>
  <c r="E264" i="3"/>
  <c r="E265" i="3"/>
  <c r="G265" i="3" s="1"/>
  <c r="E266" i="3"/>
  <c r="G266" i="3" s="1"/>
  <c r="E267" i="3"/>
  <c r="E268" i="3"/>
  <c r="E269" i="3"/>
  <c r="G269" i="3" s="1"/>
  <c r="E270" i="3"/>
  <c r="G270" i="3" s="1"/>
  <c r="E271" i="3"/>
  <c r="E272" i="3"/>
  <c r="E273" i="3"/>
  <c r="G273" i="3" s="1"/>
  <c r="E274" i="3"/>
  <c r="G274" i="3" s="1"/>
  <c r="E275" i="3"/>
  <c r="E276" i="3"/>
  <c r="E277" i="3"/>
  <c r="G277" i="3" s="1"/>
  <c r="E278" i="3"/>
  <c r="G278" i="3" s="1"/>
  <c r="E279" i="3"/>
  <c r="E280" i="3"/>
  <c r="E281" i="3"/>
  <c r="G281" i="3" s="1"/>
  <c r="E282" i="3"/>
  <c r="G282" i="3" s="1"/>
  <c r="E283" i="3"/>
  <c r="E284" i="3"/>
  <c r="E285" i="3"/>
  <c r="G285" i="3" s="1"/>
  <c r="E286" i="3"/>
  <c r="G286" i="3" s="1"/>
  <c r="E287" i="3"/>
  <c r="E288" i="3"/>
  <c r="E289" i="3"/>
  <c r="G289" i="3" s="1"/>
  <c r="E290" i="3"/>
  <c r="G290" i="3" s="1"/>
  <c r="E291" i="3"/>
  <c r="E292" i="3"/>
  <c r="E293" i="3"/>
  <c r="G293" i="3" s="1"/>
  <c r="E294" i="3"/>
  <c r="G294" i="3" s="1"/>
  <c r="E295" i="3"/>
  <c r="E296" i="3"/>
  <c r="E297" i="3"/>
  <c r="G297" i="3" s="1"/>
  <c r="E298" i="3"/>
  <c r="G298" i="3" s="1"/>
  <c r="E299" i="3"/>
  <c r="E300" i="3"/>
  <c r="G300" i="3" s="1"/>
  <c r="E301" i="3"/>
  <c r="G301" i="3" s="1"/>
  <c r="E302" i="3"/>
  <c r="G302" i="3" s="1"/>
  <c r="E303" i="3"/>
  <c r="E304" i="3"/>
  <c r="G304" i="3" s="1"/>
  <c r="E305" i="3"/>
  <c r="G305" i="3" s="1"/>
  <c r="E306" i="3"/>
  <c r="G306" i="3" s="1"/>
  <c r="E307" i="3"/>
  <c r="E308" i="3"/>
  <c r="G308" i="3" s="1"/>
  <c r="E309" i="3"/>
  <c r="G309" i="3" s="1"/>
  <c r="E310" i="3"/>
  <c r="G310" i="3" s="1"/>
  <c r="E311" i="3"/>
  <c r="E312" i="3"/>
  <c r="G312" i="3" s="1"/>
  <c r="E313" i="3"/>
  <c r="G313" i="3" s="1"/>
  <c r="E314" i="3"/>
  <c r="G314" i="3" s="1"/>
  <c r="E315" i="3"/>
  <c r="E316" i="3"/>
  <c r="G316" i="3" s="1"/>
  <c r="E317" i="3"/>
  <c r="G317" i="3" s="1"/>
  <c r="E318" i="3"/>
  <c r="G318" i="3" s="1"/>
  <c r="E319" i="3"/>
  <c r="E320" i="3"/>
  <c r="G320" i="3" s="1"/>
  <c r="E321" i="3"/>
  <c r="G321" i="3" s="1"/>
  <c r="E322" i="3"/>
  <c r="G322" i="3" s="1"/>
  <c r="E323" i="3"/>
  <c r="E324" i="3"/>
  <c r="G324" i="3" s="1"/>
  <c r="E325" i="3"/>
  <c r="G325" i="3" s="1"/>
  <c r="E326" i="3"/>
  <c r="G326" i="3" s="1"/>
  <c r="E327" i="3"/>
  <c r="E328" i="3"/>
  <c r="G328" i="3" s="1"/>
  <c r="E329" i="3"/>
  <c r="G329" i="3" s="1"/>
  <c r="E330" i="3"/>
  <c r="G330" i="3" s="1"/>
  <c r="E331" i="3"/>
  <c r="E332" i="3"/>
  <c r="G332" i="3" s="1"/>
  <c r="E333" i="3"/>
  <c r="G333" i="3" s="1"/>
  <c r="E334" i="3"/>
  <c r="G334" i="3" s="1"/>
  <c r="E335" i="3"/>
  <c r="E336" i="3"/>
  <c r="G336" i="3" s="1"/>
  <c r="E337" i="3"/>
  <c r="G337" i="3" s="1"/>
  <c r="E338" i="3"/>
  <c r="G338" i="3" s="1"/>
  <c r="E339" i="3"/>
  <c r="E340" i="3"/>
  <c r="G340" i="3" s="1"/>
  <c r="E341" i="3"/>
  <c r="G341" i="3" s="1"/>
  <c r="E342" i="3"/>
  <c r="G342" i="3" s="1"/>
  <c r="E343" i="3"/>
  <c r="E344" i="3"/>
  <c r="G344" i="3" s="1"/>
  <c r="E345" i="3"/>
  <c r="G345" i="3" s="1"/>
  <c r="E346" i="3"/>
  <c r="G346" i="3" s="1"/>
  <c r="E347" i="3"/>
  <c r="E348" i="3"/>
  <c r="G348" i="3" s="1"/>
  <c r="E349" i="3"/>
  <c r="G349" i="3" s="1"/>
  <c r="E350" i="3"/>
  <c r="G350" i="3" s="1"/>
  <c r="E351" i="3"/>
  <c r="E352" i="3"/>
  <c r="E353" i="3"/>
  <c r="G353" i="3" s="1"/>
  <c r="E354" i="3"/>
  <c r="G354" i="3" s="1"/>
  <c r="E355" i="3"/>
  <c r="E356" i="3"/>
  <c r="E357" i="3"/>
  <c r="G357" i="3" s="1"/>
  <c r="E358" i="3"/>
  <c r="G358" i="3" s="1"/>
  <c r="E359" i="3"/>
  <c r="E360" i="3"/>
  <c r="E361" i="3"/>
  <c r="G361" i="3" s="1"/>
  <c r="E362" i="3"/>
  <c r="G362" i="3" s="1"/>
  <c r="E363" i="3"/>
  <c r="E364" i="3"/>
  <c r="E365" i="3"/>
  <c r="G365" i="3" s="1"/>
  <c r="E366" i="3"/>
  <c r="G366" i="3" s="1"/>
  <c r="E367" i="3"/>
  <c r="E368" i="3"/>
  <c r="E369" i="3"/>
  <c r="G369" i="3" s="1"/>
  <c r="E370" i="3"/>
  <c r="G370" i="3" s="1"/>
  <c r="E371" i="3"/>
  <c r="E372" i="3"/>
  <c r="E373" i="3"/>
  <c r="G373" i="3" s="1"/>
  <c r="E374" i="3"/>
  <c r="G374" i="3" s="1"/>
  <c r="E375" i="3"/>
  <c r="E376" i="3"/>
  <c r="E377" i="3"/>
  <c r="G377" i="3" s="1"/>
  <c r="E378" i="3"/>
  <c r="G378" i="3" s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B28" i="2"/>
  <c r="A28" i="2" s="1"/>
  <c r="B27" i="2"/>
  <c r="A27" i="2" s="1"/>
  <c r="B26" i="2"/>
  <c r="A26" i="2" s="1"/>
  <c r="B25" i="2"/>
  <c r="A25" i="2" s="1"/>
  <c r="B24" i="2"/>
  <c r="A24" i="2" s="1"/>
  <c r="B23" i="2"/>
  <c r="A23" i="2" s="1"/>
  <c r="B22" i="2"/>
  <c r="A22" i="2" s="1"/>
  <c r="B21" i="2"/>
  <c r="A21" i="2" s="1"/>
  <c r="B20" i="2"/>
  <c r="A20" i="2" s="1"/>
  <c r="B19" i="2"/>
  <c r="A19" i="2" s="1"/>
  <c r="B18" i="2"/>
  <c r="A18" i="2" s="1"/>
  <c r="B17" i="2"/>
  <c r="A17" i="2" s="1"/>
  <c r="B16" i="2"/>
  <c r="A16" i="2" s="1"/>
  <c r="B15" i="2"/>
  <c r="A15" i="2" s="1"/>
  <c r="B14" i="2"/>
  <c r="A14" i="2" s="1"/>
  <c r="B13" i="2"/>
  <c r="A13" i="2" s="1"/>
  <c r="B12" i="2"/>
  <c r="A12" i="2" s="1"/>
  <c r="B11" i="2"/>
  <c r="A11" i="2" s="1"/>
  <c r="C6" i="2"/>
  <c r="C5" i="2"/>
  <c r="C4" i="2"/>
  <c r="C5" i="1"/>
  <c r="C6" i="1"/>
  <c r="C4" i="1"/>
  <c r="C7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1" i="1"/>
  <c r="A11" i="1" s="1"/>
  <c r="B12" i="1"/>
  <c r="A12" i="1" s="1"/>
  <c r="B13" i="1"/>
  <c r="A13" i="1" s="1"/>
  <c r="C5" i="3" l="1"/>
  <c r="H14" i="3"/>
  <c r="G375" i="3"/>
  <c r="G371" i="3"/>
  <c r="G367" i="3"/>
  <c r="G363" i="3"/>
  <c r="G359" i="3"/>
  <c r="G355" i="3"/>
  <c r="G351" i="3"/>
  <c r="G343" i="3"/>
  <c r="G339" i="3"/>
  <c r="G327" i="3"/>
  <c r="G323" i="3"/>
  <c r="G311" i="3"/>
  <c r="G307" i="3"/>
  <c r="G295" i="3"/>
  <c r="G291" i="3"/>
  <c r="G279" i="3"/>
  <c r="G275" i="3"/>
  <c r="G263" i="3"/>
  <c r="G259" i="3"/>
  <c r="G247" i="3"/>
  <c r="G243" i="3"/>
  <c r="G231" i="3"/>
  <c r="G227" i="3"/>
  <c r="G215" i="3"/>
  <c r="G211" i="3"/>
  <c r="G199" i="3"/>
  <c r="G195" i="3"/>
  <c r="G183" i="3"/>
  <c r="G179" i="3"/>
  <c r="G167" i="3"/>
  <c r="G163" i="3"/>
  <c r="G151" i="3"/>
  <c r="G147" i="3"/>
  <c r="G135" i="3"/>
  <c r="G131" i="3"/>
  <c r="G119" i="3"/>
  <c r="G115" i="3"/>
  <c r="G103" i="3"/>
  <c r="G99" i="3"/>
  <c r="G87" i="3"/>
  <c r="G83" i="3"/>
  <c r="G71" i="3"/>
  <c r="G67" i="3"/>
  <c r="G55" i="3"/>
  <c r="G51" i="3"/>
  <c r="G39" i="3"/>
  <c r="G35" i="3"/>
  <c r="G23" i="3"/>
  <c r="G19" i="3"/>
  <c r="G347" i="3"/>
  <c r="G335" i="3"/>
  <c r="G331" i="3"/>
  <c r="G319" i="3"/>
  <c r="G315" i="3"/>
  <c r="G303" i="3"/>
  <c r="G299" i="3"/>
  <c r="G287" i="3"/>
  <c r="G283" i="3"/>
  <c r="G271" i="3"/>
  <c r="G267" i="3"/>
  <c r="G255" i="3"/>
  <c r="G251" i="3"/>
  <c r="G239" i="3"/>
  <c r="G235" i="3"/>
  <c r="G223" i="3"/>
  <c r="G219" i="3"/>
  <c r="G207" i="3"/>
  <c r="G203" i="3"/>
  <c r="G191" i="3"/>
  <c r="G187" i="3"/>
  <c r="G175" i="3"/>
  <c r="G171" i="3"/>
  <c r="G159" i="3"/>
  <c r="G155" i="3"/>
  <c r="G143" i="3"/>
  <c r="G139" i="3"/>
  <c r="G127" i="3"/>
  <c r="G123" i="3"/>
  <c r="G111" i="3"/>
  <c r="G107" i="3"/>
  <c r="G95" i="3"/>
  <c r="G91" i="3"/>
  <c r="G79" i="3"/>
  <c r="G75" i="3"/>
  <c r="G63" i="3"/>
  <c r="G59" i="3"/>
  <c r="G47" i="3"/>
  <c r="G43" i="3"/>
  <c r="G31" i="3"/>
  <c r="G27" i="3"/>
  <c r="G15" i="3"/>
  <c r="G296" i="3"/>
  <c r="G292" i="3"/>
  <c r="G288" i="3"/>
  <c r="G284" i="3"/>
  <c r="G280" i="3"/>
  <c r="G276" i="3"/>
  <c r="G272" i="3"/>
  <c r="G268" i="3"/>
  <c r="G264" i="3"/>
  <c r="G260" i="3"/>
  <c r="G256" i="3"/>
  <c r="G252" i="3"/>
  <c r="G248" i="3"/>
  <c r="G244" i="3"/>
  <c r="G240" i="3"/>
  <c r="G236" i="3"/>
  <c r="G232" i="3"/>
  <c r="G228" i="3"/>
  <c r="G224" i="3"/>
  <c r="G220" i="3"/>
  <c r="G216" i="3"/>
  <c r="G212" i="3"/>
  <c r="G208" i="3"/>
  <c r="G204" i="3"/>
  <c r="G200" i="3"/>
  <c r="G196" i="3"/>
  <c r="G192" i="3"/>
  <c r="G188" i="3"/>
  <c r="G184" i="3"/>
  <c r="G180" i="3"/>
  <c r="G176" i="3"/>
  <c r="G172" i="3"/>
  <c r="G168" i="3"/>
  <c r="G164" i="3"/>
  <c r="G160" i="3"/>
  <c r="G156" i="3"/>
  <c r="G152" i="3"/>
  <c r="G148" i="3"/>
  <c r="G144" i="3"/>
  <c r="G140" i="3"/>
  <c r="G136" i="3"/>
  <c r="G132" i="3"/>
  <c r="G128" i="3"/>
  <c r="G124" i="3"/>
  <c r="G120" i="3"/>
  <c r="G116" i="3"/>
  <c r="G112" i="3"/>
  <c r="G108" i="3"/>
  <c r="G104" i="3"/>
  <c r="G100" i="3"/>
  <c r="G96" i="3"/>
  <c r="G92" i="3"/>
  <c r="G88" i="3"/>
  <c r="G84" i="3"/>
  <c r="G80" i="3"/>
  <c r="G76" i="3"/>
  <c r="G72" i="3"/>
  <c r="G68" i="3"/>
  <c r="G64" i="3"/>
  <c r="G60" i="3"/>
  <c r="G56" i="3"/>
  <c r="G52" i="3"/>
  <c r="G48" i="3"/>
  <c r="G44" i="3"/>
  <c r="G40" i="3"/>
  <c r="G36" i="3"/>
  <c r="G32" i="3"/>
  <c r="G28" i="3"/>
  <c r="G24" i="3"/>
  <c r="G20" i="3"/>
  <c r="G16" i="3"/>
  <c r="C7" i="2"/>
  <c r="H5" i="3" l="1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</calcChain>
</file>

<file path=xl/sharedStrings.xml><?xml version="1.0" encoding="utf-8"?>
<sst xmlns="http://schemas.openxmlformats.org/spreadsheetml/2006/main" count="154" uniqueCount="36">
  <si>
    <t>Sr.No</t>
  </si>
  <si>
    <t>Day</t>
  </si>
  <si>
    <t>Date</t>
  </si>
  <si>
    <t>Particulars</t>
  </si>
  <si>
    <t>Receipt Method</t>
  </si>
  <si>
    <t>Description</t>
  </si>
  <si>
    <t>Summary</t>
  </si>
  <si>
    <t>Amount</t>
  </si>
  <si>
    <t>Cash</t>
  </si>
  <si>
    <t>Phonepe</t>
  </si>
  <si>
    <t>Total receipt Amount</t>
  </si>
  <si>
    <t>MADEENA IT SOLUTIONS</t>
  </si>
  <si>
    <t>Bank</t>
  </si>
  <si>
    <t>Advance received</t>
  </si>
  <si>
    <t xml:space="preserve">Maid Advance </t>
  </si>
  <si>
    <t>Maid Advance received</t>
  </si>
  <si>
    <t>Salary</t>
  </si>
  <si>
    <t>Salary received</t>
  </si>
  <si>
    <t xml:space="preserve">Advance </t>
  </si>
  <si>
    <t>others</t>
  </si>
  <si>
    <t>Friend given</t>
  </si>
  <si>
    <t>Payment Method</t>
  </si>
  <si>
    <t xml:space="preserve"> PAYMENT
JAN-2025 - DEC-2025</t>
  </si>
  <si>
    <t xml:space="preserve"> RECEIPT
JAN-2025 - DEC-2025</t>
  </si>
  <si>
    <t>Payment Transferred</t>
  </si>
  <si>
    <t>Maid Salary</t>
  </si>
  <si>
    <t>Paid</t>
  </si>
  <si>
    <t>Expenses</t>
  </si>
  <si>
    <t>Expenses paid</t>
  </si>
  <si>
    <t>Paid to friend</t>
  </si>
  <si>
    <t>Receipt Amount</t>
  </si>
  <si>
    <t>Payment Amount</t>
  </si>
  <si>
    <t>Balance of Day</t>
  </si>
  <si>
    <t>Balance</t>
  </si>
  <si>
    <t>Search by date</t>
  </si>
  <si>
    <t>DAY BOOK 
Prepared By KhajaNayab ch
Cont : 7760897827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</si>
</sst>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" xfId="0" applyNumberFormat="1" applyBorder="1"/>
    <xf numFmtId="0" fontId="0" fillId="0" borderId="14" xfId="0" applyBorder="1"/>
    <xf numFmtId="0" fontId="0" fillId="0" borderId="13" xfId="0" applyNumberFormat="1" applyBorder="1"/>
    <xf numFmtId="0" fontId="0" fillId="0" borderId="1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14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14" fontId="1" fillId="5" borderId="24" xfId="0" applyNumberFormat="1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0:G28" totalsRowShown="0" headerRowDxfId="32" headerRowBorderDxfId="31" tableBorderDxfId="30" totalsRowBorderDxfId="29">
  <autoFilter ref="A10:G28"/>
  <tableColumns count="7">
    <tableColumn id="1" name="Sr.No" dataDxfId="28">
      <calculatedColumnFormula>IF(Table1[[#This Row],[Day]]="","",ROW(10:10))</calculatedColumnFormula>
    </tableColumn>
    <tableColumn id="2" name="Day" dataDxfId="27">
      <calculatedColumnFormula>IF(Table1[[#This Row],[Date]]="","",TEXT(Table1[[#This Row],[Date]],"DDD"))</calculatedColumnFormula>
    </tableColumn>
    <tableColumn id="3" name="Date" dataDxfId="26"/>
    <tableColumn id="4" name="Particulars" dataDxfId="25"/>
    <tableColumn id="5" name="Receipt Method" dataDxfId="24"/>
    <tableColumn id="7" name="Amount" dataDxfId="23"/>
    <tableColumn id="8" name="Description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0:G28" totalsRowShown="0" headerRowDxfId="21" headerRowBorderDxfId="20" tableBorderDxfId="19" totalsRowBorderDxfId="18">
  <autoFilter ref="A10:G28"/>
  <tableColumns count="7">
    <tableColumn id="1" name="Sr.No" dataDxfId="17">
      <calculatedColumnFormula>IF(Table13[[#This Row],[Day]]="","",ROW(10:10))</calculatedColumnFormula>
    </tableColumn>
    <tableColumn id="2" name="Day" dataDxfId="16">
      <calculatedColumnFormula>IF(Table13[[#This Row],[Date]]="","",TEXT(Table13[[#This Row],[Date]],"DDD"))</calculatedColumnFormula>
    </tableColumn>
    <tableColumn id="3" name="Date" dataDxfId="15"/>
    <tableColumn id="4" name="Particulars" dataDxfId="14"/>
    <tableColumn id="5" name="Payment Method" dataDxfId="13"/>
    <tableColumn id="7" name="Amount" dataDxfId="12"/>
    <tableColumn id="8" name="Description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3:H378" totalsRowShown="0" headerRowDxfId="10" headerRowBorderDxfId="9" tableBorderDxfId="8" totalsRowBorderDxfId="7">
  <autoFilter ref="B13:H378"/>
  <tableColumns count="7">
    <tableColumn id="1" name="Sr.No" dataDxfId="6"/>
    <tableColumn id="2" name="Date" dataDxfId="5"/>
    <tableColumn id="3" name="Day" dataDxfId="4">
      <calculatedColumnFormula>TEXT(Table3[[#This Row],[Date]],"DDD")</calculatedColumnFormula>
    </tableColumn>
    <tableColumn id="4" name="Receipt Amount" dataDxfId="3">
      <calculatedColumnFormula>SUMIF(Table1[Date],Table3[[#This Row],[Date]],Table1[Amount])</calculatedColumnFormula>
    </tableColumn>
    <tableColumn id="5" name="Payment Amount" dataDxfId="2">
      <calculatedColumnFormula>SUMIF(Table13[Date],Table3[[#This Row],[Date]],Table13[Amount])</calculatedColumnFormula>
    </tableColumn>
    <tableColumn id="6" name="Balance of Day" dataDxfId="1">
      <calculatedColumnFormula>Table3[[#This Row],[Receipt Amount]]-Table3[[#This Row],[Payment Amount]]</calculatedColumnFormula>
    </tableColumn>
    <tableColumn id="7" name="Balance" dataDxfId="0">
      <calculatedColumnFormula>Table3[[#This Row],[Balance of Day]]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6" workbookViewId="0">
      <selection activeCell="I17" sqref="I17"/>
    </sheetView>
  </sheetViews>
  <sheetFormatPr defaultRowHeight="15" x14ac:dyDescent="0.25"/>
  <cols>
    <col min="1" max="1" width="11" customWidth="1"/>
    <col min="2" max="2" width="22" customWidth="1"/>
    <col min="3" max="3" width="24.85546875" customWidth="1"/>
    <col min="4" max="4" width="19" customWidth="1"/>
    <col min="5" max="5" width="20.28515625" customWidth="1"/>
    <col min="6" max="6" width="21" customWidth="1"/>
    <col min="7" max="7" width="24.42578125" customWidth="1"/>
  </cols>
  <sheetData>
    <row r="1" spans="1:10" ht="15.75" thickBot="1" x14ac:dyDescent="0.3"/>
    <row r="2" spans="1:10" ht="18.75" x14ac:dyDescent="0.3">
      <c r="B2" s="33" t="s">
        <v>6</v>
      </c>
      <c r="C2" s="33"/>
      <c r="F2" s="34" t="s">
        <v>11</v>
      </c>
      <c r="G2" s="35"/>
      <c r="H2" s="35"/>
      <c r="I2" s="35"/>
      <c r="J2" s="36"/>
    </row>
    <row r="3" spans="1:10" x14ac:dyDescent="0.25">
      <c r="B3" s="20" t="s">
        <v>4</v>
      </c>
      <c r="C3" s="20" t="s">
        <v>7</v>
      </c>
      <c r="F3" s="37"/>
      <c r="G3" s="38"/>
      <c r="H3" s="38"/>
      <c r="I3" s="38"/>
      <c r="J3" s="39"/>
    </row>
    <row r="4" spans="1:10" x14ac:dyDescent="0.25">
      <c r="B4" s="20" t="s">
        <v>8</v>
      </c>
      <c r="C4" s="19">
        <f>SUMIF(Table1[Receipt Method],$B$4:$B$6,Table1[Amount])</f>
        <v>4500</v>
      </c>
      <c r="F4" s="4"/>
      <c r="G4" s="3"/>
      <c r="H4" s="3"/>
      <c r="I4" s="3"/>
      <c r="J4" s="5"/>
    </row>
    <row r="5" spans="1:10" x14ac:dyDescent="0.25">
      <c r="B5" s="20" t="s">
        <v>12</v>
      </c>
      <c r="C5" s="19">
        <f>SUMIF(Table1[Receipt Method],$B$4:$B$6,Table1[Amount])</f>
        <v>334282</v>
      </c>
      <c r="F5" s="40" t="s">
        <v>23</v>
      </c>
      <c r="G5" s="41"/>
      <c r="H5" s="41"/>
      <c r="I5" s="41"/>
      <c r="J5" s="42"/>
    </row>
    <row r="6" spans="1:10" ht="21.75" customHeight="1" thickBot="1" x14ac:dyDescent="0.3">
      <c r="B6" s="20" t="s">
        <v>9</v>
      </c>
      <c r="C6" s="19">
        <f>SUMIF(Table1[Receipt Method],$B$4:$B$6,Table1[Amount])</f>
        <v>0</v>
      </c>
      <c r="F6" s="43"/>
      <c r="G6" s="44"/>
      <c r="H6" s="44"/>
      <c r="I6" s="44"/>
      <c r="J6" s="45"/>
    </row>
    <row r="7" spans="1:10" ht="18.75" customHeight="1" x14ac:dyDescent="0.25">
      <c r="B7" s="20" t="s">
        <v>10</v>
      </c>
      <c r="C7" s="19">
        <f>SUM(C4:C6)</f>
        <v>338782</v>
      </c>
    </row>
    <row r="10" spans="1:10" x14ac:dyDescent="0.25">
      <c r="A10" s="6" t="s">
        <v>0</v>
      </c>
      <c r="B10" s="7" t="s">
        <v>1</v>
      </c>
      <c r="C10" s="7" t="s">
        <v>2</v>
      </c>
      <c r="D10" s="7" t="s">
        <v>3</v>
      </c>
      <c r="E10" s="7" t="s">
        <v>4</v>
      </c>
      <c r="F10" s="7" t="s">
        <v>7</v>
      </c>
      <c r="G10" s="8" t="s">
        <v>5</v>
      </c>
    </row>
    <row r="11" spans="1:10" x14ac:dyDescent="0.25">
      <c r="A11" s="9">
        <f>IF(Table1[[#This Row],[Day]]="","",ROW(10:10))</f>
        <v>10</v>
      </c>
      <c r="B11" s="1" t="str">
        <f>IF(Table1[[#This Row],[Date]]="","",TEXT(Table1[[#This Row],[Date]],"DDD"))</f>
        <v>Wed</v>
      </c>
      <c r="C11" s="10">
        <v>45658</v>
      </c>
      <c r="D11" s="1" t="s">
        <v>16</v>
      </c>
      <c r="E11" s="1" t="s">
        <v>12</v>
      </c>
      <c r="F11" s="1">
        <v>40024</v>
      </c>
      <c r="G11" s="11" t="s">
        <v>17</v>
      </c>
    </row>
    <row r="12" spans="1:10" x14ac:dyDescent="0.25">
      <c r="A12" s="9">
        <f>IF(Table1[[#This Row],[Day]]="","",ROW(11:11))</f>
        <v>11</v>
      </c>
      <c r="B12" s="1" t="str">
        <f>IF(Table1[[#This Row],[Date]]="","",TEXT(Table1[[#This Row],[Date]],"DDD"))</f>
        <v>Thu</v>
      </c>
      <c r="C12" s="10">
        <v>45659</v>
      </c>
      <c r="D12" s="1" t="s">
        <v>14</v>
      </c>
      <c r="E12" s="1" t="s">
        <v>12</v>
      </c>
      <c r="F12" s="1">
        <v>2000</v>
      </c>
      <c r="G12" s="11" t="s">
        <v>15</v>
      </c>
    </row>
    <row r="13" spans="1:10" x14ac:dyDescent="0.25">
      <c r="A13" s="9">
        <f>IF(Table1[[#This Row],[Day]]="","",ROW(12:12))</f>
        <v>12</v>
      </c>
      <c r="B13" s="1" t="str">
        <f>IF(Table1[[#This Row],[Date]]="","",TEXT(Table1[[#This Row],[Date]],"DDD"))</f>
        <v>Tue</v>
      </c>
      <c r="C13" s="10">
        <v>45664</v>
      </c>
      <c r="D13" s="1" t="s">
        <v>18</v>
      </c>
      <c r="E13" s="1" t="s">
        <v>12</v>
      </c>
      <c r="F13" s="1">
        <v>5000</v>
      </c>
      <c r="G13" s="11" t="s">
        <v>13</v>
      </c>
    </row>
    <row r="14" spans="1:10" x14ac:dyDescent="0.25">
      <c r="A14" s="12">
        <f>IF(Table1[[#This Row],[Day]]="","",ROW(13:13))</f>
        <v>13</v>
      </c>
      <c r="B14" s="13" t="str">
        <f>IF(Table1[[#This Row],[Date]]="","",TEXT(Table1[[#This Row],[Date]],"DDD"))</f>
        <v>Wed</v>
      </c>
      <c r="C14" s="10">
        <v>45693</v>
      </c>
      <c r="D14" s="1" t="s">
        <v>16</v>
      </c>
      <c r="E14" s="1" t="s">
        <v>12</v>
      </c>
      <c r="F14" s="1">
        <v>40024</v>
      </c>
      <c r="G14" s="11" t="s">
        <v>17</v>
      </c>
    </row>
    <row r="15" spans="1:10" x14ac:dyDescent="0.25">
      <c r="A15" s="12">
        <f>IF(Table1[[#This Row],[Day]]="","",ROW(14:14))</f>
        <v>14</v>
      </c>
      <c r="B15" s="13" t="str">
        <f>IF(Table1[[#This Row],[Date]]="","",TEXT(Table1[[#This Row],[Date]],"DDD"))</f>
        <v>Wed</v>
      </c>
      <c r="C15" s="10">
        <v>45693</v>
      </c>
      <c r="D15" s="1" t="s">
        <v>14</v>
      </c>
      <c r="E15" s="1" t="s">
        <v>12</v>
      </c>
      <c r="F15" s="1">
        <v>2000</v>
      </c>
      <c r="G15" s="11" t="s">
        <v>15</v>
      </c>
    </row>
    <row r="16" spans="1:10" x14ac:dyDescent="0.25">
      <c r="A16" s="12">
        <f>IF(Table1[[#This Row],[Day]]="","",ROW(15:15))</f>
        <v>15</v>
      </c>
      <c r="B16" s="13" t="str">
        <f>IF(Table1[[#This Row],[Date]]="","",TEXT(Table1[[#This Row],[Date]],"DDD"))</f>
        <v>Fri</v>
      </c>
      <c r="C16" s="10">
        <v>45702</v>
      </c>
      <c r="D16" s="1" t="s">
        <v>18</v>
      </c>
      <c r="E16" s="1" t="s">
        <v>12</v>
      </c>
      <c r="F16" s="1">
        <v>5000</v>
      </c>
      <c r="G16" s="11" t="s">
        <v>13</v>
      </c>
    </row>
    <row r="17" spans="1:7" x14ac:dyDescent="0.25">
      <c r="A17" s="12">
        <f>IF(Table1[[#This Row],[Day]]="","",ROW(16:16))</f>
        <v>16</v>
      </c>
      <c r="B17" s="13" t="str">
        <f>IF(Table1[[#This Row],[Date]]="","",TEXT(Table1[[#This Row],[Date]],"DDD"))</f>
        <v>Mon</v>
      </c>
      <c r="C17" s="10">
        <v>45719</v>
      </c>
      <c r="D17" s="1" t="s">
        <v>18</v>
      </c>
      <c r="E17" s="1" t="s">
        <v>12</v>
      </c>
      <c r="F17" s="1">
        <v>7000</v>
      </c>
      <c r="G17" s="11" t="s">
        <v>13</v>
      </c>
    </row>
    <row r="18" spans="1:7" x14ac:dyDescent="0.25">
      <c r="A18" s="12">
        <f>IF(Table1[[#This Row],[Day]]="","",ROW(17:17))</f>
        <v>17</v>
      </c>
      <c r="B18" s="13" t="str">
        <f>IF(Table1[[#This Row],[Date]]="","",TEXT(Table1[[#This Row],[Date]],"DDD"))</f>
        <v>Wed</v>
      </c>
      <c r="C18" s="10">
        <v>45721</v>
      </c>
      <c r="D18" s="1" t="s">
        <v>16</v>
      </c>
      <c r="E18" s="1" t="s">
        <v>12</v>
      </c>
      <c r="F18" s="1">
        <v>38774</v>
      </c>
      <c r="G18" s="11" t="s">
        <v>17</v>
      </c>
    </row>
    <row r="19" spans="1:7" x14ac:dyDescent="0.25">
      <c r="A19" s="12">
        <f>IF(Table1[[#This Row],[Day]]="","",ROW(18:18))</f>
        <v>18</v>
      </c>
      <c r="B19" s="13" t="str">
        <f>IF(Table1[[#This Row],[Date]]="","",TEXT(Table1[[#This Row],[Date]],"DDD"))</f>
        <v>Mon</v>
      </c>
      <c r="C19" s="10">
        <v>45747</v>
      </c>
      <c r="D19" s="1" t="s">
        <v>18</v>
      </c>
      <c r="E19" s="1" t="s">
        <v>12</v>
      </c>
      <c r="F19" s="1">
        <v>7000</v>
      </c>
      <c r="G19" s="11" t="s">
        <v>13</v>
      </c>
    </row>
    <row r="20" spans="1:7" x14ac:dyDescent="0.25">
      <c r="A20" s="12">
        <f>IF(Table1[[#This Row],[Day]]="","",ROW(19:19))</f>
        <v>19</v>
      </c>
      <c r="B20" s="13" t="str">
        <f>IF(Table1[[#This Row],[Date]]="","",TEXT(Table1[[#This Row],[Date]],"DDD"))</f>
        <v>Fri</v>
      </c>
      <c r="C20" s="10">
        <v>45751</v>
      </c>
      <c r="D20" s="1" t="s">
        <v>16</v>
      </c>
      <c r="E20" s="1" t="s">
        <v>12</v>
      </c>
      <c r="F20" s="1">
        <v>40024</v>
      </c>
      <c r="G20" s="11" t="s">
        <v>17</v>
      </c>
    </row>
    <row r="21" spans="1:7" x14ac:dyDescent="0.25">
      <c r="A21" s="12">
        <f>IF(Table1[[#This Row],[Day]]="","",ROW(20:20))</f>
        <v>20</v>
      </c>
      <c r="B21" s="13" t="str">
        <f>IF(Table1[[#This Row],[Date]]="","",TEXT(Table1[[#This Row],[Date]],"DDD"))</f>
        <v>Mon</v>
      </c>
      <c r="C21" s="10">
        <v>45754</v>
      </c>
      <c r="D21" s="1" t="s">
        <v>19</v>
      </c>
      <c r="E21" s="1" t="s">
        <v>8</v>
      </c>
      <c r="F21" s="1">
        <v>3000</v>
      </c>
      <c r="G21" s="11" t="s">
        <v>20</v>
      </c>
    </row>
    <row r="22" spans="1:7" x14ac:dyDescent="0.25">
      <c r="A22" s="12">
        <f>IF(Table1[[#This Row],[Day]]="","",ROW(21:21))</f>
        <v>21</v>
      </c>
      <c r="B22" s="13" t="str">
        <f>IF(Table1[[#This Row],[Date]]="","",TEXT(Table1[[#This Row],[Date]],"DDD"))</f>
        <v>Wed</v>
      </c>
      <c r="C22" s="10">
        <v>45756</v>
      </c>
      <c r="D22" s="1" t="s">
        <v>19</v>
      </c>
      <c r="E22" s="1" t="s">
        <v>8</v>
      </c>
      <c r="F22" s="1">
        <v>1500</v>
      </c>
      <c r="G22" s="11" t="s">
        <v>20</v>
      </c>
    </row>
    <row r="23" spans="1:7" x14ac:dyDescent="0.25">
      <c r="A23" s="12">
        <f>IF(Table1[[#This Row],[Day]]="","",ROW(22:22))</f>
        <v>22</v>
      </c>
      <c r="B23" s="13" t="str">
        <f>IF(Table1[[#This Row],[Date]]="","",TEXT(Table1[[#This Row],[Date]],"DDD"))</f>
        <v>Mon</v>
      </c>
      <c r="C23" s="10">
        <v>45782</v>
      </c>
      <c r="D23" s="1" t="s">
        <v>16</v>
      </c>
      <c r="E23" s="1" t="s">
        <v>12</v>
      </c>
      <c r="F23" s="1">
        <v>40024</v>
      </c>
      <c r="G23" s="11" t="s">
        <v>17</v>
      </c>
    </row>
    <row r="24" spans="1:7" x14ac:dyDescent="0.25">
      <c r="A24" s="12">
        <f>IF(Table1[[#This Row],[Day]]="","",ROW(23:23))</f>
        <v>23</v>
      </c>
      <c r="B24" s="13" t="str">
        <f>IF(Table1[[#This Row],[Date]]="","",TEXT(Table1[[#This Row],[Date]],"DDD"))</f>
        <v>Mon</v>
      </c>
      <c r="C24" s="10">
        <v>45782</v>
      </c>
      <c r="D24" s="1" t="s">
        <v>18</v>
      </c>
      <c r="E24" s="1" t="s">
        <v>12</v>
      </c>
      <c r="F24" s="1">
        <v>7000</v>
      </c>
      <c r="G24" s="11" t="s">
        <v>13</v>
      </c>
    </row>
    <row r="25" spans="1:7" x14ac:dyDescent="0.25">
      <c r="A25" s="12">
        <f>IF(Table1[[#This Row],[Day]]="","",ROW(24:24))</f>
        <v>24</v>
      </c>
      <c r="B25" s="13" t="str">
        <f>IF(Table1[[#This Row],[Date]]="","",TEXT(Table1[[#This Row],[Date]],"DDD"))</f>
        <v>Tue</v>
      </c>
      <c r="C25" s="10">
        <v>45811</v>
      </c>
      <c r="D25" s="1" t="s">
        <v>18</v>
      </c>
      <c r="E25" s="1" t="s">
        <v>12</v>
      </c>
      <c r="F25" s="1">
        <v>7000</v>
      </c>
      <c r="G25" s="11" t="s">
        <v>13</v>
      </c>
    </row>
    <row r="26" spans="1:7" x14ac:dyDescent="0.25">
      <c r="A26" s="12">
        <f>IF(Table1[[#This Row],[Day]]="","",ROW(25:25))</f>
        <v>25</v>
      </c>
      <c r="B26" s="13" t="str">
        <f>IF(Table1[[#This Row],[Date]]="","",TEXT(Table1[[#This Row],[Date]],"DDD"))</f>
        <v>Thu</v>
      </c>
      <c r="C26" s="10">
        <v>45813</v>
      </c>
      <c r="D26" s="1" t="s">
        <v>16</v>
      </c>
      <c r="E26" s="1" t="s">
        <v>12</v>
      </c>
      <c r="F26" s="1">
        <v>44388</v>
      </c>
      <c r="G26" s="11" t="s">
        <v>17</v>
      </c>
    </row>
    <row r="27" spans="1:7" x14ac:dyDescent="0.25">
      <c r="A27" s="12">
        <f>IF(Table1[[#This Row],[Day]]="","",ROW(26:26))</f>
        <v>26</v>
      </c>
      <c r="B27" s="13" t="str">
        <f>IF(Table1[[#This Row],[Date]]="","",TEXT(Table1[[#This Row],[Date]],"DDD"))</f>
        <v>Tue</v>
      </c>
      <c r="C27" s="10">
        <v>45839</v>
      </c>
      <c r="D27" s="1" t="s">
        <v>18</v>
      </c>
      <c r="E27" s="1" t="s">
        <v>12</v>
      </c>
      <c r="F27" s="1">
        <v>7000</v>
      </c>
      <c r="G27" s="11" t="s">
        <v>13</v>
      </c>
    </row>
    <row r="28" spans="1:7" x14ac:dyDescent="0.25">
      <c r="A28" s="14">
        <f>IF(Table1[[#This Row],[Day]]="","",ROW(27:27))</f>
        <v>27</v>
      </c>
      <c r="B28" s="15" t="str">
        <f>IF(Table1[[#This Row],[Date]]="","",TEXT(Table1[[#This Row],[Date]],"DDD"))</f>
        <v>Sat</v>
      </c>
      <c r="C28" s="16">
        <v>45843</v>
      </c>
      <c r="D28" s="17" t="s">
        <v>16</v>
      </c>
      <c r="E28" s="17" t="s">
        <v>12</v>
      </c>
      <c r="F28" s="17">
        <v>42024</v>
      </c>
      <c r="G28" s="18" t="s">
        <v>17</v>
      </c>
    </row>
  </sheetData>
  <mergeCells count="3">
    <mergeCell ref="B2:C2"/>
    <mergeCell ref="F2:J3"/>
    <mergeCell ref="F5:J6"/>
  </mergeCells>
  <dataValidations count="1">
    <dataValidation type="list" allowBlank="1" showInputMessage="1" showErrorMessage="1" sqref="E11:E28">
      <formula1>"Cash, Bank, Card, Phonepe, Google Pay"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3" sqref="C13"/>
    </sheetView>
  </sheetViews>
  <sheetFormatPr defaultRowHeight="15" x14ac:dyDescent="0.25"/>
  <cols>
    <col min="1" max="1" width="11" customWidth="1"/>
    <col min="2" max="2" width="22" customWidth="1"/>
    <col min="3" max="3" width="24.85546875" customWidth="1"/>
    <col min="4" max="4" width="19" customWidth="1"/>
    <col min="5" max="5" width="20.28515625" customWidth="1"/>
    <col min="6" max="6" width="21" customWidth="1"/>
    <col min="7" max="7" width="24.42578125" customWidth="1"/>
  </cols>
  <sheetData>
    <row r="1" spans="1:10" ht="15.75" thickBot="1" x14ac:dyDescent="0.3"/>
    <row r="2" spans="1:10" ht="18.75" x14ac:dyDescent="0.3">
      <c r="B2" s="33" t="s">
        <v>6</v>
      </c>
      <c r="C2" s="33"/>
      <c r="F2" s="34" t="s">
        <v>11</v>
      </c>
      <c r="G2" s="35"/>
      <c r="H2" s="35"/>
      <c r="I2" s="35"/>
      <c r="J2" s="36"/>
    </row>
    <row r="3" spans="1:10" x14ac:dyDescent="0.25">
      <c r="B3" s="20" t="s">
        <v>21</v>
      </c>
      <c r="C3" s="20" t="s">
        <v>7</v>
      </c>
      <c r="F3" s="37"/>
      <c r="G3" s="38"/>
      <c r="H3" s="38"/>
      <c r="I3" s="38"/>
      <c r="J3" s="39"/>
    </row>
    <row r="4" spans="1:10" x14ac:dyDescent="0.25">
      <c r="B4" s="20" t="s">
        <v>8</v>
      </c>
      <c r="C4" s="19">
        <f>SUMIF(Table13[Payment Method],$B$4:$B$6,Table13[Amount])</f>
        <v>15500</v>
      </c>
      <c r="F4" s="4"/>
      <c r="G4" s="3"/>
      <c r="H4" s="3"/>
      <c r="I4" s="3"/>
      <c r="J4" s="5"/>
    </row>
    <row r="5" spans="1:10" x14ac:dyDescent="0.25">
      <c r="B5" s="20" t="s">
        <v>12</v>
      </c>
      <c r="C5" s="19">
        <f>SUMIF(Table13[Payment Method],$B$4:$B$6,Table13[Amount])</f>
        <v>143000</v>
      </c>
      <c r="F5" s="40" t="s">
        <v>22</v>
      </c>
      <c r="G5" s="41"/>
      <c r="H5" s="41"/>
      <c r="I5" s="41"/>
      <c r="J5" s="42"/>
    </row>
    <row r="6" spans="1:10" ht="19.5" customHeight="1" thickBot="1" x14ac:dyDescent="0.3">
      <c r="B6" s="20" t="s">
        <v>9</v>
      </c>
      <c r="C6" s="19">
        <f>SUMIF(Table13[Payment Method],$B$4:$B$6,Table13[Amount])</f>
        <v>166000</v>
      </c>
      <c r="F6" s="43"/>
      <c r="G6" s="44"/>
      <c r="H6" s="44"/>
      <c r="I6" s="44"/>
      <c r="J6" s="45"/>
    </row>
    <row r="7" spans="1:10" x14ac:dyDescent="0.25">
      <c r="B7" s="20" t="s">
        <v>10</v>
      </c>
      <c r="C7" s="19">
        <f>SUM(C4:C6)</f>
        <v>324500</v>
      </c>
    </row>
    <row r="10" spans="1:10" x14ac:dyDescent="0.25">
      <c r="A10" s="6" t="s">
        <v>0</v>
      </c>
      <c r="B10" s="7" t="s">
        <v>1</v>
      </c>
      <c r="C10" s="7" t="s">
        <v>2</v>
      </c>
      <c r="D10" s="7" t="s">
        <v>3</v>
      </c>
      <c r="E10" s="7" t="s">
        <v>21</v>
      </c>
      <c r="F10" s="7" t="s">
        <v>7</v>
      </c>
      <c r="G10" s="8" t="s">
        <v>5</v>
      </c>
    </row>
    <row r="11" spans="1:10" x14ac:dyDescent="0.25">
      <c r="A11" s="9">
        <f>IF(Table13[[#This Row],[Day]]="","",ROW(10:10))</f>
        <v>10</v>
      </c>
      <c r="B11" s="1" t="str">
        <f>IF(Table13[[#This Row],[Date]]="","",TEXT(Table13[[#This Row],[Date]],"DDD"))</f>
        <v>Wed</v>
      </c>
      <c r="C11" s="10">
        <v>45658</v>
      </c>
      <c r="D11" s="1" t="s">
        <v>16</v>
      </c>
      <c r="E11" s="1" t="s">
        <v>9</v>
      </c>
      <c r="F11" s="1">
        <v>38000</v>
      </c>
      <c r="G11" s="11" t="s">
        <v>24</v>
      </c>
    </row>
    <row r="12" spans="1:10" x14ac:dyDescent="0.25">
      <c r="A12" s="9">
        <f>IF(Table13[[#This Row],[Day]]="","",ROW(11:11))</f>
        <v>11</v>
      </c>
      <c r="B12" s="1" t="str">
        <f>IF(Table13[[#This Row],[Date]]="","",TEXT(Table13[[#This Row],[Date]],"DDD"))</f>
        <v>Thu</v>
      </c>
      <c r="C12" s="10">
        <v>45659</v>
      </c>
      <c r="D12" s="1" t="s">
        <v>25</v>
      </c>
      <c r="E12" s="1" t="s">
        <v>8</v>
      </c>
      <c r="F12" s="1">
        <v>2000</v>
      </c>
      <c r="G12" s="11" t="s">
        <v>26</v>
      </c>
    </row>
    <row r="13" spans="1:10" x14ac:dyDescent="0.25">
      <c r="A13" s="9">
        <f>IF(Table13[[#This Row],[Day]]="","",ROW(12:12))</f>
        <v>12</v>
      </c>
      <c r="B13" s="1" t="str">
        <f>IF(Table13[[#This Row],[Date]]="","",TEXT(Table13[[#This Row],[Date]],"DDD"))</f>
        <v>Mon</v>
      </c>
      <c r="C13" s="10">
        <v>45677</v>
      </c>
      <c r="D13" s="1" t="s">
        <v>27</v>
      </c>
      <c r="E13" s="1" t="s">
        <v>9</v>
      </c>
      <c r="F13" s="1">
        <v>5000</v>
      </c>
      <c r="G13" s="11" t="s">
        <v>28</v>
      </c>
    </row>
    <row r="14" spans="1:10" x14ac:dyDescent="0.25">
      <c r="A14" s="12">
        <f>IF(Table13[[#This Row],[Day]]="","",ROW(13:13))</f>
        <v>13</v>
      </c>
      <c r="B14" s="13" t="str">
        <f>IF(Table13[[#This Row],[Date]]="","",TEXT(Table13[[#This Row],[Date]],"DDD"))</f>
        <v>Fri</v>
      </c>
      <c r="C14" s="10">
        <v>45695</v>
      </c>
      <c r="D14" s="1" t="s">
        <v>16</v>
      </c>
      <c r="E14" s="1" t="s">
        <v>9</v>
      </c>
      <c r="F14" s="1">
        <v>38000</v>
      </c>
      <c r="G14" s="11" t="s">
        <v>24</v>
      </c>
    </row>
    <row r="15" spans="1:10" x14ac:dyDescent="0.25">
      <c r="A15" s="12">
        <f>IF(Table13[[#This Row],[Day]]="","",ROW(14:14))</f>
        <v>14</v>
      </c>
      <c r="B15" s="13" t="str">
        <f>IF(Table13[[#This Row],[Date]]="","",TEXT(Table13[[#This Row],[Date]],"DDD"))</f>
        <v>Fri</v>
      </c>
      <c r="C15" s="10">
        <v>45695</v>
      </c>
      <c r="D15" s="1" t="s">
        <v>25</v>
      </c>
      <c r="E15" s="1" t="s">
        <v>8</v>
      </c>
      <c r="F15" s="1">
        <v>2000</v>
      </c>
      <c r="G15" s="11" t="s">
        <v>26</v>
      </c>
    </row>
    <row r="16" spans="1:10" x14ac:dyDescent="0.25">
      <c r="A16" s="12">
        <f>IF(Table13[[#This Row],[Day]]="","",ROW(15:15))</f>
        <v>15</v>
      </c>
      <c r="B16" s="13" t="str">
        <f>IF(Table13[[#This Row],[Date]]="","",TEXT(Table13[[#This Row],[Date]],"DDD"))</f>
        <v>Thu</v>
      </c>
      <c r="C16" s="10">
        <v>45708</v>
      </c>
      <c r="D16" s="1" t="s">
        <v>18</v>
      </c>
      <c r="E16" s="1" t="s">
        <v>9</v>
      </c>
      <c r="F16" s="1">
        <v>5000</v>
      </c>
      <c r="G16" s="11" t="s">
        <v>28</v>
      </c>
    </row>
    <row r="17" spans="1:7" x14ac:dyDescent="0.25">
      <c r="A17" s="12">
        <f>IF(Table13[[#This Row],[Day]]="","",ROW(16:16))</f>
        <v>16</v>
      </c>
      <c r="B17" s="13" t="str">
        <f>IF(Table13[[#This Row],[Date]]="","",TEXT(Table13[[#This Row],[Date]],"DDD"))</f>
        <v>Wed</v>
      </c>
      <c r="C17" s="10">
        <v>45721</v>
      </c>
      <c r="D17" s="1" t="s">
        <v>18</v>
      </c>
      <c r="E17" s="1" t="s">
        <v>9</v>
      </c>
      <c r="F17" s="1">
        <v>7000</v>
      </c>
      <c r="G17" s="11" t="s">
        <v>28</v>
      </c>
    </row>
    <row r="18" spans="1:7" x14ac:dyDescent="0.25">
      <c r="A18" s="12">
        <f>IF(Table13[[#This Row],[Day]]="","",ROW(17:17))</f>
        <v>17</v>
      </c>
      <c r="B18" s="13" t="str">
        <f>IF(Table13[[#This Row],[Date]]="","",TEXT(Table13[[#This Row],[Date]],"DDD"))</f>
        <v>Sat</v>
      </c>
      <c r="C18" s="10">
        <v>45724</v>
      </c>
      <c r="D18" s="1" t="s">
        <v>16</v>
      </c>
      <c r="E18" s="1" t="s">
        <v>9</v>
      </c>
      <c r="F18" s="1">
        <v>35000</v>
      </c>
      <c r="G18" s="11" t="s">
        <v>24</v>
      </c>
    </row>
    <row r="19" spans="1:7" x14ac:dyDescent="0.25">
      <c r="A19" s="12">
        <f>IF(Table13[[#This Row],[Day]]="","",ROW(18:18))</f>
        <v>18</v>
      </c>
      <c r="B19" s="13" t="str">
        <f>IF(Table13[[#This Row],[Date]]="","",TEXT(Table13[[#This Row],[Date]],"DDD"))</f>
        <v>Fri</v>
      </c>
      <c r="C19" s="10">
        <v>45751</v>
      </c>
      <c r="D19" s="1" t="s">
        <v>18</v>
      </c>
      <c r="E19" s="1" t="s">
        <v>8</v>
      </c>
      <c r="F19" s="1">
        <v>7000</v>
      </c>
      <c r="G19" s="11" t="s">
        <v>28</v>
      </c>
    </row>
    <row r="20" spans="1:7" x14ac:dyDescent="0.25">
      <c r="A20" s="12">
        <f>IF(Table13[[#This Row],[Day]]="","",ROW(19:19))</f>
        <v>19</v>
      </c>
      <c r="B20" s="13" t="str">
        <f>IF(Table13[[#This Row],[Date]]="","",TEXT(Table13[[#This Row],[Date]],"DDD"))</f>
        <v>Tue</v>
      </c>
      <c r="C20" s="10">
        <v>45755</v>
      </c>
      <c r="D20" s="1" t="s">
        <v>16</v>
      </c>
      <c r="E20" s="1" t="s">
        <v>9</v>
      </c>
      <c r="F20" s="1">
        <v>38000</v>
      </c>
      <c r="G20" s="11" t="s">
        <v>24</v>
      </c>
    </row>
    <row r="21" spans="1:7" x14ac:dyDescent="0.25">
      <c r="A21" s="12">
        <f>IF(Table13[[#This Row],[Day]]="","",ROW(20:20))</f>
        <v>20</v>
      </c>
      <c r="B21" s="13" t="str">
        <f>IF(Table13[[#This Row],[Date]]="","",TEXT(Table13[[#This Row],[Date]],"DDD"))</f>
        <v>Thu</v>
      </c>
      <c r="C21" s="10">
        <v>45757</v>
      </c>
      <c r="D21" s="1" t="s">
        <v>19</v>
      </c>
      <c r="E21" s="1" t="s">
        <v>8</v>
      </c>
      <c r="F21" s="1">
        <v>3000</v>
      </c>
      <c r="G21" s="11" t="s">
        <v>29</v>
      </c>
    </row>
    <row r="22" spans="1:7" x14ac:dyDescent="0.25">
      <c r="A22" s="12">
        <f>IF(Table13[[#This Row],[Day]]="","",ROW(21:21))</f>
        <v>21</v>
      </c>
      <c r="B22" s="13" t="str">
        <f>IF(Table13[[#This Row],[Date]]="","",TEXT(Table13[[#This Row],[Date]],"DDD"))</f>
        <v>Tue</v>
      </c>
      <c r="C22" s="10">
        <v>45762</v>
      </c>
      <c r="D22" s="1" t="s">
        <v>19</v>
      </c>
      <c r="E22" s="1" t="s">
        <v>8</v>
      </c>
      <c r="F22" s="1">
        <v>1500</v>
      </c>
      <c r="G22" s="11" t="s">
        <v>29</v>
      </c>
    </row>
    <row r="23" spans="1:7" x14ac:dyDescent="0.25">
      <c r="A23" s="12">
        <f>IF(Table13[[#This Row],[Day]]="","",ROW(22:22))</f>
        <v>22</v>
      </c>
      <c r="B23" s="13" t="str">
        <f>IF(Table13[[#This Row],[Date]]="","",TEXT(Table13[[#This Row],[Date]],"DDD"))</f>
        <v>Wed</v>
      </c>
      <c r="C23" s="10">
        <v>45784</v>
      </c>
      <c r="D23" s="1" t="s">
        <v>16</v>
      </c>
      <c r="E23" s="1" t="s">
        <v>12</v>
      </c>
      <c r="F23" s="1">
        <v>38000</v>
      </c>
      <c r="G23" s="11" t="s">
        <v>24</v>
      </c>
    </row>
    <row r="24" spans="1:7" x14ac:dyDescent="0.25">
      <c r="A24" s="12">
        <f>IF(Table13[[#This Row],[Day]]="","",ROW(23:23))</f>
        <v>23</v>
      </c>
      <c r="B24" s="13" t="str">
        <f>IF(Table13[[#This Row],[Date]]="","",TEXT(Table13[[#This Row],[Date]],"DDD"))</f>
        <v>Tue</v>
      </c>
      <c r="C24" s="10">
        <v>45797</v>
      </c>
      <c r="D24" s="1" t="s">
        <v>18</v>
      </c>
      <c r="E24" s="1" t="s">
        <v>12</v>
      </c>
      <c r="F24" s="1">
        <v>7000</v>
      </c>
      <c r="G24" s="11" t="s">
        <v>28</v>
      </c>
    </row>
    <row r="25" spans="1:7" x14ac:dyDescent="0.25">
      <c r="A25" s="12">
        <f>IF(Table13[[#This Row],[Day]]="","",ROW(24:24))</f>
        <v>24</v>
      </c>
      <c r="B25" s="13" t="str">
        <f>IF(Table13[[#This Row],[Date]]="","",TEXT(Table13[[#This Row],[Date]],"DDD"))</f>
        <v>Fri</v>
      </c>
      <c r="C25" s="10">
        <v>45828</v>
      </c>
      <c r="D25" s="1" t="s">
        <v>18</v>
      </c>
      <c r="E25" s="1" t="s">
        <v>12</v>
      </c>
      <c r="F25" s="1">
        <v>7000</v>
      </c>
      <c r="G25" s="11" t="s">
        <v>28</v>
      </c>
    </row>
    <row r="26" spans="1:7" x14ac:dyDescent="0.25">
      <c r="A26" s="12">
        <f>IF(Table13[[#This Row],[Day]]="","",ROW(25:25))</f>
        <v>25</v>
      </c>
      <c r="B26" s="13" t="str">
        <f>IF(Table13[[#This Row],[Date]]="","",TEXT(Table13[[#This Row],[Date]],"DDD"))</f>
        <v>Sun</v>
      </c>
      <c r="C26" s="10">
        <v>45816</v>
      </c>
      <c r="D26" s="1" t="s">
        <v>16</v>
      </c>
      <c r="E26" s="1" t="s">
        <v>12</v>
      </c>
      <c r="F26" s="1">
        <v>43000</v>
      </c>
      <c r="G26" s="11" t="s">
        <v>24</v>
      </c>
    </row>
    <row r="27" spans="1:7" x14ac:dyDescent="0.25">
      <c r="A27" s="12">
        <f>IF(Table13[[#This Row],[Day]]="","",ROW(26:26))</f>
        <v>26</v>
      </c>
      <c r="B27" s="13" t="str">
        <f>IF(Table13[[#This Row],[Date]]="","",TEXT(Table13[[#This Row],[Date]],"DDD"))</f>
        <v>Fri</v>
      </c>
      <c r="C27" s="10">
        <v>45863</v>
      </c>
      <c r="D27" s="1" t="s">
        <v>18</v>
      </c>
      <c r="E27" s="1" t="s">
        <v>12</v>
      </c>
      <c r="F27" s="1">
        <v>7000</v>
      </c>
      <c r="G27" s="11" t="s">
        <v>28</v>
      </c>
    </row>
    <row r="28" spans="1:7" x14ac:dyDescent="0.25">
      <c r="A28" s="14">
        <f>IF(Table13[[#This Row],[Day]]="","",ROW(27:27))</f>
        <v>27</v>
      </c>
      <c r="B28" s="15" t="str">
        <f>IF(Table13[[#This Row],[Date]]="","",TEXT(Table13[[#This Row],[Date]],"DDD"))</f>
        <v>Thu</v>
      </c>
      <c r="C28" s="16">
        <v>45848</v>
      </c>
      <c r="D28" s="17" t="s">
        <v>16</v>
      </c>
      <c r="E28" s="17" t="s">
        <v>12</v>
      </c>
      <c r="F28" s="17">
        <v>41000</v>
      </c>
      <c r="G28" s="18" t="s">
        <v>24</v>
      </c>
    </row>
  </sheetData>
  <mergeCells count="3">
    <mergeCell ref="B2:C2"/>
    <mergeCell ref="F2:J3"/>
    <mergeCell ref="F5:J6"/>
  </mergeCells>
  <dataValidations count="1">
    <dataValidation type="list" allowBlank="1" showInputMessage="1" showErrorMessage="1" sqref="E11:E28">
      <formula1>"Cash, Bank, Card, Phonepe, Google Pay"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8"/>
  <sheetViews>
    <sheetView workbookViewId="0">
      <selection activeCell="G9" sqref="G9"/>
    </sheetView>
  </sheetViews>
  <sheetFormatPr defaultRowHeight="15" x14ac:dyDescent="0.25"/>
  <cols>
    <col min="2" max="2" width="10.7109375" customWidth="1"/>
    <col min="3" max="3" width="13" customWidth="1"/>
    <col min="5" max="5" width="17.42578125" customWidth="1"/>
    <col min="6" max="6" width="19.5703125" customWidth="1"/>
    <col min="7" max="7" width="23" customWidth="1"/>
    <col min="8" max="8" width="17.5703125" customWidth="1"/>
  </cols>
  <sheetData>
    <row r="2" spans="2:15" ht="15.75" thickBot="1" x14ac:dyDescent="0.3"/>
    <row r="3" spans="2:15" x14ac:dyDescent="0.25">
      <c r="B3" s="46" t="s">
        <v>34</v>
      </c>
      <c r="C3" s="47"/>
      <c r="D3" s="47"/>
      <c r="E3" s="47"/>
      <c r="F3" s="47"/>
      <c r="G3" s="47"/>
      <c r="H3" s="48"/>
      <c r="I3" s="25"/>
      <c r="J3" s="55" t="s">
        <v>35</v>
      </c>
      <c r="K3" s="56"/>
      <c r="L3" s="56"/>
      <c r="M3" s="56"/>
      <c r="N3" s="56"/>
      <c r="O3" s="57"/>
    </row>
    <row r="4" spans="2:15" x14ac:dyDescent="0.25">
      <c r="B4" s="28" t="s">
        <v>2</v>
      </c>
      <c r="C4" s="49" t="s">
        <v>30</v>
      </c>
      <c r="D4" s="50"/>
      <c r="E4" s="51"/>
      <c r="F4" s="24" t="s">
        <v>31</v>
      </c>
      <c r="G4" s="24" t="s">
        <v>32</v>
      </c>
      <c r="H4" s="29" t="s">
        <v>33</v>
      </c>
      <c r="I4" s="26"/>
      <c r="J4" s="58"/>
      <c r="K4" s="59"/>
      <c r="L4" s="59"/>
      <c r="M4" s="59"/>
      <c r="N4" s="59"/>
      <c r="O4" s="60"/>
    </row>
    <row r="5" spans="2:15" ht="15.75" thickBot="1" x14ac:dyDescent="0.3">
      <c r="B5" s="30">
        <v>45658</v>
      </c>
      <c r="C5" s="52">
        <f>VLOOKUP($B$5,Daybook,3,FALSE)</f>
        <v>40024</v>
      </c>
      <c r="D5" s="53"/>
      <c r="E5" s="54"/>
      <c r="F5" s="31">
        <f>VLOOKUP($B$5,Daybook,4,FALSE)</f>
        <v>38000</v>
      </c>
      <c r="G5" s="31">
        <f>VLOOKUP($B$5,Daybook,5,FALSE)</f>
        <v>2024</v>
      </c>
      <c r="H5" s="32">
        <f>VLOOKUP($B$5,Daybook,6,FALSE)</f>
        <v>2024</v>
      </c>
      <c r="I5" s="27"/>
      <c r="J5" s="58"/>
      <c r="K5" s="59"/>
      <c r="L5" s="59"/>
      <c r="M5" s="59"/>
      <c r="N5" s="59"/>
      <c r="O5" s="60"/>
    </row>
    <row r="6" spans="2:15" ht="15.75" thickBot="1" x14ac:dyDescent="0.3">
      <c r="E6" s="2"/>
      <c r="F6" s="2"/>
      <c r="G6" s="2"/>
      <c r="H6" s="2"/>
      <c r="I6" s="2"/>
      <c r="J6" s="61"/>
      <c r="K6" s="62"/>
      <c r="L6" s="62"/>
      <c r="M6" s="62"/>
      <c r="N6" s="62"/>
      <c r="O6" s="63"/>
    </row>
    <row r="13" spans="2:15" x14ac:dyDescent="0.25">
      <c r="B13" s="6" t="s">
        <v>0</v>
      </c>
      <c r="C13" s="7" t="s">
        <v>2</v>
      </c>
      <c r="D13" s="7" t="s">
        <v>1</v>
      </c>
      <c r="E13" s="7" t="s">
        <v>30</v>
      </c>
      <c r="F13" s="7" t="s">
        <v>31</v>
      </c>
      <c r="G13" s="7" t="s">
        <v>32</v>
      </c>
      <c r="H13" s="8" t="s">
        <v>33</v>
      </c>
    </row>
    <row r="14" spans="2:15" x14ac:dyDescent="0.25">
      <c r="B14" s="21">
        <v>1</v>
      </c>
      <c r="C14" s="22">
        <v>45658</v>
      </c>
      <c r="D14" s="19" t="str">
        <f>TEXT(Table3[[#This Row],[Date]],"DDD")</f>
        <v>Wed</v>
      </c>
      <c r="E14" s="1">
        <f>SUMIF(Table1[Date],Table3[[#This Row],[Date]],Table1[Amount])</f>
        <v>40024</v>
      </c>
      <c r="F14" s="1">
        <f>SUMIF(Table13[Date],Table3[[#This Row],[Date]],Table13[Amount])</f>
        <v>38000</v>
      </c>
      <c r="G14" s="1">
        <f>Table3[[#This Row],[Receipt Amount]]-Table3[[#This Row],[Payment Amount]]</f>
        <v>2024</v>
      </c>
      <c r="H14" s="11">
        <f>Table3[[#This Row],[Balance of Day]]</f>
        <v>2024</v>
      </c>
    </row>
    <row r="15" spans="2:15" x14ac:dyDescent="0.25">
      <c r="B15" s="21">
        <v>2</v>
      </c>
      <c r="C15" s="22">
        <v>45659</v>
      </c>
      <c r="D15" s="19" t="str">
        <f>TEXT(Table3[[#This Row],[Date]],"DDD")</f>
        <v>Thu</v>
      </c>
      <c r="E15" s="1">
        <f>SUMIF(Table1[Date],Table3[[#This Row],[Date]],Table1[Amount])</f>
        <v>2000</v>
      </c>
      <c r="F15" s="1">
        <f>SUMIF(Table13[Date],Table3[[#This Row],[Date]],Table13[Amount])</f>
        <v>2000</v>
      </c>
      <c r="G15" s="1">
        <f>Table3[[#This Row],[Receipt Amount]]-Table3[[#This Row],[Payment Amount]]</f>
        <v>0</v>
      </c>
      <c r="H15" s="11">
        <f>H14+Table3[[#This Row],[Receipt Amount]]-Table3[[#This Row],[Payment Amount]]</f>
        <v>2024</v>
      </c>
    </row>
    <row r="16" spans="2:15" x14ac:dyDescent="0.25">
      <c r="B16" s="21">
        <v>3</v>
      </c>
      <c r="C16" s="22">
        <v>45660</v>
      </c>
      <c r="D16" s="23" t="str">
        <f>TEXT(Table3[[#This Row],[Date]],"DDD")</f>
        <v>Fri</v>
      </c>
      <c r="E16" s="1">
        <f>SUMIF(Table1[Date],Table3[[#This Row],[Date]],Table1[Amount])</f>
        <v>0</v>
      </c>
      <c r="F16" s="17">
        <f>SUMIF(Table13[Date],Table3[[#This Row],[Date]],Table13[Amount])</f>
        <v>0</v>
      </c>
      <c r="G16" s="17">
        <f>Table3[[#This Row],[Receipt Amount]]-Table3[[#This Row],[Payment Amount]]</f>
        <v>0</v>
      </c>
      <c r="H16" s="11">
        <f>H15+Table3[[#This Row],[Receipt Amount]]-Table3[[#This Row],[Payment Amount]]</f>
        <v>2024</v>
      </c>
    </row>
    <row r="17" spans="2:8" x14ac:dyDescent="0.25">
      <c r="B17" s="21">
        <v>4</v>
      </c>
      <c r="C17" s="22">
        <v>45661</v>
      </c>
      <c r="D17" s="19" t="str">
        <f>TEXT(Table3[[#This Row],[Date]],"DDD")</f>
        <v>Sat</v>
      </c>
      <c r="E17" s="1">
        <f>SUMIF(Table1[Date],Table3[[#This Row],[Date]],Table1[Amount])</f>
        <v>0</v>
      </c>
      <c r="F17" s="1">
        <f>SUMIF(Table13[Date],Table3[[#This Row],[Date]],Table13[Amount])</f>
        <v>0</v>
      </c>
      <c r="G17" s="1">
        <f>Table3[[#This Row],[Receipt Amount]]-Table3[[#This Row],[Payment Amount]]</f>
        <v>0</v>
      </c>
      <c r="H17" s="11">
        <f>H16+Table3[[#This Row],[Receipt Amount]]-Table3[[#This Row],[Payment Amount]]</f>
        <v>2024</v>
      </c>
    </row>
    <row r="18" spans="2:8" x14ac:dyDescent="0.25">
      <c r="B18" s="21">
        <v>5</v>
      </c>
      <c r="C18" s="22">
        <v>45662</v>
      </c>
      <c r="D18" s="19" t="str">
        <f>TEXT(Table3[[#This Row],[Date]],"DDD")</f>
        <v>Sun</v>
      </c>
      <c r="E18" s="1">
        <f>SUMIF(Table1[Date],Table3[[#This Row],[Date]],Table1[Amount])</f>
        <v>0</v>
      </c>
      <c r="F18" s="1">
        <f>SUMIF(Table13[Date],Table3[[#This Row],[Date]],Table13[Amount])</f>
        <v>0</v>
      </c>
      <c r="G18" s="1">
        <f>Table3[[#This Row],[Receipt Amount]]-Table3[[#This Row],[Payment Amount]]</f>
        <v>0</v>
      </c>
      <c r="H18" s="11">
        <f>H17+Table3[[#This Row],[Receipt Amount]]-Table3[[#This Row],[Payment Amount]]</f>
        <v>2024</v>
      </c>
    </row>
    <row r="19" spans="2:8" x14ac:dyDescent="0.25">
      <c r="B19" s="21">
        <v>6</v>
      </c>
      <c r="C19" s="22">
        <v>45663</v>
      </c>
      <c r="D19" s="19" t="str">
        <f>TEXT(Table3[[#This Row],[Date]],"DDD")</f>
        <v>Mon</v>
      </c>
      <c r="E19" s="1">
        <f>SUMIF(Table1[Date],Table3[[#This Row],[Date]],Table1[Amount])</f>
        <v>0</v>
      </c>
      <c r="F19" s="1">
        <f>SUMIF(Table13[Date],Table3[[#This Row],[Date]],Table13[Amount])</f>
        <v>0</v>
      </c>
      <c r="G19" s="1">
        <f>Table3[[#This Row],[Receipt Amount]]-Table3[[#This Row],[Payment Amount]]</f>
        <v>0</v>
      </c>
      <c r="H19" s="11">
        <f>H18+Table3[[#This Row],[Receipt Amount]]-Table3[[#This Row],[Payment Amount]]</f>
        <v>2024</v>
      </c>
    </row>
    <row r="20" spans="2:8" x14ac:dyDescent="0.25">
      <c r="B20" s="21">
        <v>7</v>
      </c>
      <c r="C20" s="22">
        <v>45664</v>
      </c>
      <c r="D20" s="19" t="str">
        <f>TEXT(Table3[[#This Row],[Date]],"DDD")</f>
        <v>Tue</v>
      </c>
      <c r="E20" s="1">
        <f>SUMIF(Table1[Date],Table3[[#This Row],[Date]],Table1[Amount])</f>
        <v>5000</v>
      </c>
      <c r="F20" s="1">
        <f>SUMIF(Table13[Date],Table3[[#This Row],[Date]],Table13[Amount])</f>
        <v>0</v>
      </c>
      <c r="G20" s="1">
        <f>Table3[[#This Row],[Receipt Amount]]-Table3[[#This Row],[Payment Amount]]</f>
        <v>5000</v>
      </c>
      <c r="H20" s="11">
        <f>H19+Table3[[#This Row],[Receipt Amount]]-Table3[[#This Row],[Payment Amount]]</f>
        <v>7024</v>
      </c>
    </row>
    <row r="21" spans="2:8" x14ac:dyDescent="0.25">
      <c r="B21" s="21">
        <v>8</v>
      </c>
      <c r="C21" s="22">
        <v>45665</v>
      </c>
      <c r="D21" s="19" t="str">
        <f>TEXT(Table3[[#This Row],[Date]],"DDD")</f>
        <v>Wed</v>
      </c>
      <c r="E21" s="1">
        <f>SUMIF(Table1[Date],Table3[[#This Row],[Date]],Table1[Amount])</f>
        <v>0</v>
      </c>
      <c r="F21" s="1">
        <f>SUMIF(Table13[Date],Table3[[#This Row],[Date]],Table13[Amount])</f>
        <v>0</v>
      </c>
      <c r="G21" s="1">
        <f>Table3[[#This Row],[Receipt Amount]]-Table3[[#This Row],[Payment Amount]]</f>
        <v>0</v>
      </c>
      <c r="H21" s="11">
        <f>H20+Table3[[#This Row],[Receipt Amount]]-Table3[[#This Row],[Payment Amount]]</f>
        <v>7024</v>
      </c>
    </row>
    <row r="22" spans="2:8" x14ac:dyDescent="0.25">
      <c r="B22" s="21">
        <v>9</v>
      </c>
      <c r="C22" s="22">
        <v>45666</v>
      </c>
      <c r="D22" s="19" t="str">
        <f>TEXT(Table3[[#This Row],[Date]],"DDD")</f>
        <v>Thu</v>
      </c>
      <c r="E22" s="1">
        <f>SUMIF(Table1[Date],Table3[[#This Row],[Date]],Table1[Amount])</f>
        <v>0</v>
      </c>
      <c r="F22" s="1">
        <f>SUMIF(Table13[Date],Table3[[#This Row],[Date]],Table13[Amount])</f>
        <v>0</v>
      </c>
      <c r="G22" s="1">
        <f>Table3[[#This Row],[Receipt Amount]]-Table3[[#This Row],[Payment Amount]]</f>
        <v>0</v>
      </c>
      <c r="H22" s="11">
        <f>H21+Table3[[#This Row],[Receipt Amount]]-Table3[[#This Row],[Payment Amount]]</f>
        <v>7024</v>
      </c>
    </row>
    <row r="23" spans="2:8" x14ac:dyDescent="0.25">
      <c r="B23" s="21">
        <v>10</v>
      </c>
      <c r="C23" s="22">
        <v>45667</v>
      </c>
      <c r="D23" s="19" t="str">
        <f>TEXT(Table3[[#This Row],[Date]],"DDD")</f>
        <v>Fri</v>
      </c>
      <c r="E23" s="1">
        <f>SUMIF(Table1[Date],Table3[[#This Row],[Date]],Table1[Amount])</f>
        <v>0</v>
      </c>
      <c r="F23" s="1">
        <f>SUMIF(Table13[Date],Table3[[#This Row],[Date]],Table13[Amount])</f>
        <v>0</v>
      </c>
      <c r="G23" s="1">
        <f>Table3[[#This Row],[Receipt Amount]]-Table3[[#This Row],[Payment Amount]]</f>
        <v>0</v>
      </c>
      <c r="H23" s="11">
        <f>H22+Table3[[#This Row],[Receipt Amount]]-Table3[[#This Row],[Payment Amount]]</f>
        <v>7024</v>
      </c>
    </row>
    <row r="24" spans="2:8" x14ac:dyDescent="0.25">
      <c r="B24" s="21">
        <v>11</v>
      </c>
      <c r="C24" s="22">
        <v>45668</v>
      </c>
      <c r="D24" s="19" t="str">
        <f>TEXT(Table3[[#This Row],[Date]],"DDD")</f>
        <v>Sat</v>
      </c>
      <c r="E24" s="1">
        <f>SUMIF(Table1[Date],Table3[[#This Row],[Date]],Table1[Amount])</f>
        <v>0</v>
      </c>
      <c r="F24" s="1">
        <f>SUMIF(Table13[Date],Table3[[#This Row],[Date]],Table13[Amount])</f>
        <v>0</v>
      </c>
      <c r="G24" s="1">
        <f>Table3[[#This Row],[Receipt Amount]]-Table3[[#This Row],[Payment Amount]]</f>
        <v>0</v>
      </c>
      <c r="H24" s="11">
        <f>H23+Table3[[#This Row],[Receipt Amount]]-Table3[[#This Row],[Payment Amount]]</f>
        <v>7024</v>
      </c>
    </row>
    <row r="25" spans="2:8" x14ac:dyDescent="0.25">
      <c r="B25" s="21">
        <v>12</v>
      </c>
      <c r="C25" s="22">
        <v>45669</v>
      </c>
      <c r="D25" s="19" t="str">
        <f>TEXT(Table3[[#This Row],[Date]],"DDD")</f>
        <v>Sun</v>
      </c>
      <c r="E25" s="1">
        <f>SUMIF(Table1[Date],Table3[[#This Row],[Date]],Table1[Amount])</f>
        <v>0</v>
      </c>
      <c r="F25" s="1">
        <f>SUMIF(Table13[Date],Table3[[#This Row],[Date]],Table13[Amount])</f>
        <v>0</v>
      </c>
      <c r="G25" s="1">
        <f>Table3[[#This Row],[Receipt Amount]]-Table3[[#This Row],[Payment Amount]]</f>
        <v>0</v>
      </c>
      <c r="H25" s="11">
        <f>H24+Table3[[#This Row],[Receipt Amount]]-Table3[[#This Row],[Payment Amount]]</f>
        <v>7024</v>
      </c>
    </row>
    <row r="26" spans="2:8" x14ac:dyDescent="0.25">
      <c r="B26" s="21">
        <v>13</v>
      </c>
      <c r="C26" s="22">
        <v>45670</v>
      </c>
      <c r="D26" s="19" t="str">
        <f>TEXT(Table3[[#This Row],[Date]],"DDD")</f>
        <v>Mon</v>
      </c>
      <c r="E26" s="1">
        <f>SUMIF(Table1[Date],Table3[[#This Row],[Date]],Table1[Amount])</f>
        <v>0</v>
      </c>
      <c r="F26" s="1">
        <f>SUMIF(Table13[Date],Table3[[#This Row],[Date]],Table13[Amount])</f>
        <v>0</v>
      </c>
      <c r="G26" s="1">
        <f>Table3[[#This Row],[Receipt Amount]]-Table3[[#This Row],[Payment Amount]]</f>
        <v>0</v>
      </c>
      <c r="H26" s="11">
        <f>H25+Table3[[#This Row],[Receipt Amount]]-Table3[[#This Row],[Payment Amount]]</f>
        <v>7024</v>
      </c>
    </row>
    <row r="27" spans="2:8" x14ac:dyDescent="0.25">
      <c r="B27" s="21">
        <v>14</v>
      </c>
      <c r="C27" s="22">
        <v>45671</v>
      </c>
      <c r="D27" s="19" t="str">
        <f>TEXT(Table3[[#This Row],[Date]],"DDD")</f>
        <v>Tue</v>
      </c>
      <c r="E27" s="1">
        <f>SUMIF(Table1[Date],Table3[[#This Row],[Date]],Table1[Amount])</f>
        <v>0</v>
      </c>
      <c r="F27" s="1">
        <f>SUMIF(Table13[Date],Table3[[#This Row],[Date]],Table13[Amount])</f>
        <v>0</v>
      </c>
      <c r="G27" s="1">
        <f>Table3[[#This Row],[Receipt Amount]]-Table3[[#This Row],[Payment Amount]]</f>
        <v>0</v>
      </c>
      <c r="H27" s="11">
        <f>H26+Table3[[#This Row],[Receipt Amount]]-Table3[[#This Row],[Payment Amount]]</f>
        <v>7024</v>
      </c>
    </row>
    <row r="28" spans="2:8" x14ac:dyDescent="0.25">
      <c r="B28" s="21">
        <v>15</v>
      </c>
      <c r="C28" s="22">
        <v>45672</v>
      </c>
      <c r="D28" s="19" t="str">
        <f>TEXT(Table3[[#This Row],[Date]],"DDD")</f>
        <v>Wed</v>
      </c>
      <c r="E28" s="1">
        <f>SUMIF(Table1[Date],Table3[[#This Row],[Date]],Table1[Amount])</f>
        <v>0</v>
      </c>
      <c r="F28" s="1">
        <f>SUMIF(Table13[Date],Table3[[#This Row],[Date]],Table13[Amount])</f>
        <v>0</v>
      </c>
      <c r="G28" s="1">
        <f>Table3[[#This Row],[Receipt Amount]]-Table3[[#This Row],[Payment Amount]]</f>
        <v>0</v>
      </c>
      <c r="H28" s="11">
        <f>H27+Table3[[#This Row],[Receipt Amount]]-Table3[[#This Row],[Payment Amount]]</f>
        <v>7024</v>
      </c>
    </row>
    <row r="29" spans="2:8" x14ac:dyDescent="0.25">
      <c r="B29" s="21">
        <v>16</v>
      </c>
      <c r="C29" s="22">
        <v>45673</v>
      </c>
      <c r="D29" s="19" t="str">
        <f>TEXT(Table3[[#This Row],[Date]],"DDD")</f>
        <v>Thu</v>
      </c>
      <c r="E29" s="1">
        <f>SUMIF(Table1[Date],Table3[[#This Row],[Date]],Table1[Amount])</f>
        <v>0</v>
      </c>
      <c r="F29" s="1">
        <f>SUMIF(Table13[Date],Table3[[#This Row],[Date]],Table13[Amount])</f>
        <v>0</v>
      </c>
      <c r="G29" s="1">
        <f>Table3[[#This Row],[Receipt Amount]]-Table3[[#This Row],[Payment Amount]]</f>
        <v>0</v>
      </c>
      <c r="H29" s="11">
        <f>H28+Table3[[#This Row],[Receipt Amount]]-Table3[[#This Row],[Payment Amount]]</f>
        <v>7024</v>
      </c>
    </row>
    <row r="30" spans="2:8" x14ac:dyDescent="0.25">
      <c r="B30" s="21">
        <v>17</v>
      </c>
      <c r="C30" s="22">
        <v>45674</v>
      </c>
      <c r="D30" s="19" t="str">
        <f>TEXT(Table3[[#This Row],[Date]],"DDD")</f>
        <v>Fri</v>
      </c>
      <c r="E30" s="1">
        <f>SUMIF(Table1[Date],Table3[[#This Row],[Date]],Table1[Amount])</f>
        <v>0</v>
      </c>
      <c r="F30" s="1">
        <f>SUMIF(Table13[Date],Table3[[#This Row],[Date]],Table13[Amount])</f>
        <v>0</v>
      </c>
      <c r="G30" s="1">
        <f>Table3[[#This Row],[Receipt Amount]]-Table3[[#This Row],[Payment Amount]]</f>
        <v>0</v>
      </c>
      <c r="H30" s="11">
        <f>H29+Table3[[#This Row],[Receipt Amount]]-Table3[[#This Row],[Payment Amount]]</f>
        <v>7024</v>
      </c>
    </row>
    <row r="31" spans="2:8" x14ac:dyDescent="0.25">
      <c r="B31" s="21">
        <v>18</v>
      </c>
      <c r="C31" s="22">
        <v>45675</v>
      </c>
      <c r="D31" s="19" t="str">
        <f>TEXT(Table3[[#This Row],[Date]],"DDD")</f>
        <v>Sat</v>
      </c>
      <c r="E31" s="1">
        <f>SUMIF(Table1[Date],Table3[[#This Row],[Date]],Table1[Amount])</f>
        <v>0</v>
      </c>
      <c r="F31" s="1">
        <f>SUMIF(Table13[Date],Table3[[#This Row],[Date]],Table13[Amount])</f>
        <v>0</v>
      </c>
      <c r="G31" s="1">
        <f>Table3[[#This Row],[Receipt Amount]]-Table3[[#This Row],[Payment Amount]]</f>
        <v>0</v>
      </c>
      <c r="H31" s="11">
        <f>H30+Table3[[#This Row],[Receipt Amount]]-Table3[[#This Row],[Payment Amount]]</f>
        <v>7024</v>
      </c>
    </row>
    <row r="32" spans="2:8" x14ac:dyDescent="0.25">
      <c r="B32" s="21">
        <v>19</v>
      </c>
      <c r="C32" s="22">
        <v>45676</v>
      </c>
      <c r="D32" s="19" t="str">
        <f>TEXT(Table3[[#This Row],[Date]],"DDD")</f>
        <v>Sun</v>
      </c>
      <c r="E32" s="1">
        <f>SUMIF(Table1[Date],Table3[[#This Row],[Date]],Table1[Amount])</f>
        <v>0</v>
      </c>
      <c r="F32" s="1">
        <f>SUMIF(Table13[Date],Table3[[#This Row],[Date]],Table13[Amount])</f>
        <v>0</v>
      </c>
      <c r="G32" s="1">
        <f>Table3[[#This Row],[Receipt Amount]]-Table3[[#This Row],[Payment Amount]]</f>
        <v>0</v>
      </c>
      <c r="H32" s="11">
        <f>H31+Table3[[#This Row],[Receipt Amount]]-Table3[[#This Row],[Payment Amount]]</f>
        <v>7024</v>
      </c>
    </row>
    <row r="33" spans="2:8" x14ac:dyDescent="0.25">
      <c r="B33" s="21">
        <v>20</v>
      </c>
      <c r="C33" s="22">
        <v>45677</v>
      </c>
      <c r="D33" s="19" t="str">
        <f>TEXT(Table3[[#This Row],[Date]],"DDD")</f>
        <v>Mon</v>
      </c>
      <c r="E33" s="1">
        <f>SUMIF(Table1[Date],Table3[[#This Row],[Date]],Table1[Amount])</f>
        <v>0</v>
      </c>
      <c r="F33" s="1">
        <f>SUMIF(Table13[Date],Table3[[#This Row],[Date]],Table13[Amount])</f>
        <v>5000</v>
      </c>
      <c r="G33" s="1">
        <f>Table3[[#This Row],[Receipt Amount]]-Table3[[#This Row],[Payment Amount]]</f>
        <v>-5000</v>
      </c>
      <c r="H33" s="11">
        <f>H32+Table3[[#This Row],[Receipt Amount]]-Table3[[#This Row],[Payment Amount]]</f>
        <v>2024</v>
      </c>
    </row>
    <row r="34" spans="2:8" x14ac:dyDescent="0.25">
      <c r="B34" s="21">
        <v>21</v>
      </c>
      <c r="C34" s="22">
        <v>45678</v>
      </c>
      <c r="D34" s="19" t="str">
        <f>TEXT(Table3[[#This Row],[Date]],"DDD")</f>
        <v>Tue</v>
      </c>
      <c r="E34" s="1">
        <f>SUMIF(Table1[Date],Table3[[#This Row],[Date]],Table1[Amount])</f>
        <v>0</v>
      </c>
      <c r="F34" s="1">
        <f>SUMIF(Table13[Date],Table3[[#This Row],[Date]],Table13[Amount])</f>
        <v>0</v>
      </c>
      <c r="G34" s="1">
        <f>Table3[[#This Row],[Receipt Amount]]-Table3[[#This Row],[Payment Amount]]</f>
        <v>0</v>
      </c>
      <c r="H34" s="11">
        <f>H33+Table3[[#This Row],[Receipt Amount]]-Table3[[#This Row],[Payment Amount]]</f>
        <v>2024</v>
      </c>
    </row>
    <row r="35" spans="2:8" x14ac:dyDescent="0.25">
      <c r="B35" s="21">
        <v>22</v>
      </c>
      <c r="C35" s="22">
        <v>45679</v>
      </c>
      <c r="D35" s="19" t="str">
        <f>TEXT(Table3[[#This Row],[Date]],"DDD")</f>
        <v>Wed</v>
      </c>
      <c r="E35" s="1">
        <f>SUMIF(Table1[Date],Table3[[#This Row],[Date]],Table1[Amount])</f>
        <v>0</v>
      </c>
      <c r="F35" s="1">
        <f>SUMIF(Table13[Date],Table3[[#This Row],[Date]],Table13[Amount])</f>
        <v>0</v>
      </c>
      <c r="G35" s="1">
        <f>Table3[[#This Row],[Receipt Amount]]-Table3[[#This Row],[Payment Amount]]</f>
        <v>0</v>
      </c>
      <c r="H35" s="11">
        <f>H34+Table3[[#This Row],[Receipt Amount]]-Table3[[#This Row],[Payment Amount]]</f>
        <v>2024</v>
      </c>
    </row>
    <row r="36" spans="2:8" x14ac:dyDescent="0.25">
      <c r="B36" s="21">
        <v>23</v>
      </c>
      <c r="C36" s="22">
        <v>45680</v>
      </c>
      <c r="D36" s="19" t="str">
        <f>TEXT(Table3[[#This Row],[Date]],"DDD")</f>
        <v>Thu</v>
      </c>
      <c r="E36" s="1">
        <f>SUMIF(Table1[Date],Table3[[#This Row],[Date]],Table1[Amount])</f>
        <v>0</v>
      </c>
      <c r="F36" s="1">
        <f>SUMIF(Table13[Date],Table3[[#This Row],[Date]],Table13[Amount])</f>
        <v>0</v>
      </c>
      <c r="G36" s="1">
        <f>Table3[[#This Row],[Receipt Amount]]-Table3[[#This Row],[Payment Amount]]</f>
        <v>0</v>
      </c>
      <c r="H36" s="11">
        <f>H35+Table3[[#This Row],[Receipt Amount]]-Table3[[#This Row],[Payment Amount]]</f>
        <v>2024</v>
      </c>
    </row>
    <row r="37" spans="2:8" x14ac:dyDescent="0.25">
      <c r="B37" s="21">
        <v>24</v>
      </c>
      <c r="C37" s="22">
        <v>45681</v>
      </c>
      <c r="D37" s="19" t="str">
        <f>TEXT(Table3[[#This Row],[Date]],"DDD")</f>
        <v>Fri</v>
      </c>
      <c r="E37" s="1">
        <f>SUMIF(Table1[Date],Table3[[#This Row],[Date]],Table1[Amount])</f>
        <v>0</v>
      </c>
      <c r="F37" s="1">
        <f>SUMIF(Table13[Date],Table3[[#This Row],[Date]],Table13[Amount])</f>
        <v>0</v>
      </c>
      <c r="G37" s="1">
        <f>Table3[[#This Row],[Receipt Amount]]-Table3[[#This Row],[Payment Amount]]</f>
        <v>0</v>
      </c>
      <c r="H37" s="11">
        <f>H36+Table3[[#This Row],[Receipt Amount]]-Table3[[#This Row],[Payment Amount]]</f>
        <v>2024</v>
      </c>
    </row>
    <row r="38" spans="2:8" x14ac:dyDescent="0.25">
      <c r="B38" s="21">
        <v>25</v>
      </c>
      <c r="C38" s="22">
        <v>45682</v>
      </c>
      <c r="D38" s="23" t="str">
        <f>TEXT(Table3[[#This Row],[Date]],"DDD")</f>
        <v>Sat</v>
      </c>
      <c r="E38" s="1">
        <f>SUMIF(Table1[Date],Table3[[#This Row],[Date]],Table1[Amount])</f>
        <v>0</v>
      </c>
      <c r="F38" s="17">
        <f>SUMIF(Table13[Date],Table3[[#This Row],[Date]],Table13[Amount])</f>
        <v>0</v>
      </c>
      <c r="G38" s="17">
        <f>Table3[[#This Row],[Receipt Amount]]-Table3[[#This Row],[Payment Amount]]</f>
        <v>0</v>
      </c>
      <c r="H38" s="11">
        <f>H37+Table3[[#This Row],[Receipt Amount]]-Table3[[#This Row],[Payment Amount]]</f>
        <v>2024</v>
      </c>
    </row>
    <row r="39" spans="2:8" x14ac:dyDescent="0.25">
      <c r="B39" s="21">
        <v>26</v>
      </c>
      <c r="C39" s="22">
        <v>45683</v>
      </c>
      <c r="D39" s="23" t="str">
        <f>TEXT(Table3[[#This Row],[Date]],"DDD")</f>
        <v>Sun</v>
      </c>
      <c r="E39" s="1">
        <f>SUMIF(Table1[Date],Table3[[#This Row],[Date]],Table1[Amount])</f>
        <v>0</v>
      </c>
      <c r="F39" s="17">
        <f>SUMIF(Table13[Date],Table3[[#This Row],[Date]],Table13[Amount])</f>
        <v>0</v>
      </c>
      <c r="G39" s="17">
        <f>Table3[[#This Row],[Receipt Amount]]-Table3[[#This Row],[Payment Amount]]</f>
        <v>0</v>
      </c>
      <c r="H39" s="11">
        <f>H38+Table3[[#This Row],[Receipt Amount]]-Table3[[#This Row],[Payment Amount]]</f>
        <v>2024</v>
      </c>
    </row>
    <row r="40" spans="2:8" x14ac:dyDescent="0.25">
      <c r="B40" s="21">
        <v>27</v>
      </c>
      <c r="C40" s="22">
        <v>45684</v>
      </c>
      <c r="D40" s="23" t="str">
        <f>TEXT(Table3[[#This Row],[Date]],"DDD")</f>
        <v>Mon</v>
      </c>
      <c r="E40" s="1">
        <f>SUMIF(Table1[Date],Table3[[#This Row],[Date]],Table1[Amount])</f>
        <v>0</v>
      </c>
      <c r="F40" s="17">
        <f>SUMIF(Table13[Date],Table3[[#This Row],[Date]],Table13[Amount])</f>
        <v>0</v>
      </c>
      <c r="G40" s="17">
        <f>Table3[[#This Row],[Receipt Amount]]-Table3[[#This Row],[Payment Amount]]</f>
        <v>0</v>
      </c>
      <c r="H40" s="11">
        <f>H39+Table3[[#This Row],[Receipt Amount]]-Table3[[#This Row],[Payment Amount]]</f>
        <v>2024</v>
      </c>
    </row>
    <row r="41" spans="2:8" x14ac:dyDescent="0.25">
      <c r="B41" s="21">
        <v>28</v>
      </c>
      <c r="C41" s="22">
        <v>45685</v>
      </c>
      <c r="D41" s="19" t="str">
        <f>TEXT(Table3[[#This Row],[Date]],"DDD")</f>
        <v>Tue</v>
      </c>
      <c r="E41" s="1">
        <f>SUMIF(Table1[Date],Table3[[#This Row],[Date]],Table1[Amount])</f>
        <v>0</v>
      </c>
      <c r="F41" s="1">
        <f>SUMIF(Table13[Date],Table3[[#This Row],[Date]],Table13[Amount])</f>
        <v>0</v>
      </c>
      <c r="G41" s="1">
        <f>Table3[[#This Row],[Receipt Amount]]-Table3[[#This Row],[Payment Amount]]</f>
        <v>0</v>
      </c>
      <c r="H41" s="11">
        <f>H40+Table3[[#This Row],[Receipt Amount]]-Table3[[#This Row],[Payment Amount]]</f>
        <v>2024</v>
      </c>
    </row>
    <row r="42" spans="2:8" x14ac:dyDescent="0.25">
      <c r="B42" s="21">
        <v>29</v>
      </c>
      <c r="C42" s="22">
        <v>45686</v>
      </c>
      <c r="D42" s="19" t="str">
        <f>TEXT(Table3[[#This Row],[Date]],"DDD")</f>
        <v>Wed</v>
      </c>
      <c r="E42" s="1">
        <f>SUMIF(Table1[Date],Table3[[#This Row],[Date]],Table1[Amount])</f>
        <v>0</v>
      </c>
      <c r="F42" s="1">
        <f>SUMIF(Table13[Date],Table3[[#This Row],[Date]],Table13[Amount])</f>
        <v>0</v>
      </c>
      <c r="G42" s="1">
        <f>Table3[[#This Row],[Receipt Amount]]-Table3[[#This Row],[Payment Amount]]</f>
        <v>0</v>
      </c>
      <c r="H42" s="11">
        <f>H41+Table3[[#This Row],[Receipt Amount]]-Table3[[#This Row],[Payment Amount]]</f>
        <v>2024</v>
      </c>
    </row>
    <row r="43" spans="2:8" x14ac:dyDescent="0.25">
      <c r="B43" s="21">
        <v>30</v>
      </c>
      <c r="C43" s="22">
        <v>45687</v>
      </c>
      <c r="D43" s="19" t="str">
        <f>TEXT(Table3[[#This Row],[Date]],"DDD")</f>
        <v>Thu</v>
      </c>
      <c r="E43" s="1">
        <f>SUMIF(Table1[Date],Table3[[#This Row],[Date]],Table1[Amount])</f>
        <v>0</v>
      </c>
      <c r="F43" s="1">
        <f>SUMIF(Table13[Date],Table3[[#This Row],[Date]],Table13[Amount])</f>
        <v>0</v>
      </c>
      <c r="G43" s="1">
        <f>Table3[[#This Row],[Receipt Amount]]-Table3[[#This Row],[Payment Amount]]</f>
        <v>0</v>
      </c>
      <c r="H43" s="11">
        <f>H42+Table3[[#This Row],[Receipt Amount]]-Table3[[#This Row],[Payment Amount]]</f>
        <v>2024</v>
      </c>
    </row>
    <row r="44" spans="2:8" x14ac:dyDescent="0.25">
      <c r="B44" s="21">
        <v>31</v>
      </c>
      <c r="C44" s="22">
        <v>45688</v>
      </c>
      <c r="D44" s="19" t="str">
        <f>TEXT(Table3[[#This Row],[Date]],"DDD")</f>
        <v>Fri</v>
      </c>
      <c r="E44" s="1">
        <f>SUMIF(Table1[Date],Table3[[#This Row],[Date]],Table1[Amount])</f>
        <v>0</v>
      </c>
      <c r="F44" s="1">
        <f>SUMIF(Table13[Date],Table3[[#This Row],[Date]],Table13[Amount])</f>
        <v>0</v>
      </c>
      <c r="G44" s="1">
        <f>Table3[[#This Row],[Receipt Amount]]-Table3[[#This Row],[Payment Amount]]</f>
        <v>0</v>
      </c>
      <c r="H44" s="11">
        <f>H43+Table3[[#This Row],[Receipt Amount]]-Table3[[#This Row],[Payment Amount]]</f>
        <v>2024</v>
      </c>
    </row>
    <row r="45" spans="2:8" x14ac:dyDescent="0.25">
      <c r="B45" s="21">
        <v>32</v>
      </c>
      <c r="C45" s="22">
        <v>45689</v>
      </c>
      <c r="D45" s="19" t="str">
        <f>TEXT(Table3[[#This Row],[Date]],"DDD")</f>
        <v>Sat</v>
      </c>
      <c r="E45" s="1">
        <f>SUMIF(Table1[Date],Table3[[#This Row],[Date]],Table1[Amount])</f>
        <v>0</v>
      </c>
      <c r="F45" s="1">
        <f>SUMIF(Table13[Date],Table3[[#This Row],[Date]],Table13[Amount])</f>
        <v>0</v>
      </c>
      <c r="G45" s="1">
        <f>Table3[[#This Row],[Receipt Amount]]-Table3[[#This Row],[Payment Amount]]</f>
        <v>0</v>
      </c>
      <c r="H45" s="11">
        <f>H44+Table3[[#This Row],[Receipt Amount]]-Table3[[#This Row],[Payment Amount]]</f>
        <v>2024</v>
      </c>
    </row>
    <row r="46" spans="2:8" x14ac:dyDescent="0.25">
      <c r="B46" s="21">
        <v>33</v>
      </c>
      <c r="C46" s="22">
        <v>45690</v>
      </c>
      <c r="D46" s="19" t="str">
        <f>TEXT(Table3[[#This Row],[Date]],"DDD")</f>
        <v>Sun</v>
      </c>
      <c r="E46" s="1">
        <f>SUMIF(Table1[Date],Table3[[#This Row],[Date]],Table1[Amount])</f>
        <v>0</v>
      </c>
      <c r="F46" s="1">
        <f>SUMIF(Table13[Date],Table3[[#This Row],[Date]],Table13[Amount])</f>
        <v>0</v>
      </c>
      <c r="G46" s="1">
        <f>Table3[[#This Row],[Receipt Amount]]-Table3[[#This Row],[Payment Amount]]</f>
        <v>0</v>
      </c>
      <c r="H46" s="11">
        <f>H45+Table3[[#This Row],[Receipt Amount]]-Table3[[#This Row],[Payment Amount]]</f>
        <v>2024</v>
      </c>
    </row>
    <row r="47" spans="2:8" x14ac:dyDescent="0.25">
      <c r="B47" s="21">
        <v>34</v>
      </c>
      <c r="C47" s="22">
        <v>45691</v>
      </c>
      <c r="D47" s="19" t="str">
        <f>TEXT(Table3[[#This Row],[Date]],"DDD")</f>
        <v>Mon</v>
      </c>
      <c r="E47" s="1">
        <f>SUMIF(Table1[Date],Table3[[#This Row],[Date]],Table1[Amount])</f>
        <v>0</v>
      </c>
      <c r="F47" s="1">
        <f>SUMIF(Table13[Date],Table3[[#This Row],[Date]],Table13[Amount])</f>
        <v>0</v>
      </c>
      <c r="G47" s="1">
        <f>Table3[[#This Row],[Receipt Amount]]-Table3[[#This Row],[Payment Amount]]</f>
        <v>0</v>
      </c>
      <c r="H47" s="11">
        <f>H46+Table3[[#This Row],[Receipt Amount]]-Table3[[#This Row],[Payment Amount]]</f>
        <v>2024</v>
      </c>
    </row>
    <row r="48" spans="2:8" x14ac:dyDescent="0.25">
      <c r="B48" s="21">
        <v>35</v>
      </c>
      <c r="C48" s="22">
        <v>45692</v>
      </c>
      <c r="D48" s="19" t="str">
        <f>TEXT(Table3[[#This Row],[Date]],"DDD")</f>
        <v>Tue</v>
      </c>
      <c r="E48" s="1">
        <f>SUMIF(Table1[Date],Table3[[#This Row],[Date]],Table1[Amount])</f>
        <v>0</v>
      </c>
      <c r="F48" s="1">
        <f>SUMIF(Table13[Date],Table3[[#This Row],[Date]],Table13[Amount])</f>
        <v>0</v>
      </c>
      <c r="G48" s="1">
        <f>Table3[[#This Row],[Receipt Amount]]-Table3[[#This Row],[Payment Amount]]</f>
        <v>0</v>
      </c>
      <c r="H48" s="11">
        <f>H47+Table3[[#This Row],[Receipt Amount]]-Table3[[#This Row],[Payment Amount]]</f>
        <v>2024</v>
      </c>
    </row>
    <row r="49" spans="2:8" x14ac:dyDescent="0.25">
      <c r="B49" s="21">
        <v>36</v>
      </c>
      <c r="C49" s="22">
        <v>45693</v>
      </c>
      <c r="D49" s="19" t="str">
        <f>TEXT(Table3[[#This Row],[Date]],"DDD")</f>
        <v>Wed</v>
      </c>
      <c r="E49" s="1">
        <f>SUMIF(Table1[Date],Table3[[#This Row],[Date]],Table1[Amount])</f>
        <v>42024</v>
      </c>
      <c r="F49" s="1">
        <f>SUMIF(Table13[Date],Table3[[#This Row],[Date]],Table13[Amount])</f>
        <v>0</v>
      </c>
      <c r="G49" s="1">
        <f>Table3[[#This Row],[Receipt Amount]]-Table3[[#This Row],[Payment Amount]]</f>
        <v>42024</v>
      </c>
      <c r="H49" s="11">
        <f>H48+Table3[[#This Row],[Receipt Amount]]-Table3[[#This Row],[Payment Amount]]</f>
        <v>44048</v>
      </c>
    </row>
    <row r="50" spans="2:8" x14ac:dyDescent="0.25">
      <c r="B50" s="21">
        <v>37</v>
      </c>
      <c r="C50" s="22">
        <v>45694</v>
      </c>
      <c r="D50" s="19" t="str">
        <f>TEXT(Table3[[#This Row],[Date]],"DDD")</f>
        <v>Thu</v>
      </c>
      <c r="E50" s="1">
        <f>SUMIF(Table1[Date],Table3[[#This Row],[Date]],Table1[Amount])</f>
        <v>0</v>
      </c>
      <c r="F50" s="1">
        <f>SUMIF(Table13[Date],Table3[[#This Row],[Date]],Table13[Amount])</f>
        <v>0</v>
      </c>
      <c r="G50" s="1">
        <f>Table3[[#This Row],[Receipt Amount]]-Table3[[#This Row],[Payment Amount]]</f>
        <v>0</v>
      </c>
      <c r="H50" s="11">
        <f>H49+Table3[[#This Row],[Receipt Amount]]-Table3[[#This Row],[Payment Amount]]</f>
        <v>44048</v>
      </c>
    </row>
    <row r="51" spans="2:8" x14ac:dyDescent="0.25">
      <c r="B51" s="21">
        <v>38</v>
      </c>
      <c r="C51" s="22">
        <v>45695</v>
      </c>
      <c r="D51" s="19" t="str">
        <f>TEXT(Table3[[#This Row],[Date]],"DDD")</f>
        <v>Fri</v>
      </c>
      <c r="E51" s="1">
        <f>SUMIF(Table1[Date],Table3[[#This Row],[Date]],Table1[Amount])</f>
        <v>0</v>
      </c>
      <c r="F51" s="1">
        <f>SUMIF(Table13[Date],Table3[[#This Row],[Date]],Table13[Amount])</f>
        <v>40000</v>
      </c>
      <c r="G51" s="1">
        <f>Table3[[#This Row],[Receipt Amount]]-Table3[[#This Row],[Payment Amount]]</f>
        <v>-40000</v>
      </c>
      <c r="H51" s="11">
        <f>H50+Table3[[#This Row],[Receipt Amount]]-Table3[[#This Row],[Payment Amount]]</f>
        <v>4048</v>
      </c>
    </row>
    <row r="52" spans="2:8" x14ac:dyDescent="0.25">
      <c r="B52" s="21">
        <v>39</v>
      </c>
      <c r="C52" s="22">
        <v>45696</v>
      </c>
      <c r="D52" s="19" t="str">
        <f>TEXT(Table3[[#This Row],[Date]],"DDD")</f>
        <v>Sat</v>
      </c>
      <c r="E52" s="1">
        <f>SUMIF(Table1[Date],Table3[[#This Row],[Date]],Table1[Amount])</f>
        <v>0</v>
      </c>
      <c r="F52" s="1">
        <f>SUMIF(Table13[Date],Table3[[#This Row],[Date]],Table13[Amount])</f>
        <v>0</v>
      </c>
      <c r="G52" s="1">
        <f>Table3[[#This Row],[Receipt Amount]]-Table3[[#This Row],[Payment Amount]]</f>
        <v>0</v>
      </c>
      <c r="H52" s="11">
        <f>H51+Table3[[#This Row],[Receipt Amount]]-Table3[[#This Row],[Payment Amount]]</f>
        <v>4048</v>
      </c>
    </row>
    <row r="53" spans="2:8" x14ac:dyDescent="0.25">
      <c r="B53" s="21">
        <v>40</v>
      </c>
      <c r="C53" s="22">
        <v>45697</v>
      </c>
      <c r="D53" s="19" t="str">
        <f>TEXT(Table3[[#This Row],[Date]],"DDD")</f>
        <v>Sun</v>
      </c>
      <c r="E53" s="1">
        <f>SUMIF(Table1[Date],Table3[[#This Row],[Date]],Table1[Amount])</f>
        <v>0</v>
      </c>
      <c r="F53" s="1">
        <f>SUMIF(Table13[Date],Table3[[#This Row],[Date]],Table13[Amount])</f>
        <v>0</v>
      </c>
      <c r="G53" s="1">
        <f>Table3[[#This Row],[Receipt Amount]]-Table3[[#This Row],[Payment Amount]]</f>
        <v>0</v>
      </c>
      <c r="H53" s="11">
        <f>H52+Table3[[#This Row],[Receipt Amount]]-Table3[[#This Row],[Payment Amount]]</f>
        <v>4048</v>
      </c>
    </row>
    <row r="54" spans="2:8" x14ac:dyDescent="0.25">
      <c r="B54" s="21">
        <v>41</v>
      </c>
      <c r="C54" s="22">
        <v>45698</v>
      </c>
      <c r="D54" s="19" t="str">
        <f>TEXT(Table3[[#This Row],[Date]],"DDD")</f>
        <v>Mon</v>
      </c>
      <c r="E54" s="1">
        <f>SUMIF(Table1[Date],Table3[[#This Row],[Date]],Table1[Amount])</f>
        <v>0</v>
      </c>
      <c r="F54" s="1">
        <f>SUMIF(Table13[Date],Table3[[#This Row],[Date]],Table13[Amount])</f>
        <v>0</v>
      </c>
      <c r="G54" s="1">
        <f>Table3[[#This Row],[Receipt Amount]]-Table3[[#This Row],[Payment Amount]]</f>
        <v>0</v>
      </c>
      <c r="H54" s="11">
        <f>H53+Table3[[#This Row],[Receipt Amount]]-Table3[[#This Row],[Payment Amount]]</f>
        <v>4048</v>
      </c>
    </row>
    <row r="55" spans="2:8" x14ac:dyDescent="0.25">
      <c r="B55" s="21">
        <v>42</v>
      </c>
      <c r="C55" s="22">
        <v>45699</v>
      </c>
      <c r="D55" s="19" t="str">
        <f>TEXT(Table3[[#This Row],[Date]],"DDD")</f>
        <v>Tue</v>
      </c>
      <c r="E55" s="1">
        <f>SUMIF(Table1[Date],Table3[[#This Row],[Date]],Table1[Amount])</f>
        <v>0</v>
      </c>
      <c r="F55" s="1">
        <f>SUMIF(Table13[Date],Table3[[#This Row],[Date]],Table13[Amount])</f>
        <v>0</v>
      </c>
      <c r="G55" s="1">
        <f>Table3[[#This Row],[Receipt Amount]]-Table3[[#This Row],[Payment Amount]]</f>
        <v>0</v>
      </c>
      <c r="H55" s="11">
        <f>H54+Table3[[#This Row],[Receipt Amount]]-Table3[[#This Row],[Payment Amount]]</f>
        <v>4048</v>
      </c>
    </row>
    <row r="56" spans="2:8" x14ac:dyDescent="0.25">
      <c r="B56" s="21">
        <v>43</v>
      </c>
      <c r="C56" s="22">
        <v>45700</v>
      </c>
      <c r="D56" s="19" t="str">
        <f>TEXT(Table3[[#This Row],[Date]],"DDD")</f>
        <v>Wed</v>
      </c>
      <c r="E56" s="1">
        <f>SUMIF(Table1[Date],Table3[[#This Row],[Date]],Table1[Amount])</f>
        <v>0</v>
      </c>
      <c r="F56" s="1">
        <f>SUMIF(Table13[Date],Table3[[#This Row],[Date]],Table13[Amount])</f>
        <v>0</v>
      </c>
      <c r="G56" s="1">
        <f>Table3[[#This Row],[Receipt Amount]]-Table3[[#This Row],[Payment Amount]]</f>
        <v>0</v>
      </c>
      <c r="H56" s="11">
        <f>H55+Table3[[#This Row],[Receipt Amount]]-Table3[[#This Row],[Payment Amount]]</f>
        <v>4048</v>
      </c>
    </row>
    <row r="57" spans="2:8" x14ac:dyDescent="0.25">
      <c r="B57" s="21">
        <v>44</v>
      </c>
      <c r="C57" s="22">
        <v>45701</v>
      </c>
      <c r="D57" s="19" t="str">
        <f>TEXT(Table3[[#This Row],[Date]],"DDD")</f>
        <v>Thu</v>
      </c>
      <c r="E57" s="1">
        <f>SUMIF(Table1[Date],Table3[[#This Row],[Date]],Table1[Amount])</f>
        <v>0</v>
      </c>
      <c r="F57" s="1">
        <f>SUMIF(Table13[Date],Table3[[#This Row],[Date]],Table13[Amount])</f>
        <v>0</v>
      </c>
      <c r="G57" s="1">
        <f>Table3[[#This Row],[Receipt Amount]]-Table3[[#This Row],[Payment Amount]]</f>
        <v>0</v>
      </c>
      <c r="H57" s="11">
        <f>H56+Table3[[#This Row],[Receipt Amount]]-Table3[[#This Row],[Payment Amount]]</f>
        <v>4048</v>
      </c>
    </row>
    <row r="58" spans="2:8" x14ac:dyDescent="0.25">
      <c r="B58" s="21">
        <v>45</v>
      </c>
      <c r="C58" s="22">
        <v>45702</v>
      </c>
      <c r="D58" s="19" t="str">
        <f>TEXT(Table3[[#This Row],[Date]],"DDD")</f>
        <v>Fri</v>
      </c>
      <c r="E58" s="1">
        <f>SUMIF(Table1[Date],Table3[[#This Row],[Date]],Table1[Amount])</f>
        <v>5000</v>
      </c>
      <c r="F58" s="1">
        <f>SUMIF(Table13[Date],Table3[[#This Row],[Date]],Table13[Amount])</f>
        <v>0</v>
      </c>
      <c r="G58" s="1">
        <f>Table3[[#This Row],[Receipt Amount]]-Table3[[#This Row],[Payment Amount]]</f>
        <v>5000</v>
      </c>
      <c r="H58" s="11">
        <f>H57+Table3[[#This Row],[Receipt Amount]]-Table3[[#This Row],[Payment Amount]]</f>
        <v>9048</v>
      </c>
    </row>
    <row r="59" spans="2:8" x14ac:dyDescent="0.25">
      <c r="B59" s="21">
        <v>46</v>
      </c>
      <c r="C59" s="22">
        <v>45703</v>
      </c>
      <c r="D59" s="19" t="str">
        <f>TEXT(Table3[[#This Row],[Date]],"DDD")</f>
        <v>Sat</v>
      </c>
      <c r="E59" s="1">
        <f>SUMIF(Table1[Date],Table3[[#This Row],[Date]],Table1[Amount])</f>
        <v>0</v>
      </c>
      <c r="F59" s="1">
        <f>SUMIF(Table13[Date],Table3[[#This Row],[Date]],Table13[Amount])</f>
        <v>0</v>
      </c>
      <c r="G59" s="1">
        <f>Table3[[#This Row],[Receipt Amount]]-Table3[[#This Row],[Payment Amount]]</f>
        <v>0</v>
      </c>
      <c r="H59" s="11">
        <f>H58+Table3[[#This Row],[Receipt Amount]]-Table3[[#This Row],[Payment Amount]]</f>
        <v>9048</v>
      </c>
    </row>
    <row r="60" spans="2:8" x14ac:dyDescent="0.25">
      <c r="B60" s="21">
        <v>47</v>
      </c>
      <c r="C60" s="22">
        <v>45704</v>
      </c>
      <c r="D60" s="19" t="str">
        <f>TEXT(Table3[[#This Row],[Date]],"DDD")</f>
        <v>Sun</v>
      </c>
      <c r="E60" s="1">
        <f>SUMIF(Table1[Date],Table3[[#This Row],[Date]],Table1[Amount])</f>
        <v>0</v>
      </c>
      <c r="F60" s="1">
        <f>SUMIF(Table13[Date],Table3[[#This Row],[Date]],Table13[Amount])</f>
        <v>0</v>
      </c>
      <c r="G60" s="1">
        <f>Table3[[#This Row],[Receipt Amount]]-Table3[[#This Row],[Payment Amount]]</f>
        <v>0</v>
      </c>
      <c r="H60" s="11">
        <f>H59+Table3[[#This Row],[Receipt Amount]]-Table3[[#This Row],[Payment Amount]]</f>
        <v>9048</v>
      </c>
    </row>
    <row r="61" spans="2:8" x14ac:dyDescent="0.25">
      <c r="B61" s="21">
        <v>48</v>
      </c>
      <c r="C61" s="22">
        <v>45705</v>
      </c>
      <c r="D61" s="19" t="str">
        <f>TEXT(Table3[[#This Row],[Date]],"DDD")</f>
        <v>Mon</v>
      </c>
      <c r="E61" s="1">
        <f>SUMIF(Table1[Date],Table3[[#This Row],[Date]],Table1[Amount])</f>
        <v>0</v>
      </c>
      <c r="F61" s="1">
        <f>SUMIF(Table13[Date],Table3[[#This Row],[Date]],Table13[Amount])</f>
        <v>0</v>
      </c>
      <c r="G61" s="1">
        <f>Table3[[#This Row],[Receipt Amount]]-Table3[[#This Row],[Payment Amount]]</f>
        <v>0</v>
      </c>
      <c r="H61" s="11">
        <f>H60+Table3[[#This Row],[Receipt Amount]]-Table3[[#This Row],[Payment Amount]]</f>
        <v>9048</v>
      </c>
    </row>
    <row r="62" spans="2:8" x14ac:dyDescent="0.25">
      <c r="B62" s="21">
        <v>49</v>
      </c>
      <c r="C62" s="22">
        <v>45706</v>
      </c>
      <c r="D62" s="19" t="str">
        <f>TEXT(Table3[[#This Row],[Date]],"DDD")</f>
        <v>Tue</v>
      </c>
      <c r="E62" s="1">
        <f>SUMIF(Table1[Date],Table3[[#This Row],[Date]],Table1[Amount])</f>
        <v>0</v>
      </c>
      <c r="F62" s="1">
        <f>SUMIF(Table13[Date],Table3[[#This Row],[Date]],Table13[Amount])</f>
        <v>0</v>
      </c>
      <c r="G62" s="1">
        <f>Table3[[#This Row],[Receipt Amount]]-Table3[[#This Row],[Payment Amount]]</f>
        <v>0</v>
      </c>
      <c r="H62" s="11">
        <f>H61+Table3[[#This Row],[Receipt Amount]]-Table3[[#This Row],[Payment Amount]]</f>
        <v>9048</v>
      </c>
    </row>
    <row r="63" spans="2:8" x14ac:dyDescent="0.25">
      <c r="B63" s="21">
        <v>50</v>
      </c>
      <c r="C63" s="22">
        <v>45707</v>
      </c>
      <c r="D63" s="19" t="str">
        <f>TEXT(Table3[[#This Row],[Date]],"DDD")</f>
        <v>Wed</v>
      </c>
      <c r="E63" s="1">
        <f>SUMIF(Table1[Date],Table3[[#This Row],[Date]],Table1[Amount])</f>
        <v>0</v>
      </c>
      <c r="F63" s="1">
        <f>SUMIF(Table13[Date],Table3[[#This Row],[Date]],Table13[Amount])</f>
        <v>0</v>
      </c>
      <c r="G63" s="1">
        <f>Table3[[#This Row],[Receipt Amount]]-Table3[[#This Row],[Payment Amount]]</f>
        <v>0</v>
      </c>
      <c r="H63" s="11">
        <f>H62+Table3[[#This Row],[Receipt Amount]]-Table3[[#This Row],[Payment Amount]]</f>
        <v>9048</v>
      </c>
    </row>
    <row r="64" spans="2:8" x14ac:dyDescent="0.25">
      <c r="B64" s="21">
        <v>51</v>
      </c>
      <c r="C64" s="22">
        <v>45708</v>
      </c>
      <c r="D64" s="19" t="str">
        <f>TEXT(Table3[[#This Row],[Date]],"DDD")</f>
        <v>Thu</v>
      </c>
      <c r="E64" s="1">
        <f>SUMIF(Table1[Date],Table3[[#This Row],[Date]],Table1[Amount])</f>
        <v>0</v>
      </c>
      <c r="F64" s="1">
        <f>SUMIF(Table13[Date],Table3[[#This Row],[Date]],Table13[Amount])</f>
        <v>5000</v>
      </c>
      <c r="G64" s="1">
        <f>Table3[[#This Row],[Receipt Amount]]-Table3[[#This Row],[Payment Amount]]</f>
        <v>-5000</v>
      </c>
      <c r="H64" s="11">
        <f>H63+Table3[[#This Row],[Receipt Amount]]-Table3[[#This Row],[Payment Amount]]</f>
        <v>4048</v>
      </c>
    </row>
    <row r="65" spans="2:8" x14ac:dyDescent="0.25">
      <c r="B65" s="21">
        <v>52</v>
      </c>
      <c r="C65" s="22">
        <v>45709</v>
      </c>
      <c r="D65" s="19" t="str">
        <f>TEXT(Table3[[#This Row],[Date]],"DDD")</f>
        <v>Fri</v>
      </c>
      <c r="E65" s="1">
        <f>SUMIF(Table1[Date],Table3[[#This Row],[Date]],Table1[Amount])</f>
        <v>0</v>
      </c>
      <c r="F65" s="1">
        <f>SUMIF(Table13[Date],Table3[[#This Row],[Date]],Table13[Amount])</f>
        <v>0</v>
      </c>
      <c r="G65" s="1">
        <f>Table3[[#This Row],[Receipt Amount]]-Table3[[#This Row],[Payment Amount]]</f>
        <v>0</v>
      </c>
      <c r="H65" s="11">
        <f>H64+Table3[[#This Row],[Receipt Amount]]-Table3[[#This Row],[Payment Amount]]</f>
        <v>4048</v>
      </c>
    </row>
    <row r="66" spans="2:8" x14ac:dyDescent="0.25">
      <c r="B66" s="21">
        <v>53</v>
      </c>
      <c r="C66" s="22">
        <v>45710</v>
      </c>
      <c r="D66" s="19" t="str">
        <f>TEXT(Table3[[#This Row],[Date]],"DDD")</f>
        <v>Sat</v>
      </c>
      <c r="E66" s="1">
        <f>SUMIF(Table1[Date],Table3[[#This Row],[Date]],Table1[Amount])</f>
        <v>0</v>
      </c>
      <c r="F66" s="1">
        <f>SUMIF(Table13[Date],Table3[[#This Row],[Date]],Table13[Amount])</f>
        <v>0</v>
      </c>
      <c r="G66" s="1">
        <f>Table3[[#This Row],[Receipt Amount]]-Table3[[#This Row],[Payment Amount]]</f>
        <v>0</v>
      </c>
      <c r="H66" s="11">
        <f>H65+Table3[[#This Row],[Receipt Amount]]-Table3[[#This Row],[Payment Amount]]</f>
        <v>4048</v>
      </c>
    </row>
    <row r="67" spans="2:8" x14ac:dyDescent="0.25">
      <c r="B67" s="21">
        <v>54</v>
      </c>
      <c r="C67" s="22">
        <v>45711</v>
      </c>
      <c r="D67" s="19" t="str">
        <f>TEXT(Table3[[#This Row],[Date]],"DDD")</f>
        <v>Sun</v>
      </c>
      <c r="E67" s="1">
        <f>SUMIF(Table1[Date],Table3[[#This Row],[Date]],Table1[Amount])</f>
        <v>0</v>
      </c>
      <c r="F67" s="1">
        <f>SUMIF(Table13[Date],Table3[[#This Row],[Date]],Table13[Amount])</f>
        <v>0</v>
      </c>
      <c r="G67" s="1">
        <f>Table3[[#This Row],[Receipt Amount]]-Table3[[#This Row],[Payment Amount]]</f>
        <v>0</v>
      </c>
      <c r="H67" s="11">
        <f>H66+Table3[[#This Row],[Receipt Amount]]-Table3[[#This Row],[Payment Amount]]</f>
        <v>4048</v>
      </c>
    </row>
    <row r="68" spans="2:8" x14ac:dyDescent="0.25">
      <c r="B68" s="21">
        <v>55</v>
      </c>
      <c r="C68" s="22">
        <v>45712</v>
      </c>
      <c r="D68" s="19" t="str">
        <f>TEXT(Table3[[#This Row],[Date]],"DDD")</f>
        <v>Mon</v>
      </c>
      <c r="E68" s="1">
        <f>SUMIF(Table1[Date],Table3[[#This Row],[Date]],Table1[Amount])</f>
        <v>0</v>
      </c>
      <c r="F68" s="1">
        <f>SUMIF(Table13[Date],Table3[[#This Row],[Date]],Table13[Amount])</f>
        <v>0</v>
      </c>
      <c r="G68" s="1">
        <f>Table3[[#This Row],[Receipt Amount]]-Table3[[#This Row],[Payment Amount]]</f>
        <v>0</v>
      </c>
      <c r="H68" s="11">
        <f>H67+Table3[[#This Row],[Receipt Amount]]-Table3[[#This Row],[Payment Amount]]</f>
        <v>4048</v>
      </c>
    </row>
    <row r="69" spans="2:8" x14ac:dyDescent="0.25">
      <c r="B69" s="21">
        <v>56</v>
      </c>
      <c r="C69" s="22">
        <v>45713</v>
      </c>
      <c r="D69" s="19" t="str">
        <f>TEXT(Table3[[#This Row],[Date]],"DDD")</f>
        <v>Tue</v>
      </c>
      <c r="E69" s="1">
        <f>SUMIF(Table1[Date],Table3[[#This Row],[Date]],Table1[Amount])</f>
        <v>0</v>
      </c>
      <c r="F69" s="1">
        <f>SUMIF(Table13[Date],Table3[[#This Row],[Date]],Table13[Amount])</f>
        <v>0</v>
      </c>
      <c r="G69" s="1">
        <f>Table3[[#This Row],[Receipt Amount]]-Table3[[#This Row],[Payment Amount]]</f>
        <v>0</v>
      </c>
      <c r="H69" s="11">
        <f>H68+Table3[[#This Row],[Receipt Amount]]-Table3[[#This Row],[Payment Amount]]</f>
        <v>4048</v>
      </c>
    </row>
    <row r="70" spans="2:8" x14ac:dyDescent="0.25">
      <c r="B70" s="21">
        <v>57</v>
      </c>
      <c r="C70" s="22">
        <v>45714</v>
      </c>
      <c r="D70" s="19" t="str">
        <f>TEXT(Table3[[#This Row],[Date]],"DDD")</f>
        <v>Wed</v>
      </c>
      <c r="E70" s="1">
        <f>SUMIF(Table1[Date],Table3[[#This Row],[Date]],Table1[Amount])</f>
        <v>0</v>
      </c>
      <c r="F70" s="1">
        <f>SUMIF(Table13[Date],Table3[[#This Row],[Date]],Table13[Amount])</f>
        <v>0</v>
      </c>
      <c r="G70" s="1">
        <f>Table3[[#This Row],[Receipt Amount]]-Table3[[#This Row],[Payment Amount]]</f>
        <v>0</v>
      </c>
      <c r="H70" s="11">
        <f>H69+Table3[[#This Row],[Receipt Amount]]-Table3[[#This Row],[Payment Amount]]</f>
        <v>4048</v>
      </c>
    </row>
    <row r="71" spans="2:8" x14ac:dyDescent="0.25">
      <c r="B71" s="21">
        <v>58</v>
      </c>
      <c r="C71" s="22">
        <v>45715</v>
      </c>
      <c r="D71" s="19" t="str">
        <f>TEXT(Table3[[#This Row],[Date]],"DDD")</f>
        <v>Thu</v>
      </c>
      <c r="E71" s="1">
        <f>SUMIF(Table1[Date],Table3[[#This Row],[Date]],Table1[Amount])</f>
        <v>0</v>
      </c>
      <c r="F71" s="1">
        <f>SUMIF(Table13[Date],Table3[[#This Row],[Date]],Table13[Amount])</f>
        <v>0</v>
      </c>
      <c r="G71" s="1">
        <f>Table3[[#This Row],[Receipt Amount]]-Table3[[#This Row],[Payment Amount]]</f>
        <v>0</v>
      </c>
      <c r="H71" s="11">
        <f>H70+Table3[[#This Row],[Receipt Amount]]-Table3[[#This Row],[Payment Amount]]</f>
        <v>4048</v>
      </c>
    </row>
    <row r="72" spans="2:8" x14ac:dyDescent="0.25">
      <c r="B72" s="21">
        <v>59</v>
      </c>
      <c r="C72" s="22">
        <v>45716</v>
      </c>
      <c r="D72" s="19" t="str">
        <f>TEXT(Table3[[#This Row],[Date]],"DDD")</f>
        <v>Fri</v>
      </c>
      <c r="E72" s="1">
        <f>SUMIF(Table1[Date],Table3[[#This Row],[Date]],Table1[Amount])</f>
        <v>0</v>
      </c>
      <c r="F72" s="1">
        <f>SUMIF(Table13[Date],Table3[[#This Row],[Date]],Table13[Amount])</f>
        <v>0</v>
      </c>
      <c r="G72" s="1">
        <f>Table3[[#This Row],[Receipt Amount]]-Table3[[#This Row],[Payment Amount]]</f>
        <v>0</v>
      </c>
      <c r="H72" s="11">
        <f>H71+Table3[[#This Row],[Receipt Amount]]-Table3[[#This Row],[Payment Amount]]</f>
        <v>4048</v>
      </c>
    </row>
    <row r="73" spans="2:8" x14ac:dyDescent="0.25">
      <c r="B73" s="21">
        <v>60</v>
      </c>
      <c r="C73" s="22">
        <v>45717</v>
      </c>
      <c r="D73" s="19" t="str">
        <f>TEXT(Table3[[#This Row],[Date]],"DDD")</f>
        <v>Sat</v>
      </c>
      <c r="E73" s="1">
        <f>SUMIF(Table1[Date],Table3[[#This Row],[Date]],Table1[Amount])</f>
        <v>0</v>
      </c>
      <c r="F73" s="1">
        <f>SUMIF(Table13[Date],Table3[[#This Row],[Date]],Table13[Amount])</f>
        <v>0</v>
      </c>
      <c r="G73" s="1">
        <f>Table3[[#This Row],[Receipt Amount]]-Table3[[#This Row],[Payment Amount]]</f>
        <v>0</v>
      </c>
      <c r="H73" s="11">
        <f>H72+Table3[[#This Row],[Receipt Amount]]-Table3[[#This Row],[Payment Amount]]</f>
        <v>4048</v>
      </c>
    </row>
    <row r="74" spans="2:8" x14ac:dyDescent="0.25">
      <c r="B74" s="21">
        <v>61</v>
      </c>
      <c r="C74" s="22">
        <v>45718</v>
      </c>
      <c r="D74" s="19" t="str">
        <f>TEXT(Table3[[#This Row],[Date]],"DDD")</f>
        <v>Sun</v>
      </c>
      <c r="E74" s="1">
        <f>SUMIF(Table1[Date],Table3[[#This Row],[Date]],Table1[Amount])</f>
        <v>0</v>
      </c>
      <c r="F74" s="1">
        <f>SUMIF(Table13[Date],Table3[[#This Row],[Date]],Table13[Amount])</f>
        <v>0</v>
      </c>
      <c r="G74" s="1">
        <f>Table3[[#This Row],[Receipt Amount]]-Table3[[#This Row],[Payment Amount]]</f>
        <v>0</v>
      </c>
      <c r="H74" s="11">
        <f>H73+Table3[[#This Row],[Receipt Amount]]-Table3[[#This Row],[Payment Amount]]</f>
        <v>4048</v>
      </c>
    </row>
    <row r="75" spans="2:8" x14ac:dyDescent="0.25">
      <c r="B75" s="21">
        <v>62</v>
      </c>
      <c r="C75" s="22">
        <v>45719</v>
      </c>
      <c r="D75" s="19" t="str">
        <f>TEXT(Table3[[#This Row],[Date]],"DDD")</f>
        <v>Mon</v>
      </c>
      <c r="E75" s="1">
        <f>SUMIF(Table1[Date],Table3[[#This Row],[Date]],Table1[Amount])</f>
        <v>7000</v>
      </c>
      <c r="F75" s="1">
        <f>SUMIF(Table13[Date],Table3[[#This Row],[Date]],Table13[Amount])</f>
        <v>0</v>
      </c>
      <c r="G75" s="1">
        <f>Table3[[#This Row],[Receipt Amount]]-Table3[[#This Row],[Payment Amount]]</f>
        <v>7000</v>
      </c>
      <c r="H75" s="11">
        <f>H74+Table3[[#This Row],[Receipt Amount]]-Table3[[#This Row],[Payment Amount]]</f>
        <v>11048</v>
      </c>
    </row>
    <row r="76" spans="2:8" x14ac:dyDescent="0.25">
      <c r="B76" s="21">
        <v>63</v>
      </c>
      <c r="C76" s="22">
        <v>45720</v>
      </c>
      <c r="D76" s="19" t="str">
        <f>TEXT(Table3[[#This Row],[Date]],"DDD")</f>
        <v>Tue</v>
      </c>
      <c r="E76" s="1">
        <f>SUMIF(Table1[Date],Table3[[#This Row],[Date]],Table1[Amount])</f>
        <v>0</v>
      </c>
      <c r="F76" s="1">
        <f>SUMIF(Table13[Date],Table3[[#This Row],[Date]],Table13[Amount])</f>
        <v>0</v>
      </c>
      <c r="G76" s="1">
        <f>Table3[[#This Row],[Receipt Amount]]-Table3[[#This Row],[Payment Amount]]</f>
        <v>0</v>
      </c>
      <c r="H76" s="11">
        <f>H75+Table3[[#This Row],[Receipt Amount]]-Table3[[#This Row],[Payment Amount]]</f>
        <v>11048</v>
      </c>
    </row>
    <row r="77" spans="2:8" x14ac:dyDescent="0.25">
      <c r="B77" s="21">
        <v>64</v>
      </c>
      <c r="C77" s="22">
        <v>45721</v>
      </c>
      <c r="D77" s="19" t="str">
        <f>TEXT(Table3[[#This Row],[Date]],"DDD")</f>
        <v>Wed</v>
      </c>
      <c r="E77" s="1">
        <f>SUMIF(Table1[Date],Table3[[#This Row],[Date]],Table1[Amount])</f>
        <v>38774</v>
      </c>
      <c r="F77" s="1">
        <f>SUMIF(Table13[Date],Table3[[#This Row],[Date]],Table13[Amount])</f>
        <v>7000</v>
      </c>
      <c r="G77" s="1">
        <f>Table3[[#This Row],[Receipt Amount]]-Table3[[#This Row],[Payment Amount]]</f>
        <v>31774</v>
      </c>
      <c r="H77" s="11">
        <f>H76+Table3[[#This Row],[Receipt Amount]]-Table3[[#This Row],[Payment Amount]]</f>
        <v>42822</v>
      </c>
    </row>
    <row r="78" spans="2:8" x14ac:dyDescent="0.25">
      <c r="B78" s="21">
        <v>65</v>
      </c>
      <c r="C78" s="22">
        <v>45722</v>
      </c>
      <c r="D78" s="19" t="str">
        <f>TEXT(Table3[[#This Row],[Date]],"DDD")</f>
        <v>Thu</v>
      </c>
      <c r="E78" s="1">
        <f>SUMIF(Table1[Date],Table3[[#This Row],[Date]],Table1[Amount])</f>
        <v>0</v>
      </c>
      <c r="F78" s="1">
        <f>SUMIF(Table13[Date],Table3[[#This Row],[Date]],Table13[Amount])</f>
        <v>0</v>
      </c>
      <c r="G78" s="1">
        <f>Table3[[#This Row],[Receipt Amount]]-Table3[[#This Row],[Payment Amount]]</f>
        <v>0</v>
      </c>
      <c r="H78" s="11">
        <f>H77+Table3[[#This Row],[Receipt Amount]]-Table3[[#This Row],[Payment Amount]]</f>
        <v>42822</v>
      </c>
    </row>
    <row r="79" spans="2:8" x14ac:dyDescent="0.25">
      <c r="B79" s="21">
        <v>66</v>
      </c>
      <c r="C79" s="22">
        <v>45723</v>
      </c>
      <c r="D79" s="19" t="str">
        <f>TEXT(Table3[[#This Row],[Date]],"DDD")</f>
        <v>Fri</v>
      </c>
      <c r="E79" s="1">
        <f>SUMIF(Table1[Date],Table3[[#This Row],[Date]],Table1[Amount])</f>
        <v>0</v>
      </c>
      <c r="F79" s="1">
        <f>SUMIF(Table13[Date],Table3[[#This Row],[Date]],Table13[Amount])</f>
        <v>0</v>
      </c>
      <c r="G79" s="1">
        <f>Table3[[#This Row],[Receipt Amount]]-Table3[[#This Row],[Payment Amount]]</f>
        <v>0</v>
      </c>
      <c r="H79" s="11">
        <f>H78+Table3[[#This Row],[Receipt Amount]]-Table3[[#This Row],[Payment Amount]]</f>
        <v>42822</v>
      </c>
    </row>
    <row r="80" spans="2:8" x14ac:dyDescent="0.25">
      <c r="B80" s="21">
        <v>67</v>
      </c>
      <c r="C80" s="22">
        <v>45724</v>
      </c>
      <c r="D80" s="19" t="str">
        <f>TEXT(Table3[[#This Row],[Date]],"DDD")</f>
        <v>Sat</v>
      </c>
      <c r="E80" s="1">
        <f>SUMIF(Table1[Date],Table3[[#This Row],[Date]],Table1[Amount])</f>
        <v>0</v>
      </c>
      <c r="F80" s="1">
        <f>SUMIF(Table13[Date],Table3[[#This Row],[Date]],Table13[Amount])</f>
        <v>35000</v>
      </c>
      <c r="G80" s="1">
        <f>Table3[[#This Row],[Receipt Amount]]-Table3[[#This Row],[Payment Amount]]</f>
        <v>-35000</v>
      </c>
      <c r="H80" s="11">
        <f>H79+Table3[[#This Row],[Receipt Amount]]-Table3[[#This Row],[Payment Amount]]</f>
        <v>7822</v>
      </c>
    </row>
    <row r="81" spans="2:8" x14ac:dyDescent="0.25">
      <c r="B81" s="21">
        <v>68</v>
      </c>
      <c r="C81" s="22">
        <v>45725</v>
      </c>
      <c r="D81" s="19" t="str">
        <f>TEXT(Table3[[#This Row],[Date]],"DDD")</f>
        <v>Sun</v>
      </c>
      <c r="E81" s="1">
        <f>SUMIF(Table1[Date],Table3[[#This Row],[Date]],Table1[Amount])</f>
        <v>0</v>
      </c>
      <c r="F81" s="1">
        <f>SUMIF(Table13[Date],Table3[[#This Row],[Date]],Table13[Amount])</f>
        <v>0</v>
      </c>
      <c r="G81" s="1">
        <f>Table3[[#This Row],[Receipt Amount]]-Table3[[#This Row],[Payment Amount]]</f>
        <v>0</v>
      </c>
      <c r="H81" s="11">
        <f>H80+Table3[[#This Row],[Receipt Amount]]-Table3[[#This Row],[Payment Amount]]</f>
        <v>7822</v>
      </c>
    </row>
    <row r="82" spans="2:8" x14ac:dyDescent="0.25">
      <c r="B82" s="21">
        <v>69</v>
      </c>
      <c r="C82" s="22">
        <v>45726</v>
      </c>
      <c r="D82" s="19" t="str">
        <f>TEXT(Table3[[#This Row],[Date]],"DDD")</f>
        <v>Mon</v>
      </c>
      <c r="E82" s="1">
        <f>SUMIF(Table1[Date],Table3[[#This Row],[Date]],Table1[Amount])</f>
        <v>0</v>
      </c>
      <c r="F82" s="1">
        <f>SUMIF(Table13[Date],Table3[[#This Row],[Date]],Table13[Amount])</f>
        <v>0</v>
      </c>
      <c r="G82" s="1">
        <f>Table3[[#This Row],[Receipt Amount]]-Table3[[#This Row],[Payment Amount]]</f>
        <v>0</v>
      </c>
      <c r="H82" s="11">
        <f>H81+Table3[[#This Row],[Receipt Amount]]-Table3[[#This Row],[Payment Amount]]</f>
        <v>7822</v>
      </c>
    </row>
    <row r="83" spans="2:8" x14ac:dyDescent="0.25">
      <c r="B83" s="21">
        <v>70</v>
      </c>
      <c r="C83" s="22">
        <v>45727</v>
      </c>
      <c r="D83" s="19" t="str">
        <f>TEXT(Table3[[#This Row],[Date]],"DDD")</f>
        <v>Tue</v>
      </c>
      <c r="E83" s="1">
        <f>SUMIF(Table1[Date],Table3[[#This Row],[Date]],Table1[Amount])</f>
        <v>0</v>
      </c>
      <c r="F83" s="1">
        <f>SUMIF(Table13[Date],Table3[[#This Row],[Date]],Table13[Amount])</f>
        <v>0</v>
      </c>
      <c r="G83" s="1">
        <f>Table3[[#This Row],[Receipt Amount]]-Table3[[#This Row],[Payment Amount]]</f>
        <v>0</v>
      </c>
      <c r="H83" s="11">
        <f>H82+Table3[[#This Row],[Receipt Amount]]-Table3[[#This Row],[Payment Amount]]</f>
        <v>7822</v>
      </c>
    </row>
    <row r="84" spans="2:8" x14ac:dyDescent="0.25">
      <c r="B84" s="21">
        <v>71</v>
      </c>
      <c r="C84" s="22">
        <v>45728</v>
      </c>
      <c r="D84" s="19" t="str">
        <f>TEXT(Table3[[#This Row],[Date]],"DDD")</f>
        <v>Wed</v>
      </c>
      <c r="E84" s="1">
        <f>SUMIF(Table1[Date],Table3[[#This Row],[Date]],Table1[Amount])</f>
        <v>0</v>
      </c>
      <c r="F84" s="1">
        <f>SUMIF(Table13[Date],Table3[[#This Row],[Date]],Table13[Amount])</f>
        <v>0</v>
      </c>
      <c r="G84" s="1">
        <f>Table3[[#This Row],[Receipt Amount]]-Table3[[#This Row],[Payment Amount]]</f>
        <v>0</v>
      </c>
      <c r="H84" s="11">
        <f>H83+Table3[[#This Row],[Receipt Amount]]-Table3[[#This Row],[Payment Amount]]</f>
        <v>7822</v>
      </c>
    </row>
    <row r="85" spans="2:8" x14ac:dyDescent="0.25">
      <c r="B85" s="21">
        <v>72</v>
      </c>
      <c r="C85" s="22">
        <v>45729</v>
      </c>
      <c r="D85" s="19" t="str">
        <f>TEXT(Table3[[#This Row],[Date]],"DDD")</f>
        <v>Thu</v>
      </c>
      <c r="E85" s="1">
        <f>SUMIF(Table1[Date],Table3[[#This Row],[Date]],Table1[Amount])</f>
        <v>0</v>
      </c>
      <c r="F85" s="1">
        <f>SUMIF(Table13[Date],Table3[[#This Row],[Date]],Table13[Amount])</f>
        <v>0</v>
      </c>
      <c r="G85" s="1">
        <f>Table3[[#This Row],[Receipt Amount]]-Table3[[#This Row],[Payment Amount]]</f>
        <v>0</v>
      </c>
      <c r="H85" s="11">
        <f>H84+Table3[[#This Row],[Receipt Amount]]-Table3[[#This Row],[Payment Amount]]</f>
        <v>7822</v>
      </c>
    </row>
    <row r="86" spans="2:8" x14ac:dyDescent="0.25">
      <c r="B86" s="21">
        <v>73</v>
      </c>
      <c r="C86" s="22">
        <v>45730</v>
      </c>
      <c r="D86" s="19" t="str">
        <f>TEXT(Table3[[#This Row],[Date]],"DDD")</f>
        <v>Fri</v>
      </c>
      <c r="E86" s="1">
        <f>SUMIF(Table1[Date],Table3[[#This Row],[Date]],Table1[Amount])</f>
        <v>0</v>
      </c>
      <c r="F86" s="1">
        <f>SUMIF(Table13[Date],Table3[[#This Row],[Date]],Table13[Amount])</f>
        <v>0</v>
      </c>
      <c r="G86" s="1">
        <f>Table3[[#This Row],[Receipt Amount]]-Table3[[#This Row],[Payment Amount]]</f>
        <v>0</v>
      </c>
      <c r="H86" s="11">
        <f>H85+Table3[[#This Row],[Receipt Amount]]-Table3[[#This Row],[Payment Amount]]</f>
        <v>7822</v>
      </c>
    </row>
    <row r="87" spans="2:8" x14ac:dyDescent="0.25">
      <c r="B87" s="21">
        <v>74</v>
      </c>
      <c r="C87" s="22">
        <v>45731</v>
      </c>
      <c r="D87" s="19" t="str">
        <f>TEXT(Table3[[#This Row],[Date]],"DDD")</f>
        <v>Sat</v>
      </c>
      <c r="E87" s="1">
        <f>SUMIF(Table1[Date],Table3[[#This Row],[Date]],Table1[Amount])</f>
        <v>0</v>
      </c>
      <c r="F87" s="1">
        <f>SUMIF(Table13[Date],Table3[[#This Row],[Date]],Table13[Amount])</f>
        <v>0</v>
      </c>
      <c r="G87" s="1">
        <f>Table3[[#This Row],[Receipt Amount]]-Table3[[#This Row],[Payment Amount]]</f>
        <v>0</v>
      </c>
      <c r="H87" s="11">
        <f>H86+Table3[[#This Row],[Receipt Amount]]-Table3[[#This Row],[Payment Amount]]</f>
        <v>7822</v>
      </c>
    </row>
    <row r="88" spans="2:8" x14ac:dyDescent="0.25">
      <c r="B88" s="21">
        <v>75</v>
      </c>
      <c r="C88" s="22">
        <v>45732</v>
      </c>
      <c r="D88" s="19" t="str">
        <f>TEXT(Table3[[#This Row],[Date]],"DDD")</f>
        <v>Sun</v>
      </c>
      <c r="E88" s="1">
        <f>SUMIF(Table1[Date],Table3[[#This Row],[Date]],Table1[Amount])</f>
        <v>0</v>
      </c>
      <c r="F88" s="1">
        <f>SUMIF(Table13[Date],Table3[[#This Row],[Date]],Table13[Amount])</f>
        <v>0</v>
      </c>
      <c r="G88" s="1">
        <f>Table3[[#This Row],[Receipt Amount]]-Table3[[#This Row],[Payment Amount]]</f>
        <v>0</v>
      </c>
      <c r="H88" s="11">
        <f>H87+Table3[[#This Row],[Receipt Amount]]-Table3[[#This Row],[Payment Amount]]</f>
        <v>7822</v>
      </c>
    </row>
    <row r="89" spans="2:8" x14ac:dyDescent="0.25">
      <c r="B89" s="21">
        <v>76</v>
      </c>
      <c r="C89" s="22">
        <v>45733</v>
      </c>
      <c r="D89" s="19" t="str">
        <f>TEXT(Table3[[#This Row],[Date]],"DDD")</f>
        <v>Mon</v>
      </c>
      <c r="E89" s="1">
        <f>SUMIF(Table1[Date],Table3[[#This Row],[Date]],Table1[Amount])</f>
        <v>0</v>
      </c>
      <c r="F89" s="1">
        <f>SUMIF(Table13[Date],Table3[[#This Row],[Date]],Table13[Amount])</f>
        <v>0</v>
      </c>
      <c r="G89" s="1">
        <f>Table3[[#This Row],[Receipt Amount]]-Table3[[#This Row],[Payment Amount]]</f>
        <v>0</v>
      </c>
      <c r="H89" s="11">
        <f>H88+Table3[[#This Row],[Receipt Amount]]-Table3[[#This Row],[Payment Amount]]</f>
        <v>7822</v>
      </c>
    </row>
    <row r="90" spans="2:8" x14ac:dyDescent="0.25">
      <c r="B90" s="21">
        <v>77</v>
      </c>
      <c r="C90" s="22">
        <v>45734</v>
      </c>
      <c r="D90" s="19" t="str">
        <f>TEXT(Table3[[#This Row],[Date]],"DDD")</f>
        <v>Tue</v>
      </c>
      <c r="E90" s="1">
        <f>SUMIF(Table1[Date],Table3[[#This Row],[Date]],Table1[Amount])</f>
        <v>0</v>
      </c>
      <c r="F90" s="1">
        <f>SUMIF(Table13[Date],Table3[[#This Row],[Date]],Table13[Amount])</f>
        <v>0</v>
      </c>
      <c r="G90" s="1">
        <f>Table3[[#This Row],[Receipt Amount]]-Table3[[#This Row],[Payment Amount]]</f>
        <v>0</v>
      </c>
      <c r="H90" s="11">
        <f>H89+Table3[[#This Row],[Receipt Amount]]-Table3[[#This Row],[Payment Amount]]</f>
        <v>7822</v>
      </c>
    </row>
    <row r="91" spans="2:8" x14ac:dyDescent="0.25">
      <c r="B91" s="21">
        <v>78</v>
      </c>
      <c r="C91" s="22">
        <v>45735</v>
      </c>
      <c r="D91" s="19" t="str">
        <f>TEXT(Table3[[#This Row],[Date]],"DDD")</f>
        <v>Wed</v>
      </c>
      <c r="E91" s="1">
        <f>SUMIF(Table1[Date],Table3[[#This Row],[Date]],Table1[Amount])</f>
        <v>0</v>
      </c>
      <c r="F91" s="1">
        <f>SUMIF(Table13[Date],Table3[[#This Row],[Date]],Table13[Amount])</f>
        <v>0</v>
      </c>
      <c r="G91" s="1">
        <f>Table3[[#This Row],[Receipt Amount]]-Table3[[#This Row],[Payment Amount]]</f>
        <v>0</v>
      </c>
      <c r="H91" s="11">
        <f>H90+Table3[[#This Row],[Receipt Amount]]-Table3[[#This Row],[Payment Amount]]</f>
        <v>7822</v>
      </c>
    </row>
    <row r="92" spans="2:8" x14ac:dyDescent="0.25">
      <c r="B92" s="21">
        <v>79</v>
      </c>
      <c r="C92" s="22">
        <v>45736</v>
      </c>
      <c r="D92" s="19" t="str">
        <f>TEXT(Table3[[#This Row],[Date]],"DDD")</f>
        <v>Thu</v>
      </c>
      <c r="E92" s="1">
        <f>SUMIF(Table1[Date],Table3[[#This Row],[Date]],Table1[Amount])</f>
        <v>0</v>
      </c>
      <c r="F92" s="1">
        <f>SUMIF(Table13[Date],Table3[[#This Row],[Date]],Table13[Amount])</f>
        <v>0</v>
      </c>
      <c r="G92" s="1">
        <f>Table3[[#This Row],[Receipt Amount]]-Table3[[#This Row],[Payment Amount]]</f>
        <v>0</v>
      </c>
      <c r="H92" s="11">
        <f>H91+Table3[[#This Row],[Receipt Amount]]-Table3[[#This Row],[Payment Amount]]</f>
        <v>7822</v>
      </c>
    </row>
    <row r="93" spans="2:8" x14ac:dyDescent="0.25">
      <c r="B93" s="21">
        <v>80</v>
      </c>
      <c r="C93" s="22">
        <v>45737</v>
      </c>
      <c r="D93" s="19" t="str">
        <f>TEXT(Table3[[#This Row],[Date]],"DDD")</f>
        <v>Fri</v>
      </c>
      <c r="E93" s="1">
        <f>SUMIF(Table1[Date],Table3[[#This Row],[Date]],Table1[Amount])</f>
        <v>0</v>
      </c>
      <c r="F93" s="1">
        <f>SUMIF(Table13[Date],Table3[[#This Row],[Date]],Table13[Amount])</f>
        <v>0</v>
      </c>
      <c r="G93" s="1">
        <f>Table3[[#This Row],[Receipt Amount]]-Table3[[#This Row],[Payment Amount]]</f>
        <v>0</v>
      </c>
      <c r="H93" s="11">
        <f>H92+Table3[[#This Row],[Receipt Amount]]-Table3[[#This Row],[Payment Amount]]</f>
        <v>7822</v>
      </c>
    </row>
    <row r="94" spans="2:8" x14ac:dyDescent="0.25">
      <c r="B94" s="21">
        <v>81</v>
      </c>
      <c r="C94" s="22">
        <v>45738</v>
      </c>
      <c r="D94" s="19" t="str">
        <f>TEXT(Table3[[#This Row],[Date]],"DDD")</f>
        <v>Sat</v>
      </c>
      <c r="E94" s="1">
        <f>SUMIF(Table1[Date],Table3[[#This Row],[Date]],Table1[Amount])</f>
        <v>0</v>
      </c>
      <c r="F94" s="1">
        <f>SUMIF(Table13[Date],Table3[[#This Row],[Date]],Table13[Amount])</f>
        <v>0</v>
      </c>
      <c r="G94" s="1">
        <f>Table3[[#This Row],[Receipt Amount]]-Table3[[#This Row],[Payment Amount]]</f>
        <v>0</v>
      </c>
      <c r="H94" s="11">
        <f>H93+Table3[[#This Row],[Receipt Amount]]-Table3[[#This Row],[Payment Amount]]</f>
        <v>7822</v>
      </c>
    </row>
    <row r="95" spans="2:8" x14ac:dyDescent="0.25">
      <c r="B95" s="21">
        <v>82</v>
      </c>
      <c r="C95" s="22">
        <v>45739</v>
      </c>
      <c r="D95" s="19" t="str">
        <f>TEXT(Table3[[#This Row],[Date]],"DDD")</f>
        <v>Sun</v>
      </c>
      <c r="E95" s="1">
        <f>SUMIF(Table1[Date],Table3[[#This Row],[Date]],Table1[Amount])</f>
        <v>0</v>
      </c>
      <c r="F95" s="1">
        <f>SUMIF(Table13[Date],Table3[[#This Row],[Date]],Table13[Amount])</f>
        <v>0</v>
      </c>
      <c r="G95" s="1">
        <f>Table3[[#This Row],[Receipt Amount]]-Table3[[#This Row],[Payment Amount]]</f>
        <v>0</v>
      </c>
      <c r="H95" s="11">
        <f>H94+Table3[[#This Row],[Receipt Amount]]-Table3[[#This Row],[Payment Amount]]</f>
        <v>7822</v>
      </c>
    </row>
    <row r="96" spans="2:8" x14ac:dyDescent="0.25">
      <c r="B96" s="21">
        <v>83</v>
      </c>
      <c r="C96" s="22">
        <v>45740</v>
      </c>
      <c r="D96" s="19" t="str">
        <f>TEXT(Table3[[#This Row],[Date]],"DDD")</f>
        <v>Mon</v>
      </c>
      <c r="E96" s="1">
        <f>SUMIF(Table1[Date],Table3[[#This Row],[Date]],Table1[Amount])</f>
        <v>0</v>
      </c>
      <c r="F96" s="1">
        <f>SUMIF(Table13[Date],Table3[[#This Row],[Date]],Table13[Amount])</f>
        <v>0</v>
      </c>
      <c r="G96" s="1">
        <f>Table3[[#This Row],[Receipt Amount]]-Table3[[#This Row],[Payment Amount]]</f>
        <v>0</v>
      </c>
      <c r="H96" s="11">
        <f>H95+Table3[[#This Row],[Receipt Amount]]-Table3[[#This Row],[Payment Amount]]</f>
        <v>7822</v>
      </c>
    </row>
    <row r="97" spans="2:8" x14ac:dyDescent="0.25">
      <c r="B97" s="21">
        <v>84</v>
      </c>
      <c r="C97" s="22">
        <v>45741</v>
      </c>
      <c r="D97" s="19" t="str">
        <f>TEXT(Table3[[#This Row],[Date]],"DDD")</f>
        <v>Tue</v>
      </c>
      <c r="E97" s="1">
        <f>SUMIF(Table1[Date],Table3[[#This Row],[Date]],Table1[Amount])</f>
        <v>0</v>
      </c>
      <c r="F97" s="1">
        <f>SUMIF(Table13[Date],Table3[[#This Row],[Date]],Table13[Amount])</f>
        <v>0</v>
      </c>
      <c r="G97" s="1">
        <f>Table3[[#This Row],[Receipt Amount]]-Table3[[#This Row],[Payment Amount]]</f>
        <v>0</v>
      </c>
      <c r="H97" s="11">
        <f>H96+Table3[[#This Row],[Receipt Amount]]-Table3[[#This Row],[Payment Amount]]</f>
        <v>7822</v>
      </c>
    </row>
    <row r="98" spans="2:8" x14ac:dyDescent="0.25">
      <c r="B98" s="21">
        <v>85</v>
      </c>
      <c r="C98" s="22">
        <v>45742</v>
      </c>
      <c r="D98" s="19" t="str">
        <f>TEXT(Table3[[#This Row],[Date]],"DDD")</f>
        <v>Wed</v>
      </c>
      <c r="E98" s="1">
        <f>SUMIF(Table1[Date],Table3[[#This Row],[Date]],Table1[Amount])</f>
        <v>0</v>
      </c>
      <c r="F98" s="1">
        <f>SUMIF(Table13[Date],Table3[[#This Row],[Date]],Table13[Amount])</f>
        <v>0</v>
      </c>
      <c r="G98" s="1">
        <f>Table3[[#This Row],[Receipt Amount]]-Table3[[#This Row],[Payment Amount]]</f>
        <v>0</v>
      </c>
      <c r="H98" s="11">
        <f>H97+Table3[[#This Row],[Receipt Amount]]-Table3[[#This Row],[Payment Amount]]</f>
        <v>7822</v>
      </c>
    </row>
    <row r="99" spans="2:8" x14ac:dyDescent="0.25">
      <c r="B99" s="21">
        <v>86</v>
      </c>
      <c r="C99" s="22">
        <v>45743</v>
      </c>
      <c r="D99" s="19" t="str">
        <f>TEXT(Table3[[#This Row],[Date]],"DDD")</f>
        <v>Thu</v>
      </c>
      <c r="E99" s="1">
        <f>SUMIF(Table1[Date],Table3[[#This Row],[Date]],Table1[Amount])</f>
        <v>0</v>
      </c>
      <c r="F99" s="1">
        <f>SUMIF(Table13[Date],Table3[[#This Row],[Date]],Table13[Amount])</f>
        <v>0</v>
      </c>
      <c r="G99" s="1">
        <f>Table3[[#This Row],[Receipt Amount]]-Table3[[#This Row],[Payment Amount]]</f>
        <v>0</v>
      </c>
      <c r="H99" s="11">
        <f>H98+Table3[[#This Row],[Receipt Amount]]-Table3[[#This Row],[Payment Amount]]</f>
        <v>7822</v>
      </c>
    </row>
    <row r="100" spans="2:8" x14ac:dyDescent="0.25">
      <c r="B100" s="21">
        <v>87</v>
      </c>
      <c r="C100" s="22">
        <v>45744</v>
      </c>
      <c r="D100" s="19" t="str">
        <f>TEXT(Table3[[#This Row],[Date]],"DDD")</f>
        <v>Fri</v>
      </c>
      <c r="E100" s="1">
        <f>SUMIF(Table1[Date],Table3[[#This Row],[Date]],Table1[Amount])</f>
        <v>0</v>
      </c>
      <c r="F100" s="1">
        <f>SUMIF(Table13[Date],Table3[[#This Row],[Date]],Table13[Amount])</f>
        <v>0</v>
      </c>
      <c r="G100" s="1">
        <f>Table3[[#This Row],[Receipt Amount]]-Table3[[#This Row],[Payment Amount]]</f>
        <v>0</v>
      </c>
      <c r="H100" s="11">
        <f>H99+Table3[[#This Row],[Receipt Amount]]-Table3[[#This Row],[Payment Amount]]</f>
        <v>7822</v>
      </c>
    </row>
    <row r="101" spans="2:8" x14ac:dyDescent="0.25">
      <c r="B101" s="21">
        <v>88</v>
      </c>
      <c r="C101" s="22">
        <v>45745</v>
      </c>
      <c r="D101" s="19" t="str">
        <f>TEXT(Table3[[#This Row],[Date]],"DDD")</f>
        <v>Sat</v>
      </c>
      <c r="E101" s="1">
        <f>SUMIF(Table1[Date],Table3[[#This Row],[Date]],Table1[Amount])</f>
        <v>0</v>
      </c>
      <c r="F101" s="1">
        <f>SUMIF(Table13[Date],Table3[[#This Row],[Date]],Table13[Amount])</f>
        <v>0</v>
      </c>
      <c r="G101" s="1">
        <f>Table3[[#This Row],[Receipt Amount]]-Table3[[#This Row],[Payment Amount]]</f>
        <v>0</v>
      </c>
      <c r="H101" s="11">
        <f>H100+Table3[[#This Row],[Receipt Amount]]-Table3[[#This Row],[Payment Amount]]</f>
        <v>7822</v>
      </c>
    </row>
    <row r="102" spans="2:8" x14ac:dyDescent="0.25">
      <c r="B102" s="21">
        <v>89</v>
      </c>
      <c r="C102" s="22">
        <v>45746</v>
      </c>
      <c r="D102" s="19" t="str">
        <f>TEXT(Table3[[#This Row],[Date]],"DDD")</f>
        <v>Sun</v>
      </c>
      <c r="E102" s="1">
        <f>SUMIF(Table1[Date],Table3[[#This Row],[Date]],Table1[Amount])</f>
        <v>0</v>
      </c>
      <c r="F102" s="1">
        <f>SUMIF(Table13[Date],Table3[[#This Row],[Date]],Table13[Amount])</f>
        <v>0</v>
      </c>
      <c r="G102" s="1">
        <f>Table3[[#This Row],[Receipt Amount]]-Table3[[#This Row],[Payment Amount]]</f>
        <v>0</v>
      </c>
      <c r="H102" s="11">
        <f>H101+Table3[[#This Row],[Receipt Amount]]-Table3[[#This Row],[Payment Amount]]</f>
        <v>7822</v>
      </c>
    </row>
    <row r="103" spans="2:8" x14ac:dyDescent="0.25">
      <c r="B103" s="21">
        <v>90</v>
      </c>
      <c r="C103" s="22">
        <v>45747</v>
      </c>
      <c r="D103" s="19" t="str">
        <f>TEXT(Table3[[#This Row],[Date]],"DDD")</f>
        <v>Mon</v>
      </c>
      <c r="E103" s="1">
        <f>SUMIF(Table1[Date],Table3[[#This Row],[Date]],Table1[Amount])</f>
        <v>7000</v>
      </c>
      <c r="F103" s="1">
        <f>SUMIF(Table13[Date],Table3[[#This Row],[Date]],Table13[Amount])</f>
        <v>0</v>
      </c>
      <c r="G103" s="1">
        <f>Table3[[#This Row],[Receipt Amount]]-Table3[[#This Row],[Payment Amount]]</f>
        <v>7000</v>
      </c>
      <c r="H103" s="11">
        <f>H102+Table3[[#This Row],[Receipt Amount]]-Table3[[#This Row],[Payment Amount]]</f>
        <v>14822</v>
      </c>
    </row>
    <row r="104" spans="2:8" x14ac:dyDescent="0.25">
      <c r="B104" s="21">
        <v>91</v>
      </c>
      <c r="C104" s="22">
        <v>45748</v>
      </c>
      <c r="D104" s="19" t="str">
        <f>TEXT(Table3[[#This Row],[Date]],"DDD")</f>
        <v>Tue</v>
      </c>
      <c r="E104" s="1">
        <f>SUMIF(Table1[Date],Table3[[#This Row],[Date]],Table1[Amount])</f>
        <v>0</v>
      </c>
      <c r="F104" s="1">
        <f>SUMIF(Table13[Date],Table3[[#This Row],[Date]],Table13[Amount])</f>
        <v>0</v>
      </c>
      <c r="G104" s="1">
        <f>Table3[[#This Row],[Receipt Amount]]-Table3[[#This Row],[Payment Amount]]</f>
        <v>0</v>
      </c>
      <c r="H104" s="11">
        <f>H103+Table3[[#This Row],[Receipt Amount]]-Table3[[#This Row],[Payment Amount]]</f>
        <v>14822</v>
      </c>
    </row>
    <row r="105" spans="2:8" x14ac:dyDescent="0.25">
      <c r="B105" s="21">
        <v>92</v>
      </c>
      <c r="C105" s="22">
        <v>45749</v>
      </c>
      <c r="D105" s="19" t="str">
        <f>TEXT(Table3[[#This Row],[Date]],"DDD")</f>
        <v>Wed</v>
      </c>
      <c r="E105" s="1">
        <f>SUMIF(Table1[Date],Table3[[#This Row],[Date]],Table1[Amount])</f>
        <v>0</v>
      </c>
      <c r="F105" s="1">
        <f>SUMIF(Table13[Date],Table3[[#This Row],[Date]],Table13[Amount])</f>
        <v>0</v>
      </c>
      <c r="G105" s="1">
        <f>Table3[[#This Row],[Receipt Amount]]-Table3[[#This Row],[Payment Amount]]</f>
        <v>0</v>
      </c>
      <c r="H105" s="11">
        <f>H104+Table3[[#This Row],[Receipt Amount]]-Table3[[#This Row],[Payment Amount]]</f>
        <v>14822</v>
      </c>
    </row>
    <row r="106" spans="2:8" x14ac:dyDescent="0.25">
      <c r="B106" s="21">
        <v>93</v>
      </c>
      <c r="C106" s="22">
        <v>45750</v>
      </c>
      <c r="D106" s="19" t="str">
        <f>TEXT(Table3[[#This Row],[Date]],"DDD")</f>
        <v>Thu</v>
      </c>
      <c r="E106" s="1">
        <f>SUMIF(Table1[Date],Table3[[#This Row],[Date]],Table1[Amount])</f>
        <v>0</v>
      </c>
      <c r="F106" s="1">
        <f>SUMIF(Table13[Date],Table3[[#This Row],[Date]],Table13[Amount])</f>
        <v>0</v>
      </c>
      <c r="G106" s="1">
        <f>Table3[[#This Row],[Receipt Amount]]-Table3[[#This Row],[Payment Amount]]</f>
        <v>0</v>
      </c>
      <c r="H106" s="11">
        <f>H105+Table3[[#This Row],[Receipt Amount]]-Table3[[#This Row],[Payment Amount]]</f>
        <v>14822</v>
      </c>
    </row>
    <row r="107" spans="2:8" x14ac:dyDescent="0.25">
      <c r="B107" s="21">
        <v>94</v>
      </c>
      <c r="C107" s="22">
        <v>45751</v>
      </c>
      <c r="D107" s="19" t="str">
        <f>TEXT(Table3[[#This Row],[Date]],"DDD")</f>
        <v>Fri</v>
      </c>
      <c r="E107" s="1">
        <f>SUMIF(Table1[Date],Table3[[#This Row],[Date]],Table1[Amount])</f>
        <v>40024</v>
      </c>
      <c r="F107" s="1">
        <f>SUMIF(Table13[Date],Table3[[#This Row],[Date]],Table13[Amount])</f>
        <v>7000</v>
      </c>
      <c r="G107" s="1">
        <f>Table3[[#This Row],[Receipt Amount]]-Table3[[#This Row],[Payment Amount]]</f>
        <v>33024</v>
      </c>
      <c r="H107" s="11">
        <f>H106+Table3[[#This Row],[Receipt Amount]]-Table3[[#This Row],[Payment Amount]]</f>
        <v>47846</v>
      </c>
    </row>
    <row r="108" spans="2:8" x14ac:dyDescent="0.25">
      <c r="B108" s="21">
        <v>95</v>
      </c>
      <c r="C108" s="22">
        <v>45752</v>
      </c>
      <c r="D108" s="19" t="str">
        <f>TEXT(Table3[[#This Row],[Date]],"DDD")</f>
        <v>Sat</v>
      </c>
      <c r="E108" s="1">
        <f>SUMIF(Table1[Date],Table3[[#This Row],[Date]],Table1[Amount])</f>
        <v>0</v>
      </c>
      <c r="F108" s="1">
        <f>SUMIF(Table13[Date],Table3[[#This Row],[Date]],Table13[Amount])</f>
        <v>0</v>
      </c>
      <c r="G108" s="1">
        <f>Table3[[#This Row],[Receipt Amount]]-Table3[[#This Row],[Payment Amount]]</f>
        <v>0</v>
      </c>
      <c r="H108" s="11">
        <f>H107+Table3[[#This Row],[Receipt Amount]]-Table3[[#This Row],[Payment Amount]]</f>
        <v>47846</v>
      </c>
    </row>
    <row r="109" spans="2:8" x14ac:dyDescent="0.25">
      <c r="B109" s="21">
        <v>96</v>
      </c>
      <c r="C109" s="22">
        <v>45753</v>
      </c>
      <c r="D109" s="19" t="str">
        <f>TEXT(Table3[[#This Row],[Date]],"DDD")</f>
        <v>Sun</v>
      </c>
      <c r="E109" s="1">
        <f>SUMIF(Table1[Date],Table3[[#This Row],[Date]],Table1[Amount])</f>
        <v>0</v>
      </c>
      <c r="F109" s="1">
        <f>SUMIF(Table13[Date],Table3[[#This Row],[Date]],Table13[Amount])</f>
        <v>0</v>
      </c>
      <c r="G109" s="1">
        <f>Table3[[#This Row],[Receipt Amount]]-Table3[[#This Row],[Payment Amount]]</f>
        <v>0</v>
      </c>
      <c r="H109" s="11">
        <f>H108+Table3[[#This Row],[Receipt Amount]]-Table3[[#This Row],[Payment Amount]]</f>
        <v>47846</v>
      </c>
    </row>
    <row r="110" spans="2:8" x14ac:dyDescent="0.25">
      <c r="B110" s="21">
        <v>97</v>
      </c>
      <c r="C110" s="22">
        <v>45754</v>
      </c>
      <c r="D110" s="19" t="str">
        <f>TEXT(Table3[[#This Row],[Date]],"DDD")</f>
        <v>Mon</v>
      </c>
      <c r="E110" s="1">
        <f>SUMIF(Table1[Date],Table3[[#This Row],[Date]],Table1[Amount])</f>
        <v>3000</v>
      </c>
      <c r="F110" s="1">
        <f>SUMIF(Table13[Date],Table3[[#This Row],[Date]],Table13[Amount])</f>
        <v>0</v>
      </c>
      <c r="G110" s="1">
        <f>Table3[[#This Row],[Receipt Amount]]-Table3[[#This Row],[Payment Amount]]</f>
        <v>3000</v>
      </c>
      <c r="H110" s="11">
        <f>H109+Table3[[#This Row],[Receipt Amount]]-Table3[[#This Row],[Payment Amount]]</f>
        <v>50846</v>
      </c>
    </row>
    <row r="111" spans="2:8" x14ac:dyDescent="0.25">
      <c r="B111" s="21">
        <v>98</v>
      </c>
      <c r="C111" s="22">
        <v>45755</v>
      </c>
      <c r="D111" s="19" t="str">
        <f>TEXT(Table3[[#This Row],[Date]],"DDD")</f>
        <v>Tue</v>
      </c>
      <c r="E111" s="1">
        <f>SUMIF(Table1[Date],Table3[[#This Row],[Date]],Table1[Amount])</f>
        <v>0</v>
      </c>
      <c r="F111" s="1">
        <f>SUMIF(Table13[Date],Table3[[#This Row],[Date]],Table13[Amount])</f>
        <v>38000</v>
      </c>
      <c r="G111" s="1">
        <f>Table3[[#This Row],[Receipt Amount]]-Table3[[#This Row],[Payment Amount]]</f>
        <v>-38000</v>
      </c>
      <c r="H111" s="11">
        <f>H110+Table3[[#This Row],[Receipt Amount]]-Table3[[#This Row],[Payment Amount]]</f>
        <v>12846</v>
      </c>
    </row>
    <row r="112" spans="2:8" x14ac:dyDescent="0.25">
      <c r="B112" s="21">
        <v>99</v>
      </c>
      <c r="C112" s="22">
        <v>45756</v>
      </c>
      <c r="D112" s="19" t="str">
        <f>TEXT(Table3[[#This Row],[Date]],"DDD")</f>
        <v>Wed</v>
      </c>
      <c r="E112" s="1">
        <f>SUMIF(Table1[Date],Table3[[#This Row],[Date]],Table1[Amount])</f>
        <v>1500</v>
      </c>
      <c r="F112" s="1">
        <f>SUMIF(Table13[Date],Table3[[#This Row],[Date]],Table13[Amount])</f>
        <v>0</v>
      </c>
      <c r="G112" s="1">
        <f>Table3[[#This Row],[Receipt Amount]]-Table3[[#This Row],[Payment Amount]]</f>
        <v>1500</v>
      </c>
      <c r="H112" s="11">
        <f>H111+Table3[[#This Row],[Receipt Amount]]-Table3[[#This Row],[Payment Amount]]</f>
        <v>14346</v>
      </c>
    </row>
    <row r="113" spans="2:8" x14ac:dyDescent="0.25">
      <c r="B113" s="21">
        <v>100</v>
      </c>
      <c r="C113" s="22">
        <v>45757</v>
      </c>
      <c r="D113" s="19" t="str">
        <f>TEXT(Table3[[#This Row],[Date]],"DDD")</f>
        <v>Thu</v>
      </c>
      <c r="E113" s="1">
        <f>SUMIF(Table1[Date],Table3[[#This Row],[Date]],Table1[Amount])</f>
        <v>0</v>
      </c>
      <c r="F113" s="1">
        <f>SUMIF(Table13[Date],Table3[[#This Row],[Date]],Table13[Amount])</f>
        <v>3000</v>
      </c>
      <c r="G113" s="1">
        <f>Table3[[#This Row],[Receipt Amount]]-Table3[[#This Row],[Payment Amount]]</f>
        <v>-3000</v>
      </c>
      <c r="H113" s="11">
        <f>H112+Table3[[#This Row],[Receipt Amount]]-Table3[[#This Row],[Payment Amount]]</f>
        <v>11346</v>
      </c>
    </row>
    <row r="114" spans="2:8" x14ac:dyDescent="0.25">
      <c r="B114" s="21">
        <v>101</v>
      </c>
      <c r="C114" s="22">
        <v>45758</v>
      </c>
      <c r="D114" s="19" t="str">
        <f>TEXT(Table3[[#This Row],[Date]],"DDD")</f>
        <v>Fri</v>
      </c>
      <c r="E114" s="1">
        <f>SUMIF(Table1[Date],Table3[[#This Row],[Date]],Table1[Amount])</f>
        <v>0</v>
      </c>
      <c r="F114" s="1">
        <f>SUMIF(Table13[Date],Table3[[#This Row],[Date]],Table13[Amount])</f>
        <v>0</v>
      </c>
      <c r="G114" s="1">
        <f>Table3[[#This Row],[Receipt Amount]]-Table3[[#This Row],[Payment Amount]]</f>
        <v>0</v>
      </c>
      <c r="H114" s="11">
        <f>H113+Table3[[#This Row],[Receipt Amount]]-Table3[[#This Row],[Payment Amount]]</f>
        <v>11346</v>
      </c>
    </row>
    <row r="115" spans="2:8" x14ac:dyDescent="0.25">
      <c r="B115" s="21">
        <v>102</v>
      </c>
      <c r="C115" s="22">
        <v>45759</v>
      </c>
      <c r="D115" s="19" t="str">
        <f>TEXT(Table3[[#This Row],[Date]],"DDD")</f>
        <v>Sat</v>
      </c>
      <c r="E115" s="1">
        <f>SUMIF(Table1[Date],Table3[[#This Row],[Date]],Table1[Amount])</f>
        <v>0</v>
      </c>
      <c r="F115" s="1">
        <f>SUMIF(Table13[Date],Table3[[#This Row],[Date]],Table13[Amount])</f>
        <v>0</v>
      </c>
      <c r="G115" s="1">
        <f>Table3[[#This Row],[Receipt Amount]]-Table3[[#This Row],[Payment Amount]]</f>
        <v>0</v>
      </c>
      <c r="H115" s="11">
        <f>H114+Table3[[#This Row],[Receipt Amount]]-Table3[[#This Row],[Payment Amount]]</f>
        <v>11346</v>
      </c>
    </row>
    <row r="116" spans="2:8" x14ac:dyDescent="0.25">
      <c r="B116" s="21">
        <v>103</v>
      </c>
      <c r="C116" s="22">
        <v>45760</v>
      </c>
      <c r="D116" s="19" t="str">
        <f>TEXT(Table3[[#This Row],[Date]],"DDD")</f>
        <v>Sun</v>
      </c>
      <c r="E116" s="1">
        <f>SUMIF(Table1[Date],Table3[[#This Row],[Date]],Table1[Amount])</f>
        <v>0</v>
      </c>
      <c r="F116" s="1">
        <f>SUMIF(Table13[Date],Table3[[#This Row],[Date]],Table13[Amount])</f>
        <v>0</v>
      </c>
      <c r="G116" s="1">
        <f>Table3[[#This Row],[Receipt Amount]]-Table3[[#This Row],[Payment Amount]]</f>
        <v>0</v>
      </c>
      <c r="H116" s="11">
        <f>H115+Table3[[#This Row],[Receipt Amount]]-Table3[[#This Row],[Payment Amount]]</f>
        <v>11346</v>
      </c>
    </row>
    <row r="117" spans="2:8" x14ac:dyDescent="0.25">
      <c r="B117" s="21">
        <v>104</v>
      </c>
      <c r="C117" s="22">
        <v>45761</v>
      </c>
      <c r="D117" s="19" t="str">
        <f>TEXT(Table3[[#This Row],[Date]],"DDD")</f>
        <v>Mon</v>
      </c>
      <c r="E117" s="1">
        <f>SUMIF(Table1[Date],Table3[[#This Row],[Date]],Table1[Amount])</f>
        <v>0</v>
      </c>
      <c r="F117" s="1">
        <f>SUMIF(Table13[Date],Table3[[#This Row],[Date]],Table13[Amount])</f>
        <v>0</v>
      </c>
      <c r="G117" s="1">
        <f>Table3[[#This Row],[Receipt Amount]]-Table3[[#This Row],[Payment Amount]]</f>
        <v>0</v>
      </c>
      <c r="H117" s="11">
        <f>H116+Table3[[#This Row],[Receipt Amount]]-Table3[[#This Row],[Payment Amount]]</f>
        <v>11346</v>
      </c>
    </row>
    <row r="118" spans="2:8" x14ac:dyDescent="0.25">
      <c r="B118" s="21">
        <v>105</v>
      </c>
      <c r="C118" s="22">
        <v>45762</v>
      </c>
      <c r="D118" s="19" t="str">
        <f>TEXT(Table3[[#This Row],[Date]],"DDD")</f>
        <v>Tue</v>
      </c>
      <c r="E118" s="1">
        <f>SUMIF(Table1[Date],Table3[[#This Row],[Date]],Table1[Amount])</f>
        <v>0</v>
      </c>
      <c r="F118" s="1">
        <f>SUMIF(Table13[Date],Table3[[#This Row],[Date]],Table13[Amount])</f>
        <v>1500</v>
      </c>
      <c r="G118" s="1">
        <f>Table3[[#This Row],[Receipt Amount]]-Table3[[#This Row],[Payment Amount]]</f>
        <v>-1500</v>
      </c>
      <c r="H118" s="11">
        <f>H117+Table3[[#This Row],[Receipt Amount]]-Table3[[#This Row],[Payment Amount]]</f>
        <v>9846</v>
      </c>
    </row>
    <row r="119" spans="2:8" x14ac:dyDescent="0.25">
      <c r="B119" s="21">
        <v>106</v>
      </c>
      <c r="C119" s="22">
        <v>45763</v>
      </c>
      <c r="D119" s="19" t="str">
        <f>TEXT(Table3[[#This Row],[Date]],"DDD")</f>
        <v>Wed</v>
      </c>
      <c r="E119" s="1">
        <f>SUMIF(Table1[Date],Table3[[#This Row],[Date]],Table1[Amount])</f>
        <v>0</v>
      </c>
      <c r="F119" s="1">
        <f>SUMIF(Table13[Date],Table3[[#This Row],[Date]],Table13[Amount])</f>
        <v>0</v>
      </c>
      <c r="G119" s="1">
        <f>Table3[[#This Row],[Receipt Amount]]-Table3[[#This Row],[Payment Amount]]</f>
        <v>0</v>
      </c>
      <c r="H119" s="11">
        <f>H118+Table3[[#This Row],[Receipt Amount]]-Table3[[#This Row],[Payment Amount]]</f>
        <v>9846</v>
      </c>
    </row>
    <row r="120" spans="2:8" x14ac:dyDescent="0.25">
      <c r="B120" s="21">
        <v>107</v>
      </c>
      <c r="C120" s="22">
        <v>45764</v>
      </c>
      <c r="D120" s="19" t="str">
        <f>TEXT(Table3[[#This Row],[Date]],"DDD")</f>
        <v>Thu</v>
      </c>
      <c r="E120" s="1">
        <f>SUMIF(Table1[Date],Table3[[#This Row],[Date]],Table1[Amount])</f>
        <v>0</v>
      </c>
      <c r="F120" s="1">
        <f>SUMIF(Table13[Date],Table3[[#This Row],[Date]],Table13[Amount])</f>
        <v>0</v>
      </c>
      <c r="G120" s="1">
        <f>Table3[[#This Row],[Receipt Amount]]-Table3[[#This Row],[Payment Amount]]</f>
        <v>0</v>
      </c>
      <c r="H120" s="11">
        <f>H119+Table3[[#This Row],[Receipt Amount]]-Table3[[#This Row],[Payment Amount]]</f>
        <v>9846</v>
      </c>
    </row>
    <row r="121" spans="2:8" x14ac:dyDescent="0.25">
      <c r="B121" s="21">
        <v>108</v>
      </c>
      <c r="C121" s="22">
        <v>45765</v>
      </c>
      <c r="D121" s="19" t="str">
        <f>TEXT(Table3[[#This Row],[Date]],"DDD")</f>
        <v>Fri</v>
      </c>
      <c r="E121" s="1">
        <f>SUMIF(Table1[Date],Table3[[#This Row],[Date]],Table1[Amount])</f>
        <v>0</v>
      </c>
      <c r="F121" s="1">
        <f>SUMIF(Table13[Date],Table3[[#This Row],[Date]],Table13[Amount])</f>
        <v>0</v>
      </c>
      <c r="G121" s="1">
        <f>Table3[[#This Row],[Receipt Amount]]-Table3[[#This Row],[Payment Amount]]</f>
        <v>0</v>
      </c>
      <c r="H121" s="11">
        <f>H120+Table3[[#This Row],[Receipt Amount]]-Table3[[#This Row],[Payment Amount]]</f>
        <v>9846</v>
      </c>
    </row>
    <row r="122" spans="2:8" x14ac:dyDescent="0.25">
      <c r="B122" s="21">
        <v>109</v>
      </c>
      <c r="C122" s="22">
        <v>45766</v>
      </c>
      <c r="D122" s="19" t="str">
        <f>TEXT(Table3[[#This Row],[Date]],"DDD")</f>
        <v>Sat</v>
      </c>
      <c r="E122" s="1">
        <f>SUMIF(Table1[Date],Table3[[#This Row],[Date]],Table1[Amount])</f>
        <v>0</v>
      </c>
      <c r="F122" s="1">
        <f>SUMIF(Table13[Date],Table3[[#This Row],[Date]],Table13[Amount])</f>
        <v>0</v>
      </c>
      <c r="G122" s="1">
        <f>Table3[[#This Row],[Receipt Amount]]-Table3[[#This Row],[Payment Amount]]</f>
        <v>0</v>
      </c>
      <c r="H122" s="11">
        <f>H121+Table3[[#This Row],[Receipt Amount]]-Table3[[#This Row],[Payment Amount]]</f>
        <v>9846</v>
      </c>
    </row>
    <row r="123" spans="2:8" x14ac:dyDescent="0.25">
      <c r="B123" s="21">
        <v>110</v>
      </c>
      <c r="C123" s="22">
        <v>45767</v>
      </c>
      <c r="D123" s="19" t="str">
        <f>TEXT(Table3[[#This Row],[Date]],"DDD")</f>
        <v>Sun</v>
      </c>
      <c r="E123" s="1">
        <f>SUMIF(Table1[Date],Table3[[#This Row],[Date]],Table1[Amount])</f>
        <v>0</v>
      </c>
      <c r="F123" s="1">
        <f>SUMIF(Table13[Date],Table3[[#This Row],[Date]],Table13[Amount])</f>
        <v>0</v>
      </c>
      <c r="G123" s="1">
        <f>Table3[[#This Row],[Receipt Amount]]-Table3[[#This Row],[Payment Amount]]</f>
        <v>0</v>
      </c>
      <c r="H123" s="11">
        <f>H122+Table3[[#This Row],[Receipt Amount]]-Table3[[#This Row],[Payment Amount]]</f>
        <v>9846</v>
      </c>
    </row>
    <row r="124" spans="2:8" x14ac:dyDescent="0.25">
      <c r="B124" s="21">
        <v>111</v>
      </c>
      <c r="C124" s="22">
        <v>45768</v>
      </c>
      <c r="D124" s="19" t="str">
        <f>TEXT(Table3[[#This Row],[Date]],"DDD")</f>
        <v>Mon</v>
      </c>
      <c r="E124" s="1">
        <f>SUMIF(Table1[Date],Table3[[#This Row],[Date]],Table1[Amount])</f>
        <v>0</v>
      </c>
      <c r="F124" s="1">
        <f>SUMIF(Table13[Date],Table3[[#This Row],[Date]],Table13[Amount])</f>
        <v>0</v>
      </c>
      <c r="G124" s="1">
        <f>Table3[[#This Row],[Receipt Amount]]-Table3[[#This Row],[Payment Amount]]</f>
        <v>0</v>
      </c>
      <c r="H124" s="11">
        <f>H123+Table3[[#This Row],[Receipt Amount]]-Table3[[#This Row],[Payment Amount]]</f>
        <v>9846</v>
      </c>
    </row>
    <row r="125" spans="2:8" x14ac:dyDescent="0.25">
      <c r="B125" s="21">
        <v>112</v>
      </c>
      <c r="C125" s="22">
        <v>45769</v>
      </c>
      <c r="D125" s="19" t="str">
        <f>TEXT(Table3[[#This Row],[Date]],"DDD")</f>
        <v>Tue</v>
      </c>
      <c r="E125" s="1">
        <f>SUMIF(Table1[Date],Table3[[#This Row],[Date]],Table1[Amount])</f>
        <v>0</v>
      </c>
      <c r="F125" s="1">
        <f>SUMIF(Table13[Date],Table3[[#This Row],[Date]],Table13[Amount])</f>
        <v>0</v>
      </c>
      <c r="G125" s="1">
        <f>Table3[[#This Row],[Receipt Amount]]-Table3[[#This Row],[Payment Amount]]</f>
        <v>0</v>
      </c>
      <c r="H125" s="11">
        <f>H124+Table3[[#This Row],[Receipt Amount]]-Table3[[#This Row],[Payment Amount]]</f>
        <v>9846</v>
      </c>
    </row>
    <row r="126" spans="2:8" x14ac:dyDescent="0.25">
      <c r="B126" s="21">
        <v>113</v>
      </c>
      <c r="C126" s="22">
        <v>45770</v>
      </c>
      <c r="D126" s="19" t="str">
        <f>TEXT(Table3[[#This Row],[Date]],"DDD")</f>
        <v>Wed</v>
      </c>
      <c r="E126" s="1">
        <f>SUMIF(Table1[Date],Table3[[#This Row],[Date]],Table1[Amount])</f>
        <v>0</v>
      </c>
      <c r="F126" s="1">
        <f>SUMIF(Table13[Date],Table3[[#This Row],[Date]],Table13[Amount])</f>
        <v>0</v>
      </c>
      <c r="G126" s="1">
        <f>Table3[[#This Row],[Receipt Amount]]-Table3[[#This Row],[Payment Amount]]</f>
        <v>0</v>
      </c>
      <c r="H126" s="11">
        <f>H125+Table3[[#This Row],[Receipt Amount]]-Table3[[#This Row],[Payment Amount]]</f>
        <v>9846</v>
      </c>
    </row>
    <row r="127" spans="2:8" x14ac:dyDescent="0.25">
      <c r="B127" s="21">
        <v>114</v>
      </c>
      <c r="C127" s="22">
        <v>45771</v>
      </c>
      <c r="D127" s="19" t="str">
        <f>TEXT(Table3[[#This Row],[Date]],"DDD")</f>
        <v>Thu</v>
      </c>
      <c r="E127" s="1">
        <f>SUMIF(Table1[Date],Table3[[#This Row],[Date]],Table1[Amount])</f>
        <v>0</v>
      </c>
      <c r="F127" s="1">
        <f>SUMIF(Table13[Date],Table3[[#This Row],[Date]],Table13[Amount])</f>
        <v>0</v>
      </c>
      <c r="G127" s="1">
        <f>Table3[[#This Row],[Receipt Amount]]-Table3[[#This Row],[Payment Amount]]</f>
        <v>0</v>
      </c>
      <c r="H127" s="11">
        <f>H126+Table3[[#This Row],[Receipt Amount]]-Table3[[#This Row],[Payment Amount]]</f>
        <v>9846</v>
      </c>
    </row>
    <row r="128" spans="2:8" x14ac:dyDescent="0.25">
      <c r="B128" s="21">
        <v>115</v>
      </c>
      <c r="C128" s="22">
        <v>45772</v>
      </c>
      <c r="D128" s="19" t="str">
        <f>TEXT(Table3[[#This Row],[Date]],"DDD")</f>
        <v>Fri</v>
      </c>
      <c r="E128" s="1">
        <f>SUMIF(Table1[Date],Table3[[#This Row],[Date]],Table1[Amount])</f>
        <v>0</v>
      </c>
      <c r="F128" s="1">
        <f>SUMIF(Table13[Date],Table3[[#This Row],[Date]],Table13[Amount])</f>
        <v>0</v>
      </c>
      <c r="G128" s="1">
        <f>Table3[[#This Row],[Receipt Amount]]-Table3[[#This Row],[Payment Amount]]</f>
        <v>0</v>
      </c>
      <c r="H128" s="11">
        <f>H127+Table3[[#This Row],[Receipt Amount]]-Table3[[#This Row],[Payment Amount]]</f>
        <v>9846</v>
      </c>
    </row>
    <row r="129" spans="2:8" x14ac:dyDescent="0.25">
      <c r="B129" s="21">
        <v>116</v>
      </c>
      <c r="C129" s="22">
        <v>45773</v>
      </c>
      <c r="D129" s="19" t="str">
        <f>TEXT(Table3[[#This Row],[Date]],"DDD")</f>
        <v>Sat</v>
      </c>
      <c r="E129" s="1">
        <f>SUMIF(Table1[Date],Table3[[#This Row],[Date]],Table1[Amount])</f>
        <v>0</v>
      </c>
      <c r="F129" s="1">
        <f>SUMIF(Table13[Date],Table3[[#This Row],[Date]],Table13[Amount])</f>
        <v>0</v>
      </c>
      <c r="G129" s="1">
        <f>Table3[[#This Row],[Receipt Amount]]-Table3[[#This Row],[Payment Amount]]</f>
        <v>0</v>
      </c>
      <c r="H129" s="11">
        <f>H128+Table3[[#This Row],[Receipt Amount]]-Table3[[#This Row],[Payment Amount]]</f>
        <v>9846</v>
      </c>
    </row>
    <row r="130" spans="2:8" x14ac:dyDescent="0.25">
      <c r="B130" s="21">
        <v>117</v>
      </c>
      <c r="C130" s="22">
        <v>45774</v>
      </c>
      <c r="D130" s="19" t="str">
        <f>TEXT(Table3[[#This Row],[Date]],"DDD")</f>
        <v>Sun</v>
      </c>
      <c r="E130" s="1">
        <f>SUMIF(Table1[Date],Table3[[#This Row],[Date]],Table1[Amount])</f>
        <v>0</v>
      </c>
      <c r="F130" s="1">
        <f>SUMIF(Table13[Date],Table3[[#This Row],[Date]],Table13[Amount])</f>
        <v>0</v>
      </c>
      <c r="G130" s="1">
        <f>Table3[[#This Row],[Receipt Amount]]-Table3[[#This Row],[Payment Amount]]</f>
        <v>0</v>
      </c>
      <c r="H130" s="11">
        <f>H129+Table3[[#This Row],[Receipt Amount]]-Table3[[#This Row],[Payment Amount]]</f>
        <v>9846</v>
      </c>
    </row>
    <row r="131" spans="2:8" x14ac:dyDescent="0.25">
      <c r="B131" s="21">
        <v>118</v>
      </c>
      <c r="C131" s="22">
        <v>45775</v>
      </c>
      <c r="D131" s="19" t="str">
        <f>TEXT(Table3[[#This Row],[Date]],"DDD")</f>
        <v>Mon</v>
      </c>
      <c r="E131" s="1">
        <f>SUMIF(Table1[Date],Table3[[#This Row],[Date]],Table1[Amount])</f>
        <v>0</v>
      </c>
      <c r="F131" s="1">
        <f>SUMIF(Table13[Date],Table3[[#This Row],[Date]],Table13[Amount])</f>
        <v>0</v>
      </c>
      <c r="G131" s="1">
        <f>Table3[[#This Row],[Receipt Amount]]-Table3[[#This Row],[Payment Amount]]</f>
        <v>0</v>
      </c>
      <c r="H131" s="11">
        <f>H130+Table3[[#This Row],[Receipt Amount]]-Table3[[#This Row],[Payment Amount]]</f>
        <v>9846</v>
      </c>
    </row>
    <row r="132" spans="2:8" x14ac:dyDescent="0.25">
      <c r="B132" s="21">
        <v>119</v>
      </c>
      <c r="C132" s="22">
        <v>45776</v>
      </c>
      <c r="D132" s="19" t="str">
        <f>TEXT(Table3[[#This Row],[Date]],"DDD")</f>
        <v>Tue</v>
      </c>
      <c r="E132" s="1">
        <f>SUMIF(Table1[Date],Table3[[#This Row],[Date]],Table1[Amount])</f>
        <v>0</v>
      </c>
      <c r="F132" s="1">
        <f>SUMIF(Table13[Date],Table3[[#This Row],[Date]],Table13[Amount])</f>
        <v>0</v>
      </c>
      <c r="G132" s="1">
        <f>Table3[[#This Row],[Receipt Amount]]-Table3[[#This Row],[Payment Amount]]</f>
        <v>0</v>
      </c>
      <c r="H132" s="11">
        <f>H131+Table3[[#This Row],[Receipt Amount]]-Table3[[#This Row],[Payment Amount]]</f>
        <v>9846</v>
      </c>
    </row>
    <row r="133" spans="2:8" x14ac:dyDescent="0.25">
      <c r="B133" s="21">
        <v>120</v>
      </c>
      <c r="C133" s="22">
        <v>45777</v>
      </c>
      <c r="D133" s="19" t="str">
        <f>TEXT(Table3[[#This Row],[Date]],"DDD")</f>
        <v>Wed</v>
      </c>
      <c r="E133" s="1">
        <f>SUMIF(Table1[Date],Table3[[#This Row],[Date]],Table1[Amount])</f>
        <v>0</v>
      </c>
      <c r="F133" s="1">
        <f>SUMIF(Table13[Date],Table3[[#This Row],[Date]],Table13[Amount])</f>
        <v>0</v>
      </c>
      <c r="G133" s="1">
        <f>Table3[[#This Row],[Receipt Amount]]-Table3[[#This Row],[Payment Amount]]</f>
        <v>0</v>
      </c>
      <c r="H133" s="11">
        <f>H132+Table3[[#This Row],[Receipt Amount]]-Table3[[#This Row],[Payment Amount]]</f>
        <v>9846</v>
      </c>
    </row>
    <row r="134" spans="2:8" x14ac:dyDescent="0.25">
      <c r="B134" s="21">
        <v>121</v>
      </c>
      <c r="C134" s="22">
        <v>45778</v>
      </c>
      <c r="D134" s="19" t="str">
        <f>TEXT(Table3[[#This Row],[Date]],"DDD")</f>
        <v>Thu</v>
      </c>
      <c r="E134" s="1">
        <f>SUMIF(Table1[Date],Table3[[#This Row],[Date]],Table1[Amount])</f>
        <v>0</v>
      </c>
      <c r="F134" s="1">
        <f>SUMIF(Table13[Date],Table3[[#This Row],[Date]],Table13[Amount])</f>
        <v>0</v>
      </c>
      <c r="G134" s="1">
        <f>Table3[[#This Row],[Receipt Amount]]-Table3[[#This Row],[Payment Amount]]</f>
        <v>0</v>
      </c>
      <c r="H134" s="11">
        <f>H133+Table3[[#This Row],[Receipt Amount]]-Table3[[#This Row],[Payment Amount]]</f>
        <v>9846</v>
      </c>
    </row>
    <row r="135" spans="2:8" x14ac:dyDescent="0.25">
      <c r="B135" s="21">
        <v>122</v>
      </c>
      <c r="C135" s="22">
        <v>45779</v>
      </c>
      <c r="D135" s="19" t="str">
        <f>TEXT(Table3[[#This Row],[Date]],"DDD")</f>
        <v>Fri</v>
      </c>
      <c r="E135" s="1">
        <f>SUMIF(Table1[Date],Table3[[#This Row],[Date]],Table1[Amount])</f>
        <v>0</v>
      </c>
      <c r="F135" s="1">
        <f>SUMIF(Table13[Date],Table3[[#This Row],[Date]],Table13[Amount])</f>
        <v>0</v>
      </c>
      <c r="G135" s="1">
        <f>Table3[[#This Row],[Receipt Amount]]-Table3[[#This Row],[Payment Amount]]</f>
        <v>0</v>
      </c>
      <c r="H135" s="11">
        <f>H134+Table3[[#This Row],[Receipt Amount]]-Table3[[#This Row],[Payment Amount]]</f>
        <v>9846</v>
      </c>
    </row>
    <row r="136" spans="2:8" x14ac:dyDescent="0.25">
      <c r="B136" s="21">
        <v>123</v>
      </c>
      <c r="C136" s="22">
        <v>45780</v>
      </c>
      <c r="D136" s="19" t="str">
        <f>TEXT(Table3[[#This Row],[Date]],"DDD")</f>
        <v>Sat</v>
      </c>
      <c r="E136" s="1">
        <f>SUMIF(Table1[Date],Table3[[#This Row],[Date]],Table1[Amount])</f>
        <v>0</v>
      </c>
      <c r="F136" s="1">
        <f>SUMIF(Table13[Date],Table3[[#This Row],[Date]],Table13[Amount])</f>
        <v>0</v>
      </c>
      <c r="G136" s="1">
        <f>Table3[[#This Row],[Receipt Amount]]-Table3[[#This Row],[Payment Amount]]</f>
        <v>0</v>
      </c>
      <c r="H136" s="11">
        <f>H135+Table3[[#This Row],[Receipt Amount]]-Table3[[#This Row],[Payment Amount]]</f>
        <v>9846</v>
      </c>
    </row>
    <row r="137" spans="2:8" x14ac:dyDescent="0.25">
      <c r="B137" s="21">
        <v>124</v>
      </c>
      <c r="C137" s="22">
        <v>45781</v>
      </c>
      <c r="D137" s="19" t="str">
        <f>TEXT(Table3[[#This Row],[Date]],"DDD")</f>
        <v>Sun</v>
      </c>
      <c r="E137" s="1">
        <f>SUMIF(Table1[Date],Table3[[#This Row],[Date]],Table1[Amount])</f>
        <v>0</v>
      </c>
      <c r="F137" s="1">
        <f>SUMIF(Table13[Date],Table3[[#This Row],[Date]],Table13[Amount])</f>
        <v>0</v>
      </c>
      <c r="G137" s="1">
        <f>Table3[[#This Row],[Receipt Amount]]-Table3[[#This Row],[Payment Amount]]</f>
        <v>0</v>
      </c>
      <c r="H137" s="11">
        <f>H136+Table3[[#This Row],[Receipt Amount]]-Table3[[#This Row],[Payment Amount]]</f>
        <v>9846</v>
      </c>
    </row>
    <row r="138" spans="2:8" x14ac:dyDescent="0.25">
      <c r="B138" s="21">
        <v>125</v>
      </c>
      <c r="C138" s="22">
        <v>45782</v>
      </c>
      <c r="D138" s="19" t="str">
        <f>TEXT(Table3[[#This Row],[Date]],"DDD")</f>
        <v>Mon</v>
      </c>
      <c r="E138" s="1">
        <f>SUMIF(Table1[Date],Table3[[#This Row],[Date]],Table1[Amount])</f>
        <v>47024</v>
      </c>
      <c r="F138" s="1">
        <f>SUMIF(Table13[Date],Table3[[#This Row],[Date]],Table13[Amount])</f>
        <v>0</v>
      </c>
      <c r="G138" s="1">
        <f>Table3[[#This Row],[Receipt Amount]]-Table3[[#This Row],[Payment Amount]]</f>
        <v>47024</v>
      </c>
      <c r="H138" s="11">
        <f>H137+Table3[[#This Row],[Receipt Amount]]-Table3[[#This Row],[Payment Amount]]</f>
        <v>56870</v>
      </c>
    </row>
    <row r="139" spans="2:8" x14ac:dyDescent="0.25">
      <c r="B139" s="21">
        <v>126</v>
      </c>
      <c r="C139" s="22">
        <v>45783</v>
      </c>
      <c r="D139" s="19" t="str">
        <f>TEXT(Table3[[#This Row],[Date]],"DDD")</f>
        <v>Tue</v>
      </c>
      <c r="E139" s="1">
        <f>SUMIF(Table1[Date],Table3[[#This Row],[Date]],Table1[Amount])</f>
        <v>0</v>
      </c>
      <c r="F139" s="1">
        <f>SUMIF(Table13[Date],Table3[[#This Row],[Date]],Table13[Amount])</f>
        <v>0</v>
      </c>
      <c r="G139" s="1">
        <f>Table3[[#This Row],[Receipt Amount]]-Table3[[#This Row],[Payment Amount]]</f>
        <v>0</v>
      </c>
      <c r="H139" s="11">
        <f>H138+Table3[[#This Row],[Receipt Amount]]-Table3[[#This Row],[Payment Amount]]</f>
        <v>56870</v>
      </c>
    </row>
    <row r="140" spans="2:8" x14ac:dyDescent="0.25">
      <c r="B140" s="21">
        <v>127</v>
      </c>
      <c r="C140" s="22">
        <v>45784</v>
      </c>
      <c r="D140" s="19" t="str">
        <f>TEXT(Table3[[#This Row],[Date]],"DDD")</f>
        <v>Wed</v>
      </c>
      <c r="E140" s="1">
        <f>SUMIF(Table1[Date],Table3[[#This Row],[Date]],Table1[Amount])</f>
        <v>0</v>
      </c>
      <c r="F140" s="1">
        <f>SUMIF(Table13[Date],Table3[[#This Row],[Date]],Table13[Amount])</f>
        <v>38000</v>
      </c>
      <c r="G140" s="1">
        <f>Table3[[#This Row],[Receipt Amount]]-Table3[[#This Row],[Payment Amount]]</f>
        <v>-38000</v>
      </c>
      <c r="H140" s="11">
        <f>H139+Table3[[#This Row],[Receipt Amount]]-Table3[[#This Row],[Payment Amount]]</f>
        <v>18870</v>
      </c>
    </row>
    <row r="141" spans="2:8" x14ac:dyDescent="0.25">
      <c r="B141" s="21">
        <v>128</v>
      </c>
      <c r="C141" s="22">
        <v>45785</v>
      </c>
      <c r="D141" s="19" t="str">
        <f>TEXT(Table3[[#This Row],[Date]],"DDD")</f>
        <v>Thu</v>
      </c>
      <c r="E141" s="1">
        <f>SUMIF(Table1[Date],Table3[[#This Row],[Date]],Table1[Amount])</f>
        <v>0</v>
      </c>
      <c r="F141" s="1">
        <f>SUMIF(Table13[Date],Table3[[#This Row],[Date]],Table13[Amount])</f>
        <v>0</v>
      </c>
      <c r="G141" s="1">
        <f>Table3[[#This Row],[Receipt Amount]]-Table3[[#This Row],[Payment Amount]]</f>
        <v>0</v>
      </c>
      <c r="H141" s="11">
        <f>H140+Table3[[#This Row],[Receipt Amount]]-Table3[[#This Row],[Payment Amount]]</f>
        <v>18870</v>
      </c>
    </row>
    <row r="142" spans="2:8" x14ac:dyDescent="0.25">
      <c r="B142" s="21">
        <v>129</v>
      </c>
      <c r="C142" s="22">
        <v>45786</v>
      </c>
      <c r="D142" s="19" t="str">
        <f>TEXT(Table3[[#This Row],[Date]],"DDD")</f>
        <v>Fri</v>
      </c>
      <c r="E142" s="1">
        <f>SUMIF(Table1[Date],Table3[[#This Row],[Date]],Table1[Amount])</f>
        <v>0</v>
      </c>
      <c r="F142" s="1">
        <f>SUMIF(Table13[Date],Table3[[#This Row],[Date]],Table13[Amount])</f>
        <v>0</v>
      </c>
      <c r="G142" s="1">
        <f>Table3[[#This Row],[Receipt Amount]]-Table3[[#This Row],[Payment Amount]]</f>
        <v>0</v>
      </c>
      <c r="H142" s="11">
        <f>H141+Table3[[#This Row],[Receipt Amount]]-Table3[[#This Row],[Payment Amount]]</f>
        <v>18870</v>
      </c>
    </row>
    <row r="143" spans="2:8" x14ac:dyDescent="0.25">
      <c r="B143" s="21">
        <v>130</v>
      </c>
      <c r="C143" s="22">
        <v>45787</v>
      </c>
      <c r="D143" s="19" t="str">
        <f>TEXT(Table3[[#This Row],[Date]],"DDD")</f>
        <v>Sat</v>
      </c>
      <c r="E143" s="1">
        <f>SUMIF(Table1[Date],Table3[[#This Row],[Date]],Table1[Amount])</f>
        <v>0</v>
      </c>
      <c r="F143" s="1">
        <f>SUMIF(Table13[Date],Table3[[#This Row],[Date]],Table13[Amount])</f>
        <v>0</v>
      </c>
      <c r="G143" s="1">
        <f>Table3[[#This Row],[Receipt Amount]]-Table3[[#This Row],[Payment Amount]]</f>
        <v>0</v>
      </c>
      <c r="H143" s="11">
        <f>H142+Table3[[#This Row],[Receipt Amount]]-Table3[[#This Row],[Payment Amount]]</f>
        <v>18870</v>
      </c>
    </row>
    <row r="144" spans="2:8" x14ac:dyDescent="0.25">
      <c r="B144" s="21">
        <v>131</v>
      </c>
      <c r="C144" s="22">
        <v>45788</v>
      </c>
      <c r="D144" s="19" t="str">
        <f>TEXT(Table3[[#This Row],[Date]],"DDD")</f>
        <v>Sun</v>
      </c>
      <c r="E144" s="1">
        <f>SUMIF(Table1[Date],Table3[[#This Row],[Date]],Table1[Amount])</f>
        <v>0</v>
      </c>
      <c r="F144" s="1">
        <f>SUMIF(Table13[Date],Table3[[#This Row],[Date]],Table13[Amount])</f>
        <v>0</v>
      </c>
      <c r="G144" s="1">
        <f>Table3[[#This Row],[Receipt Amount]]-Table3[[#This Row],[Payment Amount]]</f>
        <v>0</v>
      </c>
      <c r="H144" s="11">
        <f>H143+Table3[[#This Row],[Receipt Amount]]-Table3[[#This Row],[Payment Amount]]</f>
        <v>18870</v>
      </c>
    </row>
    <row r="145" spans="2:8" x14ac:dyDescent="0.25">
      <c r="B145" s="21">
        <v>132</v>
      </c>
      <c r="C145" s="22">
        <v>45789</v>
      </c>
      <c r="D145" s="19" t="str">
        <f>TEXT(Table3[[#This Row],[Date]],"DDD")</f>
        <v>Mon</v>
      </c>
      <c r="E145" s="1">
        <f>SUMIF(Table1[Date],Table3[[#This Row],[Date]],Table1[Amount])</f>
        <v>0</v>
      </c>
      <c r="F145" s="1">
        <f>SUMIF(Table13[Date],Table3[[#This Row],[Date]],Table13[Amount])</f>
        <v>0</v>
      </c>
      <c r="G145" s="1">
        <f>Table3[[#This Row],[Receipt Amount]]-Table3[[#This Row],[Payment Amount]]</f>
        <v>0</v>
      </c>
      <c r="H145" s="11">
        <f>H144+Table3[[#This Row],[Receipt Amount]]-Table3[[#This Row],[Payment Amount]]</f>
        <v>18870</v>
      </c>
    </row>
    <row r="146" spans="2:8" x14ac:dyDescent="0.25">
      <c r="B146" s="21">
        <v>133</v>
      </c>
      <c r="C146" s="22">
        <v>45790</v>
      </c>
      <c r="D146" s="19" t="str">
        <f>TEXT(Table3[[#This Row],[Date]],"DDD")</f>
        <v>Tue</v>
      </c>
      <c r="E146" s="1">
        <f>SUMIF(Table1[Date],Table3[[#This Row],[Date]],Table1[Amount])</f>
        <v>0</v>
      </c>
      <c r="F146" s="1">
        <f>SUMIF(Table13[Date],Table3[[#This Row],[Date]],Table13[Amount])</f>
        <v>0</v>
      </c>
      <c r="G146" s="1">
        <f>Table3[[#This Row],[Receipt Amount]]-Table3[[#This Row],[Payment Amount]]</f>
        <v>0</v>
      </c>
      <c r="H146" s="11">
        <f>H145+Table3[[#This Row],[Receipt Amount]]-Table3[[#This Row],[Payment Amount]]</f>
        <v>18870</v>
      </c>
    </row>
    <row r="147" spans="2:8" x14ac:dyDescent="0.25">
      <c r="B147" s="21">
        <v>134</v>
      </c>
      <c r="C147" s="22">
        <v>45791</v>
      </c>
      <c r="D147" s="19" t="str">
        <f>TEXT(Table3[[#This Row],[Date]],"DDD")</f>
        <v>Wed</v>
      </c>
      <c r="E147" s="1">
        <f>SUMIF(Table1[Date],Table3[[#This Row],[Date]],Table1[Amount])</f>
        <v>0</v>
      </c>
      <c r="F147" s="1">
        <f>SUMIF(Table13[Date],Table3[[#This Row],[Date]],Table13[Amount])</f>
        <v>0</v>
      </c>
      <c r="G147" s="1">
        <f>Table3[[#This Row],[Receipt Amount]]-Table3[[#This Row],[Payment Amount]]</f>
        <v>0</v>
      </c>
      <c r="H147" s="11">
        <f>H146+Table3[[#This Row],[Receipt Amount]]-Table3[[#This Row],[Payment Amount]]</f>
        <v>18870</v>
      </c>
    </row>
    <row r="148" spans="2:8" x14ac:dyDescent="0.25">
      <c r="B148" s="21">
        <v>135</v>
      </c>
      <c r="C148" s="22">
        <v>45792</v>
      </c>
      <c r="D148" s="19" t="str">
        <f>TEXT(Table3[[#This Row],[Date]],"DDD")</f>
        <v>Thu</v>
      </c>
      <c r="E148" s="1">
        <f>SUMIF(Table1[Date],Table3[[#This Row],[Date]],Table1[Amount])</f>
        <v>0</v>
      </c>
      <c r="F148" s="1">
        <f>SUMIF(Table13[Date],Table3[[#This Row],[Date]],Table13[Amount])</f>
        <v>0</v>
      </c>
      <c r="G148" s="1">
        <f>Table3[[#This Row],[Receipt Amount]]-Table3[[#This Row],[Payment Amount]]</f>
        <v>0</v>
      </c>
      <c r="H148" s="11">
        <f>H147+Table3[[#This Row],[Receipt Amount]]-Table3[[#This Row],[Payment Amount]]</f>
        <v>18870</v>
      </c>
    </row>
    <row r="149" spans="2:8" x14ac:dyDescent="0.25">
      <c r="B149" s="21">
        <v>136</v>
      </c>
      <c r="C149" s="22">
        <v>45793</v>
      </c>
      <c r="D149" s="19" t="str">
        <f>TEXT(Table3[[#This Row],[Date]],"DDD")</f>
        <v>Fri</v>
      </c>
      <c r="E149" s="1">
        <f>SUMIF(Table1[Date],Table3[[#This Row],[Date]],Table1[Amount])</f>
        <v>0</v>
      </c>
      <c r="F149" s="1">
        <f>SUMIF(Table13[Date],Table3[[#This Row],[Date]],Table13[Amount])</f>
        <v>0</v>
      </c>
      <c r="G149" s="1">
        <f>Table3[[#This Row],[Receipt Amount]]-Table3[[#This Row],[Payment Amount]]</f>
        <v>0</v>
      </c>
      <c r="H149" s="11">
        <f>H148+Table3[[#This Row],[Receipt Amount]]-Table3[[#This Row],[Payment Amount]]</f>
        <v>18870</v>
      </c>
    </row>
    <row r="150" spans="2:8" x14ac:dyDescent="0.25">
      <c r="B150" s="21">
        <v>137</v>
      </c>
      <c r="C150" s="22">
        <v>45794</v>
      </c>
      <c r="D150" s="19" t="str">
        <f>TEXT(Table3[[#This Row],[Date]],"DDD")</f>
        <v>Sat</v>
      </c>
      <c r="E150" s="1">
        <f>SUMIF(Table1[Date],Table3[[#This Row],[Date]],Table1[Amount])</f>
        <v>0</v>
      </c>
      <c r="F150" s="1">
        <f>SUMIF(Table13[Date],Table3[[#This Row],[Date]],Table13[Amount])</f>
        <v>0</v>
      </c>
      <c r="G150" s="1">
        <f>Table3[[#This Row],[Receipt Amount]]-Table3[[#This Row],[Payment Amount]]</f>
        <v>0</v>
      </c>
      <c r="H150" s="11">
        <f>H149+Table3[[#This Row],[Receipt Amount]]-Table3[[#This Row],[Payment Amount]]</f>
        <v>18870</v>
      </c>
    </row>
    <row r="151" spans="2:8" x14ac:dyDescent="0.25">
      <c r="B151" s="21">
        <v>138</v>
      </c>
      <c r="C151" s="22">
        <v>45795</v>
      </c>
      <c r="D151" s="19" t="str">
        <f>TEXT(Table3[[#This Row],[Date]],"DDD")</f>
        <v>Sun</v>
      </c>
      <c r="E151" s="1">
        <f>SUMIF(Table1[Date],Table3[[#This Row],[Date]],Table1[Amount])</f>
        <v>0</v>
      </c>
      <c r="F151" s="1">
        <f>SUMIF(Table13[Date],Table3[[#This Row],[Date]],Table13[Amount])</f>
        <v>0</v>
      </c>
      <c r="G151" s="1">
        <f>Table3[[#This Row],[Receipt Amount]]-Table3[[#This Row],[Payment Amount]]</f>
        <v>0</v>
      </c>
      <c r="H151" s="11">
        <f>H150+Table3[[#This Row],[Receipt Amount]]-Table3[[#This Row],[Payment Amount]]</f>
        <v>18870</v>
      </c>
    </row>
    <row r="152" spans="2:8" x14ac:dyDescent="0.25">
      <c r="B152" s="21">
        <v>139</v>
      </c>
      <c r="C152" s="22">
        <v>45796</v>
      </c>
      <c r="D152" s="19" t="str">
        <f>TEXT(Table3[[#This Row],[Date]],"DDD")</f>
        <v>Mon</v>
      </c>
      <c r="E152" s="1">
        <f>SUMIF(Table1[Date],Table3[[#This Row],[Date]],Table1[Amount])</f>
        <v>0</v>
      </c>
      <c r="F152" s="1">
        <f>SUMIF(Table13[Date],Table3[[#This Row],[Date]],Table13[Amount])</f>
        <v>0</v>
      </c>
      <c r="G152" s="1">
        <f>Table3[[#This Row],[Receipt Amount]]-Table3[[#This Row],[Payment Amount]]</f>
        <v>0</v>
      </c>
      <c r="H152" s="11">
        <f>H151+Table3[[#This Row],[Receipt Amount]]-Table3[[#This Row],[Payment Amount]]</f>
        <v>18870</v>
      </c>
    </row>
    <row r="153" spans="2:8" x14ac:dyDescent="0.25">
      <c r="B153" s="21">
        <v>140</v>
      </c>
      <c r="C153" s="22">
        <v>45797</v>
      </c>
      <c r="D153" s="19" t="str">
        <f>TEXT(Table3[[#This Row],[Date]],"DDD")</f>
        <v>Tue</v>
      </c>
      <c r="E153" s="1">
        <f>SUMIF(Table1[Date],Table3[[#This Row],[Date]],Table1[Amount])</f>
        <v>0</v>
      </c>
      <c r="F153" s="1">
        <f>SUMIF(Table13[Date],Table3[[#This Row],[Date]],Table13[Amount])</f>
        <v>7000</v>
      </c>
      <c r="G153" s="1">
        <f>Table3[[#This Row],[Receipt Amount]]-Table3[[#This Row],[Payment Amount]]</f>
        <v>-7000</v>
      </c>
      <c r="H153" s="11">
        <f>H152+Table3[[#This Row],[Receipt Amount]]-Table3[[#This Row],[Payment Amount]]</f>
        <v>11870</v>
      </c>
    </row>
    <row r="154" spans="2:8" x14ac:dyDescent="0.25">
      <c r="B154" s="21">
        <v>141</v>
      </c>
      <c r="C154" s="22">
        <v>45798</v>
      </c>
      <c r="D154" s="19" t="str">
        <f>TEXT(Table3[[#This Row],[Date]],"DDD")</f>
        <v>Wed</v>
      </c>
      <c r="E154" s="1">
        <f>SUMIF(Table1[Date],Table3[[#This Row],[Date]],Table1[Amount])</f>
        <v>0</v>
      </c>
      <c r="F154" s="1">
        <f>SUMIF(Table13[Date],Table3[[#This Row],[Date]],Table13[Amount])</f>
        <v>0</v>
      </c>
      <c r="G154" s="1">
        <f>Table3[[#This Row],[Receipt Amount]]-Table3[[#This Row],[Payment Amount]]</f>
        <v>0</v>
      </c>
      <c r="H154" s="11">
        <f>H153+Table3[[#This Row],[Receipt Amount]]-Table3[[#This Row],[Payment Amount]]</f>
        <v>11870</v>
      </c>
    </row>
    <row r="155" spans="2:8" x14ac:dyDescent="0.25">
      <c r="B155" s="21">
        <v>142</v>
      </c>
      <c r="C155" s="22">
        <v>45799</v>
      </c>
      <c r="D155" s="19" t="str">
        <f>TEXT(Table3[[#This Row],[Date]],"DDD")</f>
        <v>Thu</v>
      </c>
      <c r="E155" s="1">
        <f>SUMIF(Table1[Date],Table3[[#This Row],[Date]],Table1[Amount])</f>
        <v>0</v>
      </c>
      <c r="F155" s="1">
        <f>SUMIF(Table13[Date],Table3[[#This Row],[Date]],Table13[Amount])</f>
        <v>0</v>
      </c>
      <c r="G155" s="1">
        <f>Table3[[#This Row],[Receipt Amount]]-Table3[[#This Row],[Payment Amount]]</f>
        <v>0</v>
      </c>
      <c r="H155" s="11">
        <f>H154+Table3[[#This Row],[Receipt Amount]]-Table3[[#This Row],[Payment Amount]]</f>
        <v>11870</v>
      </c>
    </row>
    <row r="156" spans="2:8" x14ac:dyDescent="0.25">
      <c r="B156" s="21">
        <v>143</v>
      </c>
      <c r="C156" s="22">
        <v>45800</v>
      </c>
      <c r="D156" s="19" t="str">
        <f>TEXT(Table3[[#This Row],[Date]],"DDD")</f>
        <v>Fri</v>
      </c>
      <c r="E156" s="1">
        <f>SUMIF(Table1[Date],Table3[[#This Row],[Date]],Table1[Amount])</f>
        <v>0</v>
      </c>
      <c r="F156" s="1">
        <f>SUMIF(Table13[Date],Table3[[#This Row],[Date]],Table13[Amount])</f>
        <v>0</v>
      </c>
      <c r="G156" s="1">
        <f>Table3[[#This Row],[Receipt Amount]]-Table3[[#This Row],[Payment Amount]]</f>
        <v>0</v>
      </c>
      <c r="H156" s="11">
        <f>H155+Table3[[#This Row],[Receipt Amount]]-Table3[[#This Row],[Payment Amount]]</f>
        <v>11870</v>
      </c>
    </row>
    <row r="157" spans="2:8" x14ac:dyDescent="0.25">
      <c r="B157" s="21">
        <v>144</v>
      </c>
      <c r="C157" s="22">
        <v>45801</v>
      </c>
      <c r="D157" s="19" t="str">
        <f>TEXT(Table3[[#This Row],[Date]],"DDD")</f>
        <v>Sat</v>
      </c>
      <c r="E157" s="1">
        <f>SUMIF(Table1[Date],Table3[[#This Row],[Date]],Table1[Amount])</f>
        <v>0</v>
      </c>
      <c r="F157" s="1">
        <f>SUMIF(Table13[Date],Table3[[#This Row],[Date]],Table13[Amount])</f>
        <v>0</v>
      </c>
      <c r="G157" s="1">
        <f>Table3[[#This Row],[Receipt Amount]]-Table3[[#This Row],[Payment Amount]]</f>
        <v>0</v>
      </c>
      <c r="H157" s="11">
        <f>H156+Table3[[#This Row],[Receipt Amount]]-Table3[[#This Row],[Payment Amount]]</f>
        <v>11870</v>
      </c>
    </row>
    <row r="158" spans="2:8" x14ac:dyDescent="0.25">
      <c r="B158" s="21">
        <v>145</v>
      </c>
      <c r="C158" s="22">
        <v>45802</v>
      </c>
      <c r="D158" s="19" t="str">
        <f>TEXT(Table3[[#This Row],[Date]],"DDD")</f>
        <v>Sun</v>
      </c>
      <c r="E158" s="1">
        <f>SUMIF(Table1[Date],Table3[[#This Row],[Date]],Table1[Amount])</f>
        <v>0</v>
      </c>
      <c r="F158" s="1">
        <f>SUMIF(Table13[Date],Table3[[#This Row],[Date]],Table13[Amount])</f>
        <v>0</v>
      </c>
      <c r="G158" s="1">
        <f>Table3[[#This Row],[Receipt Amount]]-Table3[[#This Row],[Payment Amount]]</f>
        <v>0</v>
      </c>
      <c r="H158" s="11">
        <f>H157+Table3[[#This Row],[Receipt Amount]]-Table3[[#This Row],[Payment Amount]]</f>
        <v>11870</v>
      </c>
    </row>
    <row r="159" spans="2:8" x14ac:dyDescent="0.25">
      <c r="B159" s="21">
        <v>146</v>
      </c>
      <c r="C159" s="22">
        <v>45803</v>
      </c>
      <c r="D159" s="19" t="str">
        <f>TEXT(Table3[[#This Row],[Date]],"DDD")</f>
        <v>Mon</v>
      </c>
      <c r="E159" s="1">
        <f>SUMIF(Table1[Date],Table3[[#This Row],[Date]],Table1[Amount])</f>
        <v>0</v>
      </c>
      <c r="F159" s="1">
        <f>SUMIF(Table13[Date],Table3[[#This Row],[Date]],Table13[Amount])</f>
        <v>0</v>
      </c>
      <c r="G159" s="1">
        <f>Table3[[#This Row],[Receipt Amount]]-Table3[[#This Row],[Payment Amount]]</f>
        <v>0</v>
      </c>
      <c r="H159" s="11">
        <f>H158+Table3[[#This Row],[Receipt Amount]]-Table3[[#This Row],[Payment Amount]]</f>
        <v>11870</v>
      </c>
    </row>
    <row r="160" spans="2:8" x14ac:dyDescent="0.25">
      <c r="B160" s="21">
        <v>147</v>
      </c>
      <c r="C160" s="22">
        <v>45804</v>
      </c>
      <c r="D160" s="19" t="str">
        <f>TEXT(Table3[[#This Row],[Date]],"DDD")</f>
        <v>Tue</v>
      </c>
      <c r="E160" s="1">
        <f>SUMIF(Table1[Date],Table3[[#This Row],[Date]],Table1[Amount])</f>
        <v>0</v>
      </c>
      <c r="F160" s="1">
        <f>SUMIF(Table13[Date],Table3[[#This Row],[Date]],Table13[Amount])</f>
        <v>0</v>
      </c>
      <c r="G160" s="1">
        <f>Table3[[#This Row],[Receipt Amount]]-Table3[[#This Row],[Payment Amount]]</f>
        <v>0</v>
      </c>
      <c r="H160" s="11">
        <f>H159+Table3[[#This Row],[Receipt Amount]]-Table3[[#This Row],[Payment Amount]]</f>
        <v>11870</v>
      </c>
    </row>
    <row r="161" spans="2:8" x14ac:dyDescent="0.25">
      <c r="B161" s="21">
        <v>148</v>
      </c>
      <c r="C161" s="22">
        <v>45805</v>
      </c>
      <c r="D161" s="19" t="str">
        <f>TEXT(Table3[[#This Row],[Date]],"DDD")</f>
        <v>Wed</v>
      </c>
      <c r="E161" s="1">
        <f>SUMIF(Table1[Date],Table3[[#This Row],[Date]],Table1[Amount])</f>
        <v>0</v>
      </c>
      <c r="F161" s="1">
        <f>SUMIF(Table13[Date],Table3[[#This Row],[Date]],Table13[Amount])</f>
        <v>0</v>
      </c>
      <c r="G161" s="1">
        <f>Table3[[#This Row],[Receipt Amount]]-Table3[[#This Row],[Payment Amount]]</f>
        <v>0</v>
      </c>
      <c r="H161" s="11">
        <f>H160+Table3[[#This Row],[Receipt Amount]]-Table3[[#This Row],[Payment Amount]]</f>
        <v>11870</v>
      </c>
    </row>
    <row r="162" spans="2:8" x14ac:dyDescent="0.25">
      <c r="B162" s="21">
        <v>149</v>
      </c>
      <c r="C162" s="22">
        <v>45806</v>
      </c>
      <c r="D162" s="19" t="str">
        <f>TEXT(Table3[[#This Row],[Date]],"DDD")</f>
        <v>Thu</v>
      </c>
      <c r="E162" s="1">
        <f>SUMIF(Table1[Date],Table3[[#This Row],[Date]],Table1[Amount])</f>
        <v>0</v>
      </c>
      <c r="F162" s="1">
        <f>SUMIF(Table13[Date],Table3[[#This Row],[Date]],Table13[Amount])</f>
        <v>0</v>
      </c>
      <c r="G162" s="1">
        <f>Table3[[#This Row],[Receipt Amount]]-Table3[[#This Row],[Payment Amount]]</f>
        <v>0</v>
      </c>
      <c r="H162" s="11">
        <f>H161+Table3[[#This Row],[Receipt Amount]]-Table3[[#This Row],[Payment Amount]]</f>
        <v>11870</v>
      </c>
    </row>
    <row r="163" spans="2:8" x14ac:dyDescent="0.25">
      <c r="B163" s="21">
        <v>150</v>
      </c>
      <c r="C163" s="22">
        <v>45807</v>
      </c>
      <c r="D163" s="19" t="str">
        <f>TEXT(Table3[[#This Row],[Date]],"DDD")</f>
        <v>Fri</v>
      </c>
      <c r="E163" s="1">
        <f>SUMIF(Table1[Date],Table3[[#This Row],[Date]],Table1[Amount])</f>
        <v>0</v>
      </c>
      <c r="F163" s="1">
        <f>SUMIF(Table13[Date],Table3[[#This Row],[Date]],Table13[Amount])</f>
        <v>0</v>
      </c>
      <c r="G163" s="1">
        <f>Table3[[#This Row],[Receipt Amount]]-Table3[[#This Row],[Payment Amount]]</f>
        <v>0</v>
      </c>
      <c r="H163" s="11">
        <f>H162+Table3[[#This Row],[Receipt Amount]]-Table3[[#This Row],[Payment Amount]]</f>
        <v>11870</v>
      </c>
    </row>
    <row r="164" spans="2:8" x14ac:dyDescent="0.25">
      <c r="B164" s="21">
        <v>151</v>
      </c>
      <c r="C164" s="22">
        <v>45808</v>
      </c>
      <c r="D164" s="19" t="str">
        <f>TEXT(Table3[[#This Row],[Date]],"DDD")</f>
        <v>Sat</v>
      </c>
      <c r="E164" s="1">
        <f>SUMIF(Table1[Date],Table3[[#This Row],[Date]],Table1[Amount])</f>
        <v>0</v>
      </c>
      <c r="F164" s="1">
        <f>SUMIF(Table13[Date],Table3[[#This Row],[Date]],Table13[Amount])</f>
        <v>0</v>
      </c>
      <c r="G164" s="1">
        <f>Table3[[#This Row],[Receipt Amount]]-Table3[[#This Row],[Payment Amount]]</f>
        <v>0</v>
      </c>
      <c r="H164" s="11">
        <f>H163+Table3[[#This Row],[Receipt Amount]]-Table3[[#This Row],[Payment Amount]]</f>
        <v>11870</v>
      </c>
    </row>
    <row r="165" spans="2:8" x14ac:dyDescent="0.25">
      <c r="B165" s="21">
        <v>152</v>
      </c>
      <c r="C165" s="22">
        <v>45809</v>
      </c>
      <c r="D165" s="19" t="str">
        <f>TEXT(Table3[[#This Row],[Date]],"DDD")</f>
        <v>Sun</v>
      </c>
      <c r="E165" s="1">
        <f>SUMIF(Table1[Date],Table3[[#This Row],[Date]],Table1[Amount])</f>
        <v>0</v>
      </c>
      <c r="F165" s="1">
        <f>SUMIF(Table13[Date],Table3[[#This Row],[Date]],Table13[Amount])</f>
        <v>0</v>
      </c>
      <c r="G165" s="1">
        <f>Table3[[#This Row],[Receipt Amount]]-Table3[[#This Row],[Payment Amount]]</f>
        <v>0</v>
      </c>
      <c r="H165" s="11">
        <f>H164+Table3[[#This Row],[Receipt Amount]]-Table3[[#This Row],[Payment Amount]]</f>
        <v>11870</v>
      </c>
    </row>
    <row r="166" spans="2:8" x14ac:dyDescent="0.25">
      <c r="B166" s="21">
        <v>153</v>
      </c>
      <c r="C166" s="22">
        <v>45810</v>
      </c>
      <c r="D166" s="19" t="str">
        <f>TEXT(Table3[[#This Row],[Date]],"DDD")</f>
        <v>Mon</v>
      </c>
      <c r="E166" s="1">
        <f>SUMIF(Table1[Date],Table3[[#This Row],[Date]],Table1[Amount])</f>
        <v>0</v>
      </c>
      <c r="F166" s="1">
        <f>SUMIF(Table13[Date],Table3[[#This Row],[Date]],Table13[Amount])</f>
        <v>0</v>
      </c>
      <c r="G166" s="1">
        <f>Table3[[#This Row],[Receipt Amount]]-Table3[[#This Row],[Payment Amount]]</f>
        <v>0</v>
      </c>
      <c r="H166" s="11">
        <f>H165+Table3[[#This Row],[Receipt Amount]]-Table3[[#This Row],[Payment Amount]]</f>
        <v>11870</v>
      </c>
    </row>
    <row r="167" spans="2:8" x14ac:dyDescent="0.25">
      <c r="B167" s="21">
        <v>154</v>
      </c>
      <c r="C167" s="22">
        <v>45811</v>
      </c>
      <c r="D167" s="19" t="str">
        <f>TEXT(Table3[[#This Row],[Date]],"DDD")</f>
        <v>Tue</v>
      </c>
      <c r="E167" s="1">
        <f>SUMIF(Table1[Date],Table3[[#This Row],[Date]],Table1[Amount])</f>
        <v>7000</v>
      </c>
      <c r="F167" s="1">
        <f>SUMIF(Table13[Date],Table3[[#This Row],[Date]],Table13[Amount])</f>
        <v>0</v>
      </c>
      <c r="G167" s="1">
        <f>Table3[[#This Row],[Receipt Amount]]-Table3[[#This Row],[Payment Amount]]</f>
        <v>7000</v>
      </c>
      <c r="H167" s="11">
        <f>H166+Table3[[#This Row],[Receipt Amount]]-Table3[[#This Row],[Payment Amount]]</f>
        <v>18870</v>
      </c>
    </row>
    <row r="168" spans="2:8" x14ac:dyDescent="0.25">
      <c r="B168" s="21">
        <v>155</v>
      </c>
      <c r="C168" s="22">
        <v>45812</v>
      </c>
      <c r="D168" s="19" t="str">
        <f>TEXT(Table3[[#This Row],[Date]],"DDD")</f>
        <v>Wed</v>
      </c>
      <c r="E168" s="1">
        <f>SUMIF(Table1[Date],Table3[[#This Row],[Date]],Table1[Amount])</f>
        <v>0</v>
      </c>
      <c r="F168" s="1">
        <f>SUMIF(Table13[Date],Table3[[#This Row],[Date]],Table13[Amount])</f>
        <v>0</v>
      </c>
      <c r="G168" s="1">
        <f>Table3[[#This Row],[Receipt Amount]]-Table3[[#This Row],[Payment Amount]]</f>
        <v>0</v>
      </c>
      <c r="H168" s="11">
        <f>H167+Table3[[#This Row],[Receipt Amount]]-Table3[[#This Row],[Payment Amount]]</f>
        <v>18870</v>
      </c>
    </row>
    <row r="169" spans="2:8" x14ac:dyDescent="0.25">
      <c r="B169" s="21">
        <v>156</v>
      </c>
      <c r="C169" s="22">
        <v>45813</v>
      </c>
      <c r="D169" s="19" t="str">
        <f>TEXT(Table3[[#This Row],[Date]],"DDD")</f>
        <v>Thu</v>
      </c>
      <c r="E169" s="1">
        <f>SUMIF(Table1[Date],Table3[[#This Row],[Date]],Table1[Amount])</f>
        <v>44388</v>
      </c>
      <c r="F169" s="1">
        <f>SUMIF(Table13[Date],Table3[[#This Row],[Date]],Table13[Amount])</f>
        <v>0</v>
      </c>
      <c r="G169" s="1">
        <f>Table3[[#This Row],[Receipt Amount]]-Table3[[#This Row],[Payment Amount]]</f>
        <v>44388</v>
      </c>
      <c r="H169" s="11">
        <f>H168+Table3[[#This Row],[Receipt Amount]]-Table3[[#This Row],[Payment Amount]]</f>
        <v>63258</v>
      </c>
    </row>
    <row r="170" spans="2:8" x14ac:dyDescent="0.25">
      <c r="B170" s="21">
        <v>157</v>
      </c>
      <c r="C170" s="22">
        <v>45814</v>
      </c>
      <c r="D170" s="19" t="str">
        <f>TEXT(Table3[[#This Row],[Date]],"DDD")</f>
        <v>Fri</v>
      </c>
      <c r="E170" s="1">
        <f>SUMIF(Table1[Date],Table3[[#This Row],[Date]],Table1[Amount])</f>
        <v>0</v>
      </c>
      <c r="F170" s="1">
        <f>SUMIF(Table13[Date],Table3[[#This Row],[Date]],Table13[Amount])</f>
        <v>0</v>
      </c>
      <c r="G170" s="1">
        <f>Table3[[#This Row],[Receipt Amount]]-Table3[[#This Row],[Payment Amount]]</f>
        <v>0</v>
      </c>
      <c r="H170" s="11">
        <f>H169+Table3[[#This Row],[Receipt Amount]]-Table3[[#This Row],[Payment Amount]]</f>
        <v>63258</v>
      </c>
    </row>
    <row r="171" spans="2:8" x14ac:dyDescent="0.25">
      <c r="B171" s="21">
        <v>158</v>
      </c>
      <c r="C171" s="22">
        <v>45815</v>
      </c>
      <c r="D171" s="19" t="str">
        <f>TEXT(Table3[[#This Row],[Date]],"DDD")</f>
        <v>Sat</v>
      </c>
      <c r="E171" s="1">
        <f>SUMIF(Table1[Date],Table3[[#This Row],[Date]],Table1[Amount])</f>
        <v>0</v>
      </c>
      <c r="F171" s="1">
        <f>SUMIF(Table13[Date],Table3[[#This Row],[Date]],Table13[Amount])</f>
        <v>0</v>
      </c>
      <c r="G171" s="1">
        <f>Table3[[#This Row],[Receipt Amount]]-Table3[[#This Row],[Payment Amount]]</f>
        <v>0</v>
      </c>
      <c r="H171" s="11">
        <f>H170+Table3[[#This Row],[Receipt Amount]]-Table3[[#This Row],[Payment Amount]]</f>
        <v>63258</v>
      </c>
    </row>
    <row r="172" spans="2:8" x14ac:dyDescent="0.25">
      <c r="B172" s="21">
        <v>159</v>
      </c>
      <c r="C172" s="22">
        <v>45816</v>
      </c>
      <c r="D172" s="19" t="str">
        <f>TEXT(Table3[[#This Row],[Date]],"DDD")</f>
        <v>Sun</v>
      </c>
      <c r="E172" s="1">
        <f>SUMIF(Table1[Date],Table3[[#This Row],[Date]],Table1[Amount])</f>
        <v>0</v>
      </c>
      <c r="F172" s="1">
        <f>SUMIF(Table13[Date],Table3[[#This Row],[Date]],Table13[Amount])</f>
        <v>43000</v>
      </c>
      <c r="G172" s="1">
        <f>Table3[[#This Row],[Receipt Amount]]-Table3[[#This Row],[Payment Amount]]</f>
        <v>-43000</v>
      </c>
      <c r="H172" s="11">
        <f>H171+Table3[[#This Row],[Receipt Amount]]-Table3[[#This Row],[Payment Amount]]</f>
        <v>20258</v>
      </c>
    </row>
    <row r="173" spans="2:8" x14ac:dyDescent="0.25">
      <c r="B173" s="21">
        <v>160</v>
      </c>
      <c r="C173" s="22">
        <v>45817</v>
      </c>
      <c r="D173" s="19" t="str">
        <f>TEXT(Table3[[#This Row],[Date]],"DDD")</f>
        <v>Mon</v>
      </c>
      <c r="E173" s="1">
        <f>SUMIF(Table1[Date],Table3[[#This Row],[Date]],Table1[Amount])</f>
        <v>0</v>
      </c>
      <c r="F173" s="1">
        <f>SUMIF(Table13[Date],Table3[[#This Row],[Date]],Table13[Amount])</f>
        <v>0</v>
      </c>
      <c r="G173" s="1">
        <f>Table3[[#This Row],[Receipt Amount]]-Table3[[#This Row],[Payment Amount]]</f>
        <v>0</v>
      </c>
      <c r="H173" s="11">
        <f>H172+Table3[[#This Row],[Receipt Amount]]-Table3[[#This Row],[Payment Amount]]</f>
        <v>20258</v>
      </c>
    </row>
    <row r="174" spans="2:8" x14ac:dyDescent="0.25">
      <c r="B174" s="21">
        <v>161</v>
      </c>
      <c r="C174" s="22">
        <v>45818</v>
      </c>
      <c r="D174" s="19" t="str">
        <f>TEXT(Table3[[#This Row],[Date]],"DDD")</f>
        <v>Tue</v>
      </c>
      <c r="E174" s="1">
        <f>SUMIF(Table1[Date],Table3[[#This Row],[Date]],Table1[Amount])</f>
        <v>0</v>
      </c>
      <c r="F174" s="1">
        <f>SUMIF(Table13[Date],Table3[[#This Row],[Date]],Table13[Amount])</f>
        <v>0</v>
      </c>
      <c r="G174" s="1">
        <f>Table3[[#This Row],[Receipt Amount]]-Table3[[#This Row],[Payment Amount]]</f>
        <v>0</v>
      </c>
      <c r="H174" s="11">
        <f>H173+Table3[[#This Row],[Receipt Amount]]-Table3[[#This Row],[Payment Amount]]</f>
        <v>20258</v>
      </c>
    </row>
    <row r="175" spans="2:8" x14ac:dyDescent="0.25">
      <c r="B175" s="21">
        <v>162</v>
      </c>
      <c r="C175" s="22">
        <v>45819</v>
      </c>
      <c r="D175" s="19" t="str">
        <f>TEXT(Table3[[#This Row],[Date]],"DDD")</f>
        <v>Wed</v>
      </c>
      <c r="E175" s="1">
        <f>SUMIF(Table1[Date],Table3[[#This Row],[Date]],Table1[Amount])</f>
        <v>0</v>
      </c>
      <c r="F175" s="1">
        <f>SUMIF(Table13[Date],Table3[[#This Row],[Date]],Table13[Amount])</f>
        <v>0</v>
      </c>
      <c r="G175" s="1">
        <f>Table3[[#This Row],[Receipt Amount]]-Table3[[#This Row],[Payment Amount]]</f>
        <v>0</v>
      </c>
      <c r="H175" s="11">
        <f>H174+Table3[[#This Row],[Receipt Amount]]-Table3[[#This Row],[Payment Amount]]</f>
        <v>20258</v>
      </c>
    </row>
    <row r="176" spans="2:8" x14ac:dyDescent="0.25">
      <c r="B176" s="21">
        <v>163</v>
      </c>
      <c r="C176" s="22">
        <v>45820</v>
      </c>
      <c r="D176" s="19" t="str">
        <f>TEXT(Table3[[#This Row],[Date]],"DDD")</f>
        <v>Thu</v>
      </c>
      <c r="E176" s="1">
        <f>SUMIF(Table1[Date],Table3[[#This Row],[Date]],Table1[Amount])</f>
        <v>0</v>
      </c>
      <c r="F176" s="1">
        <f>SUMIF(Table13[Date],Table3[[#This Row],[Date]],Table13[Amount])</f>
        <v>0</v>
      </c>
      <c r="G176" s="1">
        <f>Table3[[#This Row],[Receipt Amount]]-Table3[[#This Row],[Payment Amount]]</f>
        <v>0</v>
      </c>
      <c r="H176" s="11">
        <f>H175+Table3[[#This Row],[Receipt Amount]]-Table3[[#This Row],[Payment Amount]]</f>
        <v>20258</v>
      </c>
    </row>
    <row r="177" spans="2:8" x14ac:dyDescent="0.25">
      <c r="B177" s="21">
        <v>164</v>
      </c>
      <c r="C177" s="22">
        <v>45821</v>
      </c>
      <c r="D177" s="19" t="str">
        <f>TEXT(Table3[[#This Row],[Date]],"DDD")</f>
        <v>Fri</v>
      </c>
      <c r="E177" s="1">
        <f>SUMIF(Table1[Date],Table3[[#This Row],[Date]],Table1[Amount])</f>
        <v>0</v>
      </c>
      <c r="F177" s="1">
        <f>SUMIF(Table13[Date],Table3[[#This Row],[Date]],Table13[Amount])</f>
        <v>0</v>
      </c>
      <c r="G177" s="1">
        <f>Table3[[#This Row],[Receipt Amount]]-Table3[[#This Row],[Payment Amount]]</f>
        <v>0</v>
      </c>
      <c r="H177" s="11">
        <f>H176+Table3[[#This Row],[Receipt Amount]]-Table3[[#This Row],[Payment Amount]]</f>
        <v>20258</v>
      </c>
    </row>
    <row r="178" spans="2:8" x14ac:dyDescent="0.25">
      <c r="B178" s="21">
        <v>165</v>
      </c>
      <c r="C178" s="22">
        <v>45822</v>
      </c>
      <c r="D178" s="19" t="str">
        <f>TEXT(Table3[[#This Row],[Date]],"DDD")</f>
        <v>Sat</v>
      </c>
      <c r="E178" s="1">
        <f>SUMIF(Table1[Date],Table3[[#This Row],[Date]],Table1[Amount])</f>
        <v>0</v>
      </c>
      <c r="F178" s="1">
        <f>SUMIF(Table13[Date],Table3[[#This Row],[Date]],Table13[Amount])</f>
        <v>0</v>
      </c>
      <c r="G178" s="1">
        <f>Table3[[#This Row],[Receipt Amount]]-Table3[[#This Row],[Payment Amount]]</f>
        <v>0</v>
      </c>
      <c r="H178" s="11">
        <f>H177+Table3[[#This Row],[Receipt Amount]]-Table3[[#This Row],[Payment Amount]]</f>
        <v>20258</v>
      </c>
    </row>
    <row r="179" spans="2:8" x14ac:dyDescent="0.25">
      <c r="B179" s="21">
        <v>166</v>
      </c>
      <c r="C179" s="22">
        <v>45823</v>
      </c>
      <c r="D179" s="19" t="str">
        <f>TEXT(Table3[[#This Row],[Date]],"DDD")</f>
        <v>Sun</v>
      </c>
      <c r="E179" s="1">
        <f>SUMIF(Table1[Date],Table3[[#This Row],[Date]],Table1[Amount])</f>
        <v>0</v>
      </c>
      <c r="F179" s="1">
        <f>SUMIF(Table13[Date],Table3[[#This Row],[Date]],Table13[Amount])</f>
        <v>0</v>
      </c>
      <c r="G179" s="1">
        <f>Table3[[#This Row],[Receipt Amount]]-Table3[[#This Row],[Payment Amount]]</f>
        <v>0</v>
      </c>
      <c r="H179" s="11">
        <f>H178+Table3[[#This Row],[Receipt Amount]]-Table3[[#This Row],[Payment Amount]]</f>
        <v>20258</v>
      </c>
    </row>
    <row r="180" spans="2:8" x14ac:dyDescent="0.25">
      <c r="B180" s="21">
        <v>167</v>
      </c>
      <c r="C180" s="22">
        <v>45824</v>
      </c>
      <c r="D180" s="19" t="str">
        <f>TEXT(Table3[[#This Row],[Date]],"DDD")</f>
        <v>Mon</v>
      </c>
      <c r="E180" s="1">
        <f>SUMIF(Table1[Date],Table3[[#This Row],[Date]],Table1[Amount])</f>
        <v>0</v>
      </c>
      <c r="F180" s="1">
        <f>SUMIF(Table13[Date],Table3[[#This Row],[Date]],Table13[Amount])</f>
        <v>0</v>
      </c>
      <c r="G180" s="1">
        <f>Table3[[#This Row],[Receipt Amount]]-Table3[[#This Row],[Payment Amount]]</f>
        <v>0</v>
      </c>
      <c r="H180" s="11">
        <f>H179+Table3[[#This Row],[Receipt Amount]]-Table3[[#This Row],[Payment Amount]]</f>
        <v>20258</v>
      </c>
    </row>
    <row r="181" spans="2:8" x14ac:dyDescent="0.25">
      <c r="B181" s="21">
        <v>168</v>
      </c>
      <c r="C181" s="22">
        <v>45825</v>
      </c>
      <c r="D181" s="19" t="str">
        <f>TEXT(Table3[[#This Row],[Date]],"DDD")</f>
        <v>Tue</v>
      </c>
      <c r="E181" s="1">
        <f>SUMIF(Table1[Date],Table3[[#This Row],[Date]],Table1[Amount])</f>
        <v>0</v>
      </c>
      <c r="F181" s="1">
        <f>SUMIF(Table13[Date],Table3[[#This Row],[Date]],Table13[Amount])</f>
        <v>0</v>
      </c>
      <c r="G181" s="1">
        <f>Table3[[#This Row],[Receipt Amount]]-Table3[[#This Row],[Payment Amount]]</f>
        <v>0</v>
      </c>
      <c r="H181" s="11">
        <f>H180+Table3[[#This Row],[Receipt Amount]]-Table3[[#This Row],[Payment Amount]]</f>
        <v>20258</v>
      </c>
    </row>
    <row r="182" spans="2:8" x14ac:dyDescent="0.25">
      <c r="B182" s="21">
        <v>169</v>
      </c>
      <c r="C182" s="22">
        <v>45826</v>
      </c>
      <c r="D182" s="19" t="str">
        <f>TEXT(Table3[[#This Row],[Date]],"DDD")</f>
        <v>Wed</v>
      </c>
      <c r="E182" s="1">
        <f>SUMIF(Table1[Date],Table3[[#This Row],[Date]],Table1[Amount])</f>
        <v>0</v>
      </c>
      <c r="F182" s="1">
        <f>SUMIF(Table13[Date],Table3[[#This Row],[Date]],Table13[Amount])</f>
        <v>0</v>
      </c>
      <c r="G182" s="1">
        <f>Table3[[#This Row],[Receipt Amount]]-Table3[[#This Row],[Payment Amount]]</f>
        <v>0</v>
      </c>
      <c r="H182" s="11">
        <f>H181+Table3[[#This Row],[Receipt Amount]]-Table3[[#This Row],[Payment Amount]]</f>
        <v>20258</v>
      </c>
    </row>
    <row r="183" spans="2:8" x14ac:dyDescent="0.25">
      <c r="B183" s="21">
        <v>170</v>
      </c>
      <c r="C183" s="22">
        <v>45827</v>
      </c>
      <c r="D183" s="19" t="str">
        <f>TEXT(Table3[[#This Row],[Date]],"DDD")</f>
        <v>Thu</v>
      </c>
      <c r="E183" s="1">
        <f>SUMIF(Table1[Date],Table3[[#This Row],[Date]],Table1[Amount])</f>
        <v>0</v>
      </c>
      <c r="F183" s="1">
        <f>SUMIF(Table13[Date],Table3[[#This Row],[Date]],Table13[Amount])</f>
        <v>0</v>
      </c>
      <c r="G183" s="1">
        <f>Table3[[#This Row],[Receipt Amount]]-Table3[[#This Row],[Payment Amount]]</f>
        <v>0</v>
      </c>
      <c r="H183" s="11">
        <f>H182+Table3[[#This Row],[Receipt Amount]]-Table3[[#This Row],[Payment Amount]]</f>
        <v>20258</v>
      </c>
    </row>
    <row r="184" spans="2:8" x14ac:dyDescent="0.25">
      <c r="B184" s="21">
        <v>171</v>
      </c>
      <c r="C184" s="22">
        <v>45828</v>
      </c>
      <c r="D184" s="19" t="str">
        <f>TEXT(Table3[[#This Row],[Date]],"DDD")</f>
        <v>Fri</v>
      </c>
      <c r="E184" s="1">
        <f>SUMIF(Table1[Date],Table3[[#This Row],[Date]],Table1[Amount])</f>
        <v>0</v>
      </c>
      <c r="F184" s="1">
        <f>SUMIF(Table13[Date],Table3[[#This Row],[Date]],Table13[Amount])</f>
        <v>7000</v>
      </c>
      <c r="G184" s="1">
        <f>Table3[[#This Row],[Receipt Amount]]-Table3[[#This Row],[Payment Amount]]</f>
        <v>-7000</v>
      </c>
      <c r="H184" s="11">
        <f>H183+Table3[[#This Row],[Receipt Amount]]-Table3[[#This Row],[Payment Amount]]</f>
        <v>13258</v>
      </c>
    </row>
    <row r="185" spans="2:8" x14ac:dyDescent="0.25">
      <c r="B185" s="21">
        <v>172</v>
      </c>
      <c r="C185" s="22">
        <v>45829</v>
      </c>
      <c r="D185" s="19" t="str">
        <f>TEXT(Table3[[#This Row],[Date]],"DDD")</f>
        <v>Sat</v>
      </c>
      <c r="E185" s="1">
        <f>SUMIF(Table1[Date],Table3[[#This Row],[Date]],Table1[Amount])</f>
        <v>0</v>
      </c>
      <c r="F185" s="1">
        <f>SUMIF(Table13[Date],Table3[[#This Row],[Date]],Table13[Amount])</f>
        <v>0</v>
      </c>
      <c r="G185" s="1">
        <f>Table3[[#This Row],[Receipt Amount]]-Table3[[#This Row],[Payment Amount]]</f>
        <v>0</v>
      </c>
      <c r="H185" s="11">
        <f>H184+Table3[[#This Row],[Receipt Amount]]-Table3[[#This Row],[Payment Amount]]</f>
        <v>13258</v>
      </c>
    </row>
    <row r="186" spans="2:8" x14ac:dyDescent="0.25">
      <c r="B186" s="21">
        <v>173</v>
      </c>
      <c r="C186" s="22">
        <v>45830</v>
      </c>
      <c r="D186" s="19" t="str">
        <f>TEXT(Table3[[#This Row],[Date]],"DDD")</f>
        <v>Sun</v>
      </c>
      <c r="E186" s="1">
        <f>SUMIF(Table1[Date],Table3[[#This Row],[Date]],Table1[Amount])</f>
        <v>0</v>
      </c>
      <c r="F186" s="1">
        <f>SUMIF(Table13[Date],Table3[[#This Row],[Date]],Table13[Amount])</f>
        <v>0</v>
      </c>
      <c r="G186" s="1">
        <f>Table3[[#This Row],[Receipt Amount]]-Table3[[#This Row],[Payment Amount]]</f>
        <v>0</v>
      </c>
      <c r="H186" s="11">
        <f>H185+Table3[[#This Row],[Receipt Amount]]-Table3[[#This Row],[Payment Amount]]</f>
        <v>13258</v>
      </c>
    </row>
    <row r="187" spans="2:8" x14ac:dyDescent="0.25">
      <c r="B187" s="21">
        <v>174</v>
      </c>
      <c r="C187" s="22">
        <v>45831</v>
      </c>
      <c r="D187" s="19" t="str">
        <f>TEXT(Table3[[#This Row],[Date]],"DDD")</f>
        <v>Mon</v>
      </c>
      <c r="E187" s="1">
        <f>SUMIF(Table1[Date],Table3[[#This Row],[Date]],Table1[Amount])</f>
        <v>0</v>
      </c>
      <c r="F187" s="1">
        <f>SUMIF(Table13[Date],Table3[[#This Row],[Date]],Table13[Amount])</f>
        <v>0</v>
      </c>
      <c r="G187" s="1">
        <f>Table3[[#This Row],[Receipt Amount]]-Table3[[#This Row],[Payment Amount]]</f>
        <v>0</v>
      </c>
      <c r="H187" s="11">
        <f>H186+Table3[[#This Row],[Receipt Amount]]-Table3[[#This Row],[Payment Amount]]</f>
        <v>13258</v>
      </c>
    </row>
    <row r="188" spans="2:8" x14ac:dyDescent="0.25">
      <c r="B188" s="21">
        <v>175</v>
      </c>
      <c r="C188" s="22">
        <v>45832</v>
      </c>
      <c r="D188" s="19" t="str">
        <f>TEXT(Table3[[#This Row],[Date]],"DDD")</f>
        <v>Tue</v>
      </c>
      <c r="E188" s="1">
        <f>SUMIF(Table1[Date],Table3[[#This Row],[Date]],Table1[Amount])</f>
        <v>0</v>
      </c>
      <c r="F188" s="1">
        <f>SUMIF(Table13[Date],Table3[[#This Row],[Date]],Table13[Amount])</f>
        <v>0</v>
      </c>
      <c r="G188" s="1">
        <f>Table3[[#This Row],[Receipt Amount]]-Table3[[#This Row],[Payment Amount]]</f>
        <v>0</v>
      </c>
      <c r="H188" s="11">
        <f>H187+Table3[[#This Row],[Receipt Amount]]-Table3[[#This Row],[Payment Amount]]</f>
        <v>13258</v>
      </c>
    </row>
    <row r="189" spans="2:8" x14ac:dyDescent="0.25">
      <c r="B189" s="21">
        <v>176</v>
      </c>
      <c r="C189" s="22">
        <v>45833</v>
      </c>
      <c r="D189" s="19" t="str">
        <f>TEXT(Table3[[#This Row],[Date]],"DDD")</f>
        <v>Wed</v>
      </c>
      <c r="E189" s="1">
        <f>SUMIF(Table1[Date],Table3[[#This Row],[Date]],Table1[Amount])</f>
        <v>0</v>
      </c>
      <c r="F189" s="1">
        <f>SUMIF(Table13[Date],Table3[[#This Row],[Date]],Table13[Amount])</f>
        <v>0</v>
      </c>
      <c r="G189" s="1">
        <f>Table3[[#This Row],[Receipt Amount]]-Table3[[#This Row],[Payment Amount]]</f>
        <v>0</v>
      </c>
      <c r="H189" s="11">
        <f>H188+Table3[[#This Row],[Receipt Amount]]-Table3[[#This Row],[Payment Amount]]</f>
        <v>13258</v>
      </c>
    </row>
    <row r="190" spans="2:8" x14ac:dyDescent="0.25">
      <c r="B190" s="21">
        <v>177</v>
      </c>
      <c r="C190" s="22">
        <v>45834</v>
      </c>
      <c r="D190" s="19" t="str">
        <f>TEXT(Table3[[#This Row],[Date]],"DDD")</f>
        <v>Thu</v>
      </c>
      <c r="E190" s="1">
        <f>SUMIF(Table1[Date],Table3[[#This Row],[Date]],Table1[Amount])</f>
        <v>0</v>
      </c>
      <c r="F190" s="1">
        <f>SUMIF(Table13[Date],Table3[[#This Row],[Date]],Table13[Amount])</f>
        <v>0</v>
      </c>
      <c r="G190" s="1">
        <f>Table3[[#This Row],[Receipt Amount]]-Table3[[#This Row],[Payment Amount]]</f>
        <v>0</v>
      </c>
      <c r="H190" s="11">
        <f>H189+Table3[[#This Row],[Receipt Amount]]-Table3[[#This Row],[Payment Amount]]</f>
        <v>13258</v>
      </c>
    </row>
    <row r="191" spans="2:8" x14ac:dyDescent="0.25">
      <c r="B191" s="21">
        <v>178</v>
      </c>
      <c r="C191" s="22">
        <v>45835</v>
      </c>
      <c r="D191" s="19" t="str">
        <f>TEXT(Table3[[#This Row],[Date]],"DDD")</f>
        <v>Fri</v>
      </c>
      <c r="E191" s="1">
        <f>SUMIF(Table1[Date],Table3[[#This Row],[Date]],Table1[Amount])</f>
        <v>0</v>
      </c>
      <c r="F191" s="1">
        <f>SUMIF(Table13[Date],Table3[[#This Row],[Date]],Table13[Amount])</f>
        <v>0</v>
      </c>
      <c r="G191" s="1">
        <f>Table3[[#This Row],[Receipt Amount]]-Table3[[#This Row],[Payment Amount]]</f>
        <v>0</v>
      </c>
      <c r="H191" s="11">
        <f>H190+Table3[[#This Row],[Receipt Amount]]-Table3[[#This Row],[Payment Amount]]</f>
        <v>13258</v>
      </c>
    </row>
    <row r="192" spans="2:8" x14ac:dyDescent="0.25">
      <c r="B192" s="21">
        <v>179</v>
      </c>
      <c r="C192" s="22">
        <v>45836</v>
      </c>
      <c r="D192" s="19" t="str">
        <f>TEXT(Table3[[#This Row],[Date]],"DDD")</f>
        <v>Sat</v>
      </c>
      <c r="E192" s="1">
        <f>SUMIF(Table1[Date],Table3[[#This Row],[Date]],Table1[Amount])</f>
        <v>0</v>
      </c>
      <c r="F192" s="1">
        <f>SUMIF(Table13[Date],Table3[[#This Row],[Date]],Table13[Amount])</f>
        <v>0</v>
      </c>
      <c r="G192" s="1">
        <f>Table3[[#This Row],[Receipt Amount]]-Table3[[#This Row],[Payment Amount]]</f>
        <v>0</v>
      </c>
      <c r="H192" s="11">
        <f>H191+Table3[[#This Row],[Receipt Amount]]-Table3[[#This Row],[Payment Amount]]</f>
        <v>13258</v>
      </c>
    </row>
    <row r="193" spans="2:8" x14ac:dyDescent="0.25">
      <c r="B193" s="21">
        <v>180</v>
      </c>
      <c r="C193" s="22">
        <v>45837</v>
      </c>
      <c r="D193" s="19" t="str">
        <f>TEXT(Table3[[#This Row],[Date]],"DDD")</f>
        <v>Sun</v>
      </c>
      <c r="E193" s="1">
        <f>SUMIF(Table1[Date],Table3[[#This Row],[Date]],Table1[Amount])</f>
        <v>0</v>
      </c>
      <c r="F193" s="1">
        <f>SUMIF(Table13[Date],Table3[[#This Row],[Date]],Table13[Amount])</f>
        <v>0</v>
      </c>
      <c r="G193" s="1">
        <f>Table3[[#This Row],[Receipt Amount]]-Table3[[#This Row],[Payment Amount]]</f>
        <v>0</v>
      </c>
      <c r="H193" s="11">
        <f>H192+Table3[[#This Row],[Receipt Amount]]-Table3[[#This Row],[Payment Amount]]</f>
        <v>13258</v>
      </c>
    </row>
    <row r="194" spans="2:8" x14ac:dyDescent="0.25">
      <c r="B194" s="21">
        <v>181</v>
      </c>
      <c r="C194" s="22">
        <v>45838</v>
      </c>
      <c r="D194" s="19" t="str">
        <f>TEXT(Table3[[#This Row],[Date]],"DDD")</f>
        <v>Mon</v>
      </c>
      <c r="E194" s="1">
        <f>SUMIF(Table1[Date],Table3[[#This Row],[Date]],Table1[Amount])</f>
        <v>0</v>
      </c>
      <c r="F194" s="1">
        <f>SUMIF(Table13[Date],Table3[[#This Row],[Date]],Table13[Amount])</f>
        <v>0</v>
      </c>
      <c r="G194" s="1">
        <f>Table3[[#This Row],[Receipt Amount]]-Table3[[#This Row],[Payment Amount]]</f>
        <v>0</v>
      </c>
      <c r="H194" s="11">
        <f>H193+Table3[[#This Row],[Receipt Amount]]-Table3[[#This Row],[Payment Amount]]</f>
        <v>13258</v>
      </c>
    </row>
    <row r="195" spans="2:8" x14ac:dyDescent="0.25">
      <c r="B195" s="21">
        <v>182</v>
      </c>
      <c r="C195" s="22">
        <v>45839</v>
      </c>
      <c r="D195" s="19" t="str">
        <f>TEXT(Table3[[#This Row],[Date]],"DDD")</f>
        <v>Tue</v>
      </c>
      <c r="E195" s="1">
        <f>SUMIF(Table1[Date],Table3[[#This Row],[Date]],Table1[Amount])</f>
        <v>7000</v>
      </c>
      <c r="F195" s="1">
        <f>SUMIF(Table13[Date],Table3[[#This Row],[Date]],Table13[Amount])</f>
        <v>0</v>
      </c>
      <c r="G195" s="1">
        <f>Table3[[#This Row],[Receipt Amount]]-Table3[[#This Row],[Payment Amount]]</f>
        <v>7000</v>
      </c>
      <c r="H195" s="11">
        <f>H194+Table3[[#This Row],[Receipt Amount]]-Table3[[#This Row],[Payment Amount]]</f>
        <v>20258</v>
      </c>
    </row>
    <row r="196" spans="2:8" x14ac:dyDescent="0.25">
      <c r="B196" s="21">
        <v>183</v>
      </c>
      <c r="C196" s="22">
        <v>45840</v>
      </c>
      <c r="D196" s="19" t="str">
        <f>TEXT(Table3[[#This Row],[Date]],"DDD")</f>
        <v>Wed</v>
      </c>
      <c r="E196" s="1">
        <f>SUMIF(Table1[Date],Table3[[#This Row],[Date]],Table1[Amount])</f>
        <v>0</v>
      </c>
      <c r="F196" s="1">
        <f>SUMIF(Table13[Date],Table3[[#This Row],[Date]],Table13[Amount])</f>
        <v>0</v>
      </c>
      <c r="G196" s="1">
        <f>Table3[[#This Row],[Receipt Amount]]-Table3[[#This Row],[Payment Amount]]</f>
        <v>0</v>
      </c>
      <c r="H196" s="11">
        <f>H195+Table3[[#This Row],[Receipt Amount]]-Table3[[#This Row],[Payment Amount]]</f>
        <v>20258</v>
      </c>
    </row>
    <row r="197" spans="2:8" x14ac:dyDescent="0.25">
      <c r="B197" s="21">
        <v>184</v>
      </c>
      <c r="C197" s="22">
        <v>45841</v>
      </c>
      <c r="D197" s="19" t="str">
        <f>TEXT(Table3[[#This Row],[Date]],"DDD")</f>
        <v>Thu</v>
      </c>
      <c r="E197" s="1">
        <f>SUMIF(Table1[Date],Table3[[#This Row],[Date]],Table1[Amount])</f>
        <v>0</v>
      </c>
      <c r="F197" s="1">
        <f>SUMIF(Table13[Date],Table3[[#This Row],[Date]],Table13[Amount])</f>
        <v>0</v>
      </c>
      <c r="G197" s="1">
        <f>Table3[[#This Row],[Receipt Amount]]-Table3[[#This Row],[Payment Amount]]</f>
        <v>0</v>
      </c>
      <c r="H197" s="11">
        <f>H196+Table3[[#This Row],[Receipt Amount]]-Table3[[#This Row],[Payment Amount]]</f>
        <v>20258</v>
      </c>
    </row>
    <row r="198" spans="2:8" x14ac:dyDescent="0.25">
      <c r="B198" s="21">
        <v>185</v>
      </c>
      <c r="C198" s="22">
        <v>45842</v>
      </c>
      <c r="D198" s="19" t="str">
        <f>TEXT(Table3[[#This Row],[Date]],"DDD")</f>
        <v>Fri</v>
      </c>
      <c r="E198" s="1">
        <f>SUMIF(Table1[Date],Table3[[#This Row],[Date]],Table1[Amount])</f>
        <v>0</v>
      </c>
      <c r="F198" s="1">
        <f>SUMIF(Table13[Date],Table3[[#This Row],[Date]],Table13[Amount])</f>
        <v>0</v>
      </c>
      <c r="G198" s="1">
        <f>Table3[[#This Row],[Receipt Amount]]-Table3[[#This Row],[Payment Amount]]</f>
        <v>0</v>
      </c>
      <c r="H198" s="11">
        <f>H197+Table3[[#This Row],[Receipt Amount]]-Table3[[#This Row],[Payment Amount]]</f>
        <v>20258</v>
      </c>
    </row>
    <row r="199" spans="2:8" x14ac:dyDescent="0.25">
      <c r="B199" s="21">
        <v>186</v>
      </c>
      <c r="C199" s="22">
        <v>45843</v>
      </c>
      <c r="D199" s="19" t="str">
        <f>TEXT(Table3[[#This Row],[Date]],"DDD")</f>
        <v>Sat</v>
      </c>
      <c r="E199" s="1">
        <f>SUMIF(Table1[Date],Table3[[#This Row],[Date]],Table1[Amount])</f>
        <v>42024</v>
      </c>
      <c r="F199" s="1">
        <f>SUMIF(Table13[Date],Table3[[#This Row],[Date]],Table13[Amount])</f>
        <v>0</v>
      </c>
      <c r="G199" s="1">
        <f>Table3[[#This Row],[Receipt Amount]]-Table3[[#This Row],[Payment Amount]]</f>
        <v>42024</v>
      </c>
      <c r="H199" s="11">
        <f>H198+Table3[[#This Row],[Receipt Amount]]-Table3[[#This Row],[Payment Amount]]</f>
        <v>62282</v>
      </c>
    </row>
    <row r="200" spans="2:8" x14ac:dyDescent="0.25">
      <c r="B200" s="21">
        <v>187</v>
      </c>
      <c r="C200" s="22">
        <v>45844</v>
      </c>
      <c r="D200" s="19" t="str">
        <f>TEXT(Table3[[#This Row],[Date]],"DDD")</f>
        <v>Sun</v>
      </c>
      <c r="E200" s="1">
        <f>SUMIF(Table1[Date],Table3[[#This Row],[Date]],Table1[Amount])</f>
        <v>0</v>
      </c>
      <c r="F200" s="1">
        <f>SUMIF(Table13[Date],Table3[[#This Row],[Date]],Table13[Amount])</f>
        <v>0</v>
      </c>
      <c r="G200" s="1">
        <f>Table3[[#This Row],[Receipt Amount]]-Table3[[#This Row],[Payment Amount]]</f>
        <v>0</v>
      </c>
      <c r="H200" s="11">
        <f>H199+Table3[[#This Row],[Receipt Amount]]-Table3[[#This Row],[Payment Amount]]</f>
        <v>62282</v>
      </c>
    </row>
    <row r="201" spans="2:8" x14ac:dyDescent="0.25">
      <c r="B201" s="21">
        <v>188</v>
      </c>
      <c r="C201" s="22">
        <v>45845</v>
      </c>
      <c r="D201" s="19" t="str">
        <f>TEXT(Table3[[#This Row],[Date]],"DDD")</f>
        <v>Mon</v>
      </c>
      <c r="E201" s="1">
        <f>SUMIF(Table1[Date],Table3[[#This Row],[Date]],Table1[Amount])</f>
        <v>0</v>
      </c>
      <c r="F201" s="1">
        <f>SUMIF(Table13[Date],Table3[[#This Row],[Date]],Table13[Amount])</f>
        <v>0</v>
      </c>
      <c r="G201" s="1">
        <f>Table3[[#This Row],[Receipt Amount]]-Table3[[#This Row],[Payment Amount]]</f>
        <v>0</v>
      </c>
      <c r="H201" s="11">
        <f>H200+Table3[[#This Row],[Receipt Amount]]-Table3[[#This Row],[Payment Amount]]</f>
        <v>62282</v>
      </c>
    </row>
    <row r="202" spans="2:8" x14ac:dyDescent="0.25">
      <c r="B202" s="21">
        <v>189</v>
      </c>
      <c r="C202" s="22">
        <v>45846</v>
      </c>
      <c r="D202" s="19" t="str">
        <f>TEXT(Table3[[#This Row],[Date]],"DDD")</f>
        <v>Tue</v>
      </c>
      <c r="E202" s="1">
        <f>SUMIF(Table1[Date],Table3[[#This Row],[Date]],Table1[Amount])</f>
        <v>0</v>
      </c>
      <c r="F202" s="1">
        <f>SUMIF(Table13[Date],Table3[[#This Row],[Date]],Table13[Amount])</f>
        <v>0</v>
      </c>
      <c r="G202" s="1">
        <f>Table3[[#This Row],[Receipt Amount]]-Table3[[#This Row],[Payment Amount]]</f>
        <v>0</v>
      </c>
      <c r="H202" s="11">
        <f>H201+Table3[[#This Row],[Receipt Amount]]-Table3[[#This Row],[Payment Amount]]</f>
        <v>62282</v>
      </c>
    </row>
    <row r="203" spans="2:8" x14ac:dyDescent="0.25">
      <c r="B203" s="21">
        <v>190</v>
      </c>
      <c r="C203" s="22">
        <v>45847</v>
      </c>
      <c r="D203" s="19" t="str">
        <f>TEXT(Table3[[#This Row],[Date]],"DDD")</f>
        <v>Wed</v>
      </c>
      <c r="E203" s="1">
        <f>SUMIF(Table1[Date],Table3[[#This Row],[Date]],Table1[Amount])</f>
        <v>0</v>
      </c>
      <c r="F203" s="1">
        <f>SUMIF(Table13[Date],Table3[[#This Row],[Date]],Table13[Amount])</f>
        <v>0</v>
      </c>
      <c r="G203" s="1">
        <f>Table3[[#This Row],[Receipt Amount]]-Table3[[#This Row],[Payment Amount]]</f>
        <v>0</v>
      </c>
      <c r="H203" s="11">
        <f>H202+Table3[[#This Row],[Receipt Amount]]-Table3[[#This Row],[Payment Amount]]</f>
        <v>62282</v>
      </c>
    </row>
    <row r="204" spans="2:8" x14ac:dyDescent="0.25">
      <c r="B204" s="21">
        <v>191</v>
      </c>
      <c r="C204" s="22">
        <v>45848</v>
      </c>
      <c r="D204" s="19" t="str">
        <f>TEXT(Table3[[#This Row],[Date]],"DDD")</f>
        <v>Thu</v>
      </c>
      <c r="E204" s="1">
        <f>SUMIF(Table1[Date],Table3[[#This Row],[Date]],Table1[Amount])</f>
        <v>0</v>
      </c>
      <c r="F204" s="1">
        <f>SUMIF(Table13[Date],Table3[[#This Row],[Date]],Table13[Amount])</f>
        <v>41000</v>
      </c>
      <c r="G204" s="1">
        <f>Table3[[#This Row],[Receipt Amount]]-Table3[[#This Row],[Payment Amount]]</f>
        <v>-41000</v>
      </c>
      <c r="H204" s="11">
        <f>H203+Table3[[#This Row],[Receipt Amount]]-Table3[[#This Row],[Payment Amount]]</f>
        <v>21282</v>
      </c>
    </row>
    <row r="205" spans="2:8" x14ac:dyDescent="0.25">
      <c r="B205" s="21">
        <v>192</v>
      </c>
      <c r="C205" s="22">
        <v>45849</v>
      </c>
      <c r="D205" s="19" t="str">
        <f>TEXT(Table3[[#This Row],[Date]],"DDD")</f>
        <v>Fri</v>
      </c>
      <c r="E205" s="1">
        <f>SUMIF(Table1[Date],Table3[[#This Row],[Date]],Table1[Amount])</f>
        <v>0</v>
      </c>
      <c r="F205" s="1">
        <f>SUMIF(Table13[Date],Table3[[#This Row],[Date]],Table13[Amount])</f>
        <v>0</v>
      </c>
      <c r="G205" s="1">
        <f>Table3[[#This Row],[Receipt Amount]]-Table3[[#This Row],[Payment Amount]]</f>
        <v>0</v>
      </c>
      <c r="H205" s="11">
        <f>H204+Table3[[#This Row],[Receipt Amount]]-Table3[[#This Row],[Payment Amount]]</f>
        <v>21282</v>
      </c>
    </row>
    <row r="206" spans="2:8" x14ac:dyDescent="0.25">
      <c r="B206" s="21">
        <v>193</v>
      </c>
      <c r="C206" s="22">
        <v>45850</v>
      </c>
      <c r="D206" s="19" t="str">
        <f>TEXT(Table3[[#This Row],[Date]],"DDD")</f>
        <v>Sat</v>
      </c>
      <c r="E206" s="1">
        <f>SUMIF(Table1[Date],Table3[[#This Row],[Date]],Table1[Amount])</f>
        <v>0</v>
      </c>
      <c r="F206" s="1">
        <f>SUMIF(Table13[Date],Table3[[#This Row],[Date]],Table13[Amount])</f>
        <v>0</v>
      </c>
      <c r="G206" s="1">
        <f>Table3[[#This Row],[Receipt Amount]]-Table3[[#This Row],[Payment Amount]]</f>
        <v>0</v>
      </c>
      <c r="H206" s="11">
        <f>H205+Table3[[#This Row],[Receipt Amount]]-Table3[[#This Row],[Payment Amount]]</f>
        <v>21282</v>
      </c>
    </row>
    <row r="207" spans="2:8" x14ac:dyDescent="0.25">
      <c r="B207" s="21">
        <v>194</v>
      </c>
      <c r="C207" s="22">
        <v>45851</v>
      </c>
      <c r="D207" s="19" t="str">
        <f>TEXT(Table3[[#This Row],[Date]],"DDD")</f>
        <v>Sun</v>
      </c>
      <c r="E207" s="1">
        <f>SUMIF(Table1[Date],Table3[[#This Row],[Date]],Table1[Amount])</f>
        <v>0</v>
      </c>
      <c r="F207" s="1">
        <f>SUMIF(Table13[Date],Table3[[#This Row],[Date]],Table13[Amount])</f>
        <v>0</v>
      </c>
      <c r="G207" s="1">
        <f>Table3[[#This Row],[Receipt Amount]]-Table3[[#This Row],[Payment Amount]]</f>
        <v>0</v>
      </c>
      <c r="H207" s="11">
        <f>H206+Table3[[#This Row],[Receipt Amount]]-Table3[[#This Row],[Payment Amount]]</f>
        <v>21282</v>
      </c>
    </row>
    <row r="208" spans="2:8" x14ac:dyDescent="0.25">
      <c r="B208" s="21">
        <v>195</v>
      </c>
      <c r="C208" s="22">
        <v>45852</v>
      </c>
      <c r="D208" s="19" t="str">
        <f>TEXT(Table3[[#This Row],[Date]],"DDD")</f>
        <v>Mon</v>
      </c>
      <c r="E208" s="1">
        <f>SUMIF(Table1[Date],Table3[[#This Row],[Date]],Table1[Amount])</f>
        <v>0</v>
      </c>
      <c r="F208" s="1">
        <f>SUMIF(Table13[Date],Table3[[#This Row],[Date]],Table13[Amount])</f>
        <v>0</v>
      </c>
      <c r="G208" s="1">
        <f>Table3[[#This Row],[Receipt Amount]]-Table3[[#This Row],[Payment Amount]]</f>
        <v>0</v>
      </c>
      <c r="H208" s="11">
        <f>H207+Table3[[#This Row],[Receipt Amount]]-Table3[[#This Row],[Payment Amount]]</f>
        <v>21282</v>
      </c>
    </row>
    <row r="209" spans="2:8" x14ac:dyDescent="0.25">
      <c r="B209" s="21">
        <v>196</v>
      </c>
      <c r="C209" s="22">
        <v>45853</v>
      </c>
      <c r="D209" s="19" t="str">
        <f>TEXT(Table3[[#This Row],[Date]],"DDD")</f>
        <v>Tue</v>
      </c>
      <c r="E209" s="1">
        <f>SUMIF(Table1[Date],Table3[[#This Row],[Date]],Table1[Amount])</f>
        <v>0</v>
      </c>
      <c r="F209" s="1">
        <f>SUMIF(Table13[Date],Table3[[#This Row],[Date]],Table13[Amount])</f>
        <v>0</v>
      </c>
      <c r="G209" s="1">
        <f>Table3[[#This Row],[Receipt Amount]]-Table3[[#This Row],[Payment Amount]]</f>
        <v>0</v>
      </c>
      <c r="H209" s="11">
        <f>H208+Table3[[#This Row],[Receipt Amount]]-Table3[[#This Row],[Payment Amount]]</f>
        <v>21282</v>
      </c>
    </row>
    <row r="210" spans="2:8" x14ac:dyDescent="0.25">
      <c r="B210" s="21">
        <v>197</v>
      </c>
      <c r="C210" s="22">
        <v>45854</v>
      </c>
      <c r="D210" s="19" t="str">
        <f>TEXT(Table3[[#This Row],[Date]],"DDD")</f>
        <v>Wed</v>
      </c>
      <c r="E210" s="1">
        <f>SUMIF(Table1[Date],Table3[[#This Row],[Date]],Table1[Amount])</f>
        <v>0</v>
      </c>
      <c r="F210" s="1">
        <f>SUMIF(Table13[Date],Table3[[#This Row],[Date]],Table13[Amount])</f>
        <v>0</v>
      </c>
      <c r="G210" s="1">
        <f>Table3[[#This Row],[Receipt Amount]]-Table3[[#This Row],[Payment Amount]]</f>
        <v>0</v>
      </c>
      <c r="H210" s="11">
        <f>H209+Table3[[#This Row],[Receipt Amount]]-Table3[[#This Row],[Payment Amount]]</f>
        <v>21282</v>
      </c>
    </row>
    <row r="211" spans="2:8" x14ac:dyDescent="0.25">
      <c r="B211" s="21">
        <v>198</v>
      </c>
      <c r="C211" s="22">
        <v>45855</v>
      </c>
      <c r="D211" s="19" t="str">
        <f>TEXT(Table3[[#This Row],[Date]],"DDD")</f>
        <v>Thu</v>
      </c>
      <c r="E211" s="1">
        <f>SUMIF(Table1[Date],Table3[[#This Row],[Date]],Table1[Amount])</f>
        <v>0</v>
      </c>
      <c r="F211" s="1">
        <f>SUMIF(Table13[Date],Table3[[#This Row],[Date]],Table13[Amount])</f>
        <v>0</v>
      </c>
      <c r="G211" s="1">
        <f>Table3[[#This Row],[Receipt Amount]]-Table3[[#This Row],[Payment Amount]]</f>
        <v>0</v>
      </c>
      <c r="H211" s="11">
        <f>H210+Table3[[#This Row],[Receipt Amount]]-Table3[[#This Row],[Payment Amount]]</f>
        <v>21282</v>
      </c>
    </row>
    <row r="212" spans="2:8" x14ac:dyDescent="0.25">
      <c r="B212" s="21">
        <v>199</v>
      </c>
      <c r="C212" s="22">
        <v>45856</v>
      </c>
      <c r="D212" s="19" t="str">
        <f>TEXT(Table3[[#This Row],[Date]],"DDD")</f>
        <v>Fri</v>
      </c>
      <c r="E212" s="1">
        <f>SUMIF(Table1[Date],Table3[[#This Row],[Date]],Table1[Amount])</f>
        <v>0</v>
      </c>
      <c r="F212" s="1">
        <f>SUMIF(Table13[Date],Table3[[#This Row],[Date]],Table13[Amount])</f>
        <v>0</v>
      </c>
      <c r="G212" s="1">
        <f>Table3[[#This Row],[Receipt Amount]]-Table3[[#This Row],[Payment Amount]]</f>
        <v>0</v>
      </c>
      <c r="H212" s="11">
        <f>H211+Table3[[#This Row],[Receipt Amount]]-Table3[[#This Row],[Payment Amount]]</f>
        <v>21282</v>
      </c>
    </row>
    <row r="213" spans="2:8" x14ac:dyDescent="0.25">
      <c r="B213" s="21">
        <v>200</v>
      </c>
      <c r="C213" s="22">
        <v>45857</v>
      </c>
      <c r="D213" s="19" t="str">
        <f>TEXT(Table3[[#This Row],[Date]],"DDD")</f>
        <v>Sat</v>
      </c>
      <c r="E213" s="1">
        <f>SUMIF(Table1[Date],Table3[[#This Row],[Date]],Table1[Amount])</f>
        <v>0</v>
      </c>
      <c r="F213" s="1">
        <f>SUMIF(Table13[Date],Table3[[#This Row],[Date]],Table13[Amount])</f>
        <v>0</v>
      </c>
      <c r="G213" s="1">
        <f>Table3[[#This Row],[Receipt Amount]]-Table3[[#This Row],[Payment Amount]]</f>
        <v>0</v>
      </c>
      <c r="H213" s="11">
        <f>H212+Table3[[#This Row],[Receipt Amount]]-Table3[[#This Row],[Payment Amount]]</f>
        <v>21282</v>
      </c>
    </row>
    <row r="214" spans="2:8" x14ac:dyDescent="0.25">
      <c r="B214" s="21">
        <v>201</v>
      </c>
      <c r="C214" s="22">
        <v>45858</v>
      </c>
      <c r="D214" s="19" t="str">
        <f>TEXT(Table3[[#This Row],[Date]],"DDD")</f>
        <v>Sun</v>
      </c>
      <c r="E214" s="1">
        <f>SUMIF(Table1[Date],Table3[[#This Row],[Date]],Table1[Amount])</f>
        <v>0</v>
      </c>
      <c r="F214" s="1">
        <f>SUMIF(Table13[Date],Table3[[#This Row],[Date]],Table13[Amount])</f>
        <v>0</v>
      </c>
      <c r="G214" s="1">
        <f>Table3[[#This Row],[Receipt Amount]]-Table3[[#This Row],[Payment Amount]]</f>
        <v>0</v>
      </c>
      <c r="H214" s="11">
        <f>H213+Table3[[#This Row],[Receipt Amount]]-Table3[[#This Row],[Payment Amount]]</f>
        <v>21282</v>
      </c>
    </row>
    <row r="215" spans="2:8" x14ac:dyDescent="0.25">
      <c r="B215" s="21">
        <v>202</v>
      </c>
      <c r="C215" s="22">
        <v>45859</v>
      </c>
      <c r="D215" s="19" t="str">
        <f>TEXT(Table3[[#This Row],[Date]],"DDD")</f>
        <v>Mon</v>
      </c>
      <c r="E215" s="1">
        <f>SUMIF(Table1[Date],Table3[[#This Row],[Date]],Table1[Amount])</f>
        <v>0</v>
      </c>
      <c r="F215" s="1">
        <f>SUMIF(Table13[Date],Table3[[#This Row],[Date]],Table13[Amount])</f>
        <v>0</v>
      </c>
      <c r="G215" s="1">
        <f>Table3[[#This Row],[Receipt Amount]]-Table3[[#This Row],[Payment Amount]]</f>
        <v>0</v>
      </c>
      <c r="H215" s="11">
        <f>H214+Table3[[#This Row],[Receipt Amount]]-Table3[[#This Row],[Payment Amount]]</f>
        <v>21282</v>
      </c>
    </row>
    <row r="216" spans="2:8" x14ac:dyDescent="0.25">
      <c r="B216" s="21">
        <v>203</v>
      </c>
      <c r="C216" s="22">
        <v>45860</v>
      </c>
      <c r="D216" s="19" t="str">
        <f>TEXT(Table3[[#This Row],[Date]],"DDD")</f>
        <v>Tue</v>
      </c>
      <c r="E216" s="1">
        <f>SUMIF(Table1[Date],Table3[[#This Row],[Date]],Table1[Amount])</f>
        <v>0</v>
      </c>
      <c r="F216" s="1">
        <f>SUMIF(Table13[Date],Table3[[#This Row],[Date]],Table13[Amount])</f>
        <v>0</v>
      </c>
      <c r="G216" s="1">
        <f>Table3[[#This Row],[Receipt Amount]]-Table3[[#This Row],[Payment Amount]]</f>
        <v>0</v>
      </c>
      <c r="H216" s="11">
        <f>H215+Table3[[#This Row],[Receipt Amount]]-Table3[[#This Row],[Payment Amount]]</f>
        <v>21282</v>
      </c>
    </row>
    <row r="217" spans="2:8" x14ac:dyDescent="0.25">
      <c r="B217" s="21">
        <v>204</v>
      </c>
      <c r="C217" s="22">
        <v>45861</v>
      </c>
      <c r="D217" s="19" t="str">
        <f>TEXT(Table3[[#This Row],[Date]],"DDD")</f>
        <v>Wed</v>
      </c>
      <c r="E217" s="1">
        <f>SUMIF(Table1[Date],Table3[[#This Row],[Date]],Table1[Amount])</f>
        <v>0</v>
      </c>
      <c r="F217" s="1">
        <f>SUMIF(Table13[Date],Table3[[#This Row],[Date]],Table13[Amount])</f>
        <v>0</v>
      </c>
      <c r="G217" s="1">
        <f>Table3[[#This Row],[Receipt Amount]]-Table3[[#This Row],[Payment Amount]]</f>
        <v>0</v>
      </c>
      <c r="H217" s="11">
        <f>H216+Table3[[#This Row],[Receipt Amount]]-Table3[[#This Row],[Payment Amount]]</f>
        <v>21282</v>
      </c>
    </row>
    <row r="218" spans="2:8" x14ac:dyDescent="0.25">
      <c r="B218" s="21">
        <v>205</v>
      </c>
      <c r="C218" s="22">
        <v>45862</v>
      </c>
      <c r="D218" s="19" t="str">
        <f>TEXT(Table3[[#This Row],[Date]],"DDD")</f>
        <v>Thu</v>
      </c>
      <c r="E218" s="1">
        <f>SUMIF(Table1[Date],Table3[[#This Row],[Date]],Table1[Amount])</f>
        <v>0</v>
      </c>
      <c r="F218" s="1">
        <f>SUMIF(Table13[Date],Table3[[#This Row],[Date]],Table13[Amount])</f>
        <v>0</v>
      </c>
      <c r="G218" s="1">
        <f>Table3[[#This Row],[Receipt Amount]]-Table3[[#This Row],[Payment Amount]]</f>
        <v>0</v>
      </c>
      <c r="H218" s="11">
        <f>H217+Table3[[#This Row],[Receipt Amount]]-Table3[[#This Row],[Payment Amount]]</f>
        <v>21282</v>
      </c>
    </row>
    <row r="219" spans="2:8" x14ac:dyDescent="0.25">
      <c r="B219" s="21">
        <v>206</v>
      </c>
      <c r="C219" s="22">
        <v>45863</v>
      </c>
      <c r="D219" s="19" t="str">
        <f>TEXT(Table3[[#This Row],[Date]],"DDD")</f>
        <v>Fri</v>
      </c>
      <c r="E219" s="1">
        <f>SUMIF(Table1[Date],Table3[[#This Row],[Date]],Table1[Amount])</f>
        <v>0</v>
      </c>
      <c r="F219" s="1">
        <f>SUMIF(Table13[Date],Table3[[#This Row],[Date]],Table13[Amount])</f>
        <v>7000</v>
      </c>
      <c r="G219" s="1">
        <f>Table3[[#This Row],[Receipt Amount]]-Table3[[#This Row],[Payment Amount]]</f>
        <v>-7000</v>
      </c>
      <c r="H219" s="11">
        <f>H218+Table3[[#This Row],[Receipt Amount]]-Table3[[#This Row],[Payment Amount]]</f>
        <v>14282</v>
      </c>
    </row>
    <row r="220" spans="2:8" x14ac:dyDescent="0.25">
      <c r="B220" s="21">
        <v>207</v>
      </c>
      <c r="C220" s="22">
        <v>45864</v>
      </c>
      <c r="D220" s="19" t="str">
        <f>TEXT(Table3[[#This Row],[Date]],"DDD")</f>
        <v>Sat</v>
      </c>
      <c r="E220" s="1">
        <f>SUMIF(Table1[Date],Table3[[#This Row],[Date]],Table1[Amount])</f>
        <v>0</v>
      </c>
      <c r="F220" s="1">
        <f>SUMIF(Table13[Date],Table3[[#This Row],[Date]],Table13[Amount])</f>
        <v>0</v>
      </c>
      <c r="G220" s="1">
        <f>Table3[[#This Row],[Receipt Amount]]-Table3[[#This Row],[Payment Amount]]</f>
        <v>0</v>
      </c>
      <c r="H220" s="11">
        <f>H219+Table3[[#This Row],[Receipt Amount]]-Table3[[#This Row],[Payment Amount]]</f>
        <v>14282</v>
      </c>
    </row>
    <row r="221" spans="2:8" x14ac:dyDescent="0.25">
      <c r="B221" s="21">
        <v>208</v>
      </c>
      <c r="C221" s="22">
        <v>45865</v>
      </c>
      <c r="D221" s="19" t="str">
        <f>TEXT(Table3[[#This Row],[Date]],"DDD")</f>
        <v>Sun</v>
      </c>
      <c r="E221" s="1">
        <f>SUMIF(Table1[Date],Table3[[#This Row],[Date]],Table1[Amount])</f>
        <v>0</v>
      </c>
      <c r="F221" s="1">
        <f>SUMIF(Table13[Date],Table3[[#This Row],[Date]],Table13[Amount])</f>
        <v>0</v>
      </c>
      <c r="G221" s="1">
        <f>Table3[[#This Row],[Receipt Amount]]-Table3[[#This Row],[Payment Amount]]</f>
        <v>0</v>
      </c>
      <c r="H221" s="11">
        <f>H220+Table3[[#This Row],[Receipt Amount]]-Table3[[#This Row],[Payment Amount]]</f>
        <v>14282</v>
      </c>
    </row>
    <row r="222" spans="2:8" x14ac:dyDescent="0.25">
      <c r="B222" s="21">
        <v>209</v>
      </c>
      <c r="C222" s="22">
        <v>45866</v>
      </c>
      <c r="D222" s="19" t="str">
        <f>TEXT(Table3[[#This Row],[Date]],"DDD")</f>
        <v>Mon</v>
      </c>
      <c r="E222" s="1">
        <f>SUMIF(Table1[Date],Table3[[#This Row],[Date]],Table1[Amount])</f>
        <v>0</v>
      </c>
      <c r="F222" s="1">
        <f>SUMIF(Table13[Date],Table3[[#This Row],[Date]],Table13[Amount])</f>
        <v>0</v>
      </c>
      <c r="G222" s="1">
        <f>Table3[[#This Row],[Receipt Amount]]-Table3[[#This Row],[Payment Amount]]</f>
        <v>0</v>
      </c>
      <c r="H222" s="11">
        <f>H221+Table3[[#This Row],[Receipt Amount]]-Table3[[#This Row],[Payment Amount]]</f>
        <v>14282</v>
      </c>
    </row>
    <row r="223" spans="2:8" x14ac:dyDescent="0.25">
      <c r="B223" s="21">
        <v>210</v>
      </c>
      <c r="C223" s="22">
        <v>45867</v>
      </c>
      <c r="D223" s="19" t="str">
        <f>TEXT(Table3[[#This Row],[Date]],"DDD")</f>
        <v>Tue</v>
      </c>
      <c r="E223" s="1">
        <f>SUMIF(Table1[Date],Table3[[#This Row],[Date]],Table1[Amount])</f>
        <v>0</v>
      </c>
      <c r="F223" s="1">
        <f>SUMIF(Table13[Date],Table3[[#This Row],[Date]],Table13[Amount])</f>
        <v>0</v>
      </c>
      <c r="G223" s="1">
        <f>Table3[[#This Row],[Receipt Amount]]-Table3[[#This Row],[Payment Amount]]</f>
        <v>0</v>
      </c>
      <c r="H223" s="11">
        <f>H222+Table3[[#This Row],[Receipt Amount]]-Table3[[#This Row],[Payment Amount]]</f>
        <v>14282</v>
      </c>
    </row>
    <row r="224" spans="2:8" x14ac:dyDescent="0.25">
      <c r="B224" s="21">
        <v>211</v>
      </c>
      <c r="C224" s="22">
        <v>45868</v>
      </c>
      <c r="D224" s="19" t="str">
        <f>TEXT(Table3[[#This Row],[Date]],"DDD")</f>
        <v>Wed</v>
      </c>
      <c r="E224" s="1">
        <f>SUMIF(Table1[Date],Table3[[#This Row],[Date]],Table1[Amount])</f>
        <v>0</v>
      </c>
      <c r="F224" s="1">
        <f>SUMIF(Table13[Date],Table3[[#This Row],[Date]],Table13[Amount])</f>
        <v>0</v>
      </c>
      <c r="G224" s="1">
        <f>Table3[[#This Row],[Receipt Amount]]-Table3[[#This Row],[Payment Amount]]</f>
        <v>0</v>
      </c>
      <c r="H224" s="11">
        <f>H223+Table3[[#This Row],[Receipt Amount]]-Table3[[#This Row],[Payment Amount]]</f>
        <v>14282</v>
      </c>
    </row>
    <row r="225" spans="2:8" x14ac:dyDescent="0.25">
      <c r="B225" s="21">
        <v>212</v>
      </c>
      <c r="C225" s="22">
        <v>45869</v>
      </c>
      <c r="D225" s="19" t="str">
        <f>TEXT(Table3[[#This Row],[Date]],"DDD")</f>
        <v>Thu</v>
      </c>
      <c r="E225" s="1">
        <f>SUMIF(Table1[Date],Table3[[#This Row],[Date]],Table1[Amount])</f>
        <v>0</v>
      </c>
      <c r="F225" s="1">
        <f>SUMIF(Table13[Date],Table3[[#This Row],[Date]],Table13[Amount])</f>
        <v>0</v>
      </c>
      <c r="G225" s="1">
        <f>Table3[[#This Row],[Receipt Amount]]-Table3[[#This Row],[Payment Amount]]</f>
        <v>0</v>
      </c>
      <c r="H225" s="11">
        <f>H224+Table3[[#This Row],[Receipt Amount]]-Table3[[#This Row],[Payment Amount]]</f>
        <v>14282</v>
      </c>
    </row>
    <row r="226" spans="2:8" x14ac:dyDescent="0.25">
      <c r="B226" s="21">
        <v>213</v>
      </c>
      <c r="C226" s="22">
        <v>45870</v>
      </c>
      <c r="D226" s="19" t="str">
        <f>TEXT(Table3[[#This Row],[Date]],"DDD")</f>
        <v>Fri</v>
      </c>
      <c r="E226" s="1">
        <f>SUMIF(Table1[Date],Table3[[#This Row],[Date]],Table1[Amount])</f>
        <v>0</v>
      </c>
      <c r="F226" s="1">
        <f>SUMIF(Table13[Date],Table3[[#This Row],[Date]],Table13[Amount])</f>
        <v>0</v>
      </c>
      <c r="G226" s="1">
        <f>Table3[[#This Row],[Receipt Amount]]-Table3[[#This Row],[Payment Amount]]</f>
        <v>0</v>
      </c>
      <c r="H226" s="11">
        <f>H225+Table3[[#This Row],[Receipt Amount]]-Table3[[#This Row],[Payment Amount]]</f>
        <v>14282</v>
      </c>
    </row>
    <row r="227" spans="2:8" x14ac:dyDescent="0.25">
      <c r="B227" s="21">
        <v>214</v>
      </c>
      <c r="C227" s="22">
        <v>45871</v>
      </c>
      <c r="D227" s="19" t="str">
        <f>TEXT(Table3[[#This Row],[Date]],"DDD")</f>
        <v>Sat</v>
      </c>
      <c r="E227" s="1">
        <f>SUMIF(Table1[Date],Table3[[#This Row],[Date]],Table1[Amount])</f>
        <v>0</v>
      </c>
      <c r="F227" s="1">
        <f>SUMIF(Table13[Date],Table3[[#This Row],[Date]],Table13[Amount])</f>
        <v>0</v>
      </c>
      <c r="G227" s="1">
        <f>Table3[[#This Row],[Receipt Amount]]-Table3[[#This Row],[Payment Amount]]</f>
        <v>0</v>
      </c>
      <c r="H227" s="11">
        <f>H226+Table3[[#This Row],[Receipt Amount]]-Table3[[#This Row],[Payment Amount]]</f>
        <v>14282</v>
      </c>
    </row>
    <row r="228" spans="2:8" x14ac:dyDescent="0.25">
      <c r="B228" s="21">
        <v>215</v>
      </c>
      <c r="C228" s="22">
        <v>45872</v>
      </c>
      <c r="D228" s="19" t="str">
        <f>TEXT(Table3[[#This Row],[Date]],"DDD")</f>
        <v>Sun</v>
      </c>
      <c r="E228" s="1">
        <f>SUMIF(Table1[Date],Table3[[#This Row],[Date]],Table1[Amount])</f>
        <v>0</v>
      </c>
      <c r="F228" s="1">
        <f>SUMIF(Table13[Date],Table3[[#This Row],[Date]],Table13[Amount])</f>
        <v>0</v>
      </c>
      <c r="G228" s="1">
        <f>Table3[[#This Row],[Receipt Amount]]-Table3[[#This Row],[Payment Amount]]</f>
        <v>0</v>
      </c>
      <c r="H228" s="11">
        <f>H227+Table3[[#This Row],[Receipt Amount]]-Table3[[#This Row],[Payment Amount]]</f>
        <v>14282</v>
      </c>
    </row>
    <row r="229" spans="2:8" x14ac:dyDescent="0.25">
      <c r="B229" s="21">
        <v>216</v>
      </c>
      <c r="C229" s="22">
        <v>45873</v>
      </c>
      <c r="D229" s="19" t="str">
        <f>TEXT(Table3[[#This Row],[Date]],"DDD")</f>
        <v>Mon</v>
      </c>
      <c r="E229" s="1">
        <f>SUMIF(Table1[Date],Table3[[#This Row],[Date]],Table1[Amount])</f>
        <v>0</v>
      </c>
      <c r="F229" s="1">
        <f>SUMIF(Table13[Date],Table3[[#This Row],[Date]],Table13[Amount])</f>
        <v>0</v>
      </c>
      <c r="G229" s="1">
        <f>Table3[[#This Row],[Receipt Amount]]-Table3[[#This Row],[Payment Amount]]</f>
        <v>0</v>
      </c>
      <c r="H229" s="11">
        <f>H228+Table3[[#This Row],[Receipt Amount]]-Table3[[#This Row],[Payment Amount]]</f>
        <v>14282</v>
      </c>
    </row>
    <row r="230" spans="2:8" x14ac:dyDescent="0.25">
      <c r="B230" s="21">
        <v>217</v>
      </c>
      <c r="C230" s="22">
        <v>45874</v>
      </c>
      <c r="D230" s="19" t="str">
        <f>TEXT(Table3[[#This Row],[Date]],"DDD")</f>
        <v>Tue</v>
      </c>
      <c r="E230" s="1">
        <f>SUMIF(Table1[Date],Table3[[#This Row],[Date]],Table1[Amount])</f>
        <v>0</v>
      </c>
      <c r="F230" s="1">
        <f>SUMIF(Table13[Date],Table3[[#This Row],[Date]],Table13[Amount])</f>
        <v>0</v>
      </c>
      <c r="G230" s="1">
        <f>Table3[[#This Row],[Receipt Amount]]-Table3[[#This Row],[Payment Amount]]</f>
        <v>0</v>
      </c>
      <c r="H230" s="11">
        <f>H229+Table3[[#This Row],[Receipt Amount]]-Table3[[#This Row],[Payment Amount]]</f>
        <v>14282</v>
      </c>
    </row>
    <row r="231" spans="2:8" x14ac:dyDescent="0.25">
      <c r="B231" s="21">
        <v>218</v>
      </c>
      <c r="C231" s="22">
        <v>45875</v>
      </c>
      <c r="D231" s="19" t="str">
        <f>TEXT(Table3[[#This Row],[Date]],"DDD")</f>
        <v>Wed</v>
      </c>
      <c r="E231" s="1">
        <f>SUMIF(Table1[Date],Table3[[#This Row],[Date]],Table1[Amount])</f>
        <v>0</v>
      </c>
      <c r="F231" s="1">
        <f>SUMIF(Table13[Date],Table3[[#This Row],[Date]],Table13[Amount])</f>
        <v>0</v>
      </c>
      <c r="G231" s="1">
        <f>Table3[[#This Row],[Receipt Amount]]-Table3[[#This Row],[Payment Amount]]</f>
        <v>0</v>
      </c>
      <c r="H231" s="11">
        <f>H230+Table3[[#This Row],[Receipt Amount]]-Table3[[#This Row],[Payment Amount]]</f>
        <v>14282</v>
      </c>
    </row>
    <row r="232" spans="2:8" x14ac:dyDescent="0.25">
      <c r="B232" s="21">
        <v>219</v>
      </c>
      <c r="C232" s="22">
        <v>45876</v>
      </c>
      <c r="D232" s="19" t="str">
        <f>TEXT(Table3[[#This Row],[Date]],"DDD")</f>
        <v>Thu</v>
      </c>
      <c r="E232" s="1">
        <f>SUMIF(Table1[Date],Table3[[#This Row],[Date]],Table1[Amount])</f>
        <v>0</v>
      </c>
      <c r="F232" s="1">
        <f>SUMIF(Table13[Date],Table3[[#This Row],[Date]],Table13[Amount])</f>
        <v>0</v>
      </c>
      <c r="G232" s="1">
        <f>Table3[[#This Row],[Receipt Amount]]-Table3[[#This Row],[Payment Amount]]</f>
        <v>0</v>
      </c>
      <c r="H232" s="11">
        <f>H231+Table3[[#This Row],[Receipt Amount]]-Table3[[#This Row],[Payment Amount]]</f>
        <v>14282</v>
      </c>
    </row>
    <row r="233" spans="2:8" x14ac:dyDescent="0.25">
      <c r="B233" s="21">
        <v>220</v>
      </c>
      <c r="C233" s="22">
        <v>45877</v>
      </c>
      <c r="D233" s="19" t="str">
        <f>TEXT(Table3[[#This Row],[Date]],"DDD")</f>
        <v>Fri</v>
      </c>
      <c r="E233" s="1">
        <f>SUMIF(Table1[Date],Table3[[#This Row],[Date]],Table1[Amount])</f>
        <v>0</v>
      </c>
      <c r="F233" s="1">
        <f>SUMIF(Table13[Date],Table3[[#This Row],[Date]],Table13[Amount])</f>
        <v>0</v>
      </c>
      <c r="G233" s="1">
        <f>Table3[[#This Row],[Receipt Amount]]-Table3[[#This Row],[Payment Amount]]</f>
        <v>0</v>
      </c>
      <c r="H233" s="11">
        <f>H232+Table3[[#This Row],[Receipt Amount]]-Table3[[#This Row],[Payment Amount]]</f>
        <v>14282</v>
      </c>
    </row>
    <row r="234" spans="2:8" x14ac:dyDescent="0.25">
      <c r="B234" s="21">
        <v>221</v>
      </c>
      <c r="C234" s="22">
        <v>45878</v>
      </c>
      <c r="D234" s="19" t="str">
        <f>TEXT(Table3[[#This Row],[Date]],"DDD")</f>
        <v>Sat</v>
      </c>
      <c r="E234" s="1">
        <f>SUMIF(Table1[Date],Table3[[#This Row],[Date]],Table1[Amount])</f>
        <v>0</v>
      </c>
      <c r="F234" s="1">
        <f>SUMIF(Table13[Date],Table3[[#This Row],[Date]],Table13[Amount])</f>
        <v>0</v>
      </c>
      <c r="G234" s="1">
        <f>Table3[[#This Row],[Receipt Amount]]-Table3[[#This Row],[Payment Amount]]</f>
        <v>0</v>
      </c>
      <c r="H234" s="11">
        <f>H233+Table3[[#This Row],[Receipt Amount]]-Table3[[#This Row],[Payment Amount]]</f>
        <v>14282</v>
      </c>
    </row>
    <row r="235" spans="2:8" x14ac:dyDescent="0.25">
      <c r="B235" s="21">
        <v>222</v>
      </c>
      <c r="C235" s="22">
        <v>45879</v>
      </c>
      <c r="D235" s="19" t="str">
        <f>TEXT(Table3[[#This Row],[Date]],"DDD")</f>
        <v>Sun</v>
      </c>
      <c r="E235" s="1">
        <f>SUMIF(Table1[Date],Table3[[#This Row],[Date]],Table1[Amount])</f>
        <v>0</v>
      </c>
      <c r="F235" s="1">
        <f>SUMIF(Table13[Date],Table3[[#This Row],[Date]],Table13[Amount])</f>
        <v>0</v>
      </c>
      <c r="G235" s="1">
        <f>Table3[[#This Row],[Receipt Amount]]-Table3[[#This Row],[Payment Amount]]</f>
        <v>0</v>
      </c>
      <c r="H235" s="11">
        <f>H234+Table3[[#This Row],[Receipt Amount]]-Table3[[#This Row],[Payment Amount]]</f>
        <v>14282</v>
      </c>
    </row>
    <row r="236" spans="2:8" x14ac:dyDescent="0.25">
      <c r="B236" s="21">
        <v>223</v>
      </c>
      <c r="C236" s="22">
        <v>45880</v>
      </c>
      <c r="D236" s="19" t="str">
        <f>TEXT(Table3[[#This Row],[Date]],"DDD")</f>
        <v>Mon</v>
      </c>
      <c r="E236" s="1">
        <f>SUMIF(Table1[Date],Table3[[#This Row],[Date]],Table1[Amount])</f>
        <v>0</v>
      </c>
      <c r="F236" s="1">
        <f>SUMIF(Table13[Date],Table3[[#This Row],[Date]],Table13[Amount])</f>
        <v>0</v>
      </c>
      <c r="G236" s="1">
        <f>Table3[[#This Row],[Receipt Amount]]-Table3[[#This Row],[Payment Amount]]</f>
        <v>0</v>
      </c>
      <c r="H236" s="11">
        <f>H235+Table3[[#This Row],[Receipt Amount]]-Table3[[#This Row],[Payment Amount]]</f>
        <v>14282</v>
      </c>
    </row>
    <row r="237" spans="2:8" x14ac:dyDescent="0.25">
      <c r="B237" s="21">
        <v>224</v>
      </c>
      <c r="C237" s="22">
        <v>45881</v>
      </c>
      <c r="D237" s="19" t="str">
        <f>TEXT(Table3[[#This Row],[Date]],"DDD")</f>
        <v>Tue</v>
      </c>
      <c r="E237" s="1">
        <f>SUMIF(Table1[Date],Table3[[#This Row],[Date]],Table1[Amount])</f>
        <v>0</v>
      </c>
      <c r="F237" s="1">
        <f>SUMIF(Table13[Date],Table3[[#This Row],[Date]],Table13[Amount])</f>
        <v>0</v>
      </c>
      <c r="G237" s="1">
        <f>Table3[[#This Row],[Receipt Amount]]-Table3[[#This Row],[Payment Amount]]</f>
        <v>0</v>
      </c>
      <c r="H237" s="11">
        <f>H236+Table3[[#This Row],[Receipt Amount]]-Table3[[#This Row],[Payment Amount]]</f>
        <v>14282</v>
      </c>
    </row>
    <row r="238" spans="2:8" x14ac:dyDescent="0.25">
      <c r="B238" s="21">
        <v>225</v>
      </c>
      <c r="C238" s="22">
        <v>45882</v>
      </c>
      <c r="D238" s="19" t="str">
        <f>TEXT(Table3[[#This Row],[Date]],"DDD")</f>
        <v>Wed</v>
      </c>
      <c r="E238" s="1">
        <f>SUMIF(Table1[Date],Table3[[#This Row],[Date]],Table1[Amount])</f>
        <v>0</v>
      </c>
      <c r="F238" s="1">
        <f>SUMIF(Table13[Date],Table3[[#This Row],[Date]],Table13[Amount])</f>
        <v>0</v>
      </c>
      <c r="G238" s="1">
        <f>Table3[[#This Row],[Receipt Amount]]-Table3[[#This Row],[Payment Amount]]</f>
        <v>0</v>
      </c>
      <c r="H238" s="11">
        <f>H237+Table3[[#This Row],[Receipt Amount]]-Table3[[#This Row],[Payment Amount]]</f>
        <v>14282</v>
      </c>
    </row>
    <row r="239" spans="2:8" x14ac:dyDescent="0.25">
      <c r="B239" s="21">
        <v>226</v>
      </c>
      <c r="C239" s="22">
        <v>45883</v>
      </c>
      <c r="D239" s="19" t="str">
        <f>TEXT(Table3[[#This Row],[Date]],"DDD")</f>
        <v>Thu</v>
      </c>
      <c r="E239" s="1">
        <f>SUMIF(Table1[Date],Table3[[#This Row],[Date]],Table1[Amount])</f>
        <v>0</v>
      </c>
      <c r="F239" s="1">
        <f>SUMIF(Table13[Date],Table3[[#This Row],[Date]],Table13[Amount])</f>
        <v>0</v>
      </c>
      <c r="G239" s="1">
        <f>Table3[[#This Row],[Receipt Amount]]-Table3[[#This Row],[Payment Amount]]</f>
        <v>0</v>
      </c>
      <c r="H239" s="11">
        <f>H238+Table3[[#This Row],[Receipt Amount]]-Table3[[#This Row],[Payment Amount]]</f>
        <v>14282</v>
      </c>
    </row>
    <row r="240" spans="2:8" x14ac:dyDescent="0.25">
      <c r="B240" s="21">
        <v>227</v>
      </c>
      <c r="C240" s="22">
        <v>45884</v>
      </c>
      <c r="D240" s="19" t="str">
        <f>TEXT(Table3[[#This Row],[Date]],"DDD")</f>
        <v>Fri</v>
      </c>
      <c r="E240" s="1">
        <f>SUMIF(Table1[Date],Table3[[#This Row],[Date]],Table1[Amount])</f>
        <v>0</v>
      </c>
      <c r="F240" s="1">
        <f>SUMIF(Table13[Date],Table3[[#This Row],[Date]],Table13[Amount])</f>
        <v>0</v>
      </c>
      <c r="G240" s="1">
        <f>Table3[[#This Row],[Receipt Amount]]-Table3[[#This Row],[Payment Amount]]</f>
        <v>0</v>
      </c>
      <c r="H240" s="11">
        <f>H239+Table3[[#This Row],[Receipt Amount]]-Table3[[#This Row],[Payment Amount]]</f>
        <v>14282</v>
      </c>
    </row>
    <row r="241" spans="2:8" x14ac:dyDescent="0.25">
      <c r="B241" s="21">
        <v>228</v>
      </c>
      <c r="C241" s="22">
        <v>45885</v>
      </c>
      <c r="D241" s="19" t="str">
        <f>TEXT(Table3[[#This Row],[Date]],"DDD")</f>
        <v>Sat</v>
      </c>
      <c r="E241" s="1">
        <f>SUMIF(Table1[Date],Table3[[#This Row],[Date]],Table1[Amount])</f>
        <v>0</v>
      </c>
      <c r="F241" s="1">
        <f>SUMIF(Table13[Date],Table3[[#This Row],[Date]],Table13[Amount])</f>
        <v>0</v>
      </c>
      <c r="G241" s="1">
        <f>Table3[[#This Row],[Receipt Amount]]-Table3[[#This Row],[Payment Amount]]</f>
        <v>0</v>
      </c>
      <c r="H241" s="11">
        <f>H240+Table3[[#This Row],[Receipt Amount]]-Table3[[#This Row],[Payment Amount]]</f>
        <v>14282</v>
      </c>
    </row>
    <row r="242" spans="2:8" x14ac:dyDescent="0.25">
      <c r="B242" s="21">
        <v>229</v>
      </c>
      <c r="C242" s="22">
        <v>45886</v>
      </c>
      <c r="D242" s="19" t="str">
        <f>TEXT(Table3[[#This Row],[Date]],"DDD")</f>
        <v>Sun</v>
      </c>
      <c r="E242" s="1">
        <f>SUMIF(Table1[Date],Table3[[#This Row],[Date]],Table1[Amount])</f>
        <v>0</v>
      </c>
      <c r="F242" s="1">
        <f>SUMIF(Table13[Date],Table3[[#This Row],[Date]],Table13[Amount])</f>
        <v>0</v>
      </c>
      <c r="G242" s="1">
        <f>Table3[[#This Row],[Receipt Amount]]-Table3[[#This Row],[Payment Amount]]</f>
        <v>0</v>
      </c>
      <c r="H242" s="11">
        <f>H241+Table3[[#This Row],[Receipt Amount]]-Table3[[#This Row],[Payment Amount]]</f>
        <v>14282</v>
      </c>
    </row>
    <row r="243" spans="2:8" x14ac:dyDescent="0.25">
      <c r="B243" s="21">
        <v>230</v>
      </c>
      <c r="C243" s="22">
        <v>45887</v>
      </c>
      <c r="D243" s="19" t="str">
        <f>TEXT(Table3[[#This Row],[Date]],"DDD")</f>
        <v>Mon</v>
      </c>
      <c r="E243" s="1">
        <f>SUMIF(Table1[Date],Table3[[#This Row],[Date]],Table1[Amount])</f>
        <v>0</v>
      </c>
      <c r="F243" s="1">
        <f>SUMIF(Table13[Date],Table3[[#This Row],[Date]],Table13[Amount])</f>
        <v>0</v>
      </c>
      <c r="G243" s="1">
        <f>Table3[[#This Row],[Receipt Amount]]-Table3[[#This Row],[Payment Amount]]</f>
        <v>0</v>
      </c>
      <c r="H243" s="11">
        <f>H242+Table3[[#This Row],[Receipt Amount]]-Table3[[#This Row],[Payment Amount]]</f>
        <v>14282</v>
      </c>
    </row>
    <row r="244" spans="2:8" x14ac:dyDescent="0.25">
      <c r="B244" s="21">
        <v>231</v>
      </c>
      <c r="C244" s="22">
        <v>45888</v>
      </c>
      <c r="D244" s="19" t="str">
        <f>TEXT(Table3[[#This Row],[Date]],"DDD")</f>
        <v>Tue</v>
      </c>
      <c r="E244" s="1">
        <f>SUMIF(Table1[Date],Table3[[#This Row],[Date]],Table1[Amount])</f>
        <v>0</v>
      </c>
      <c r="F244" s="1">
        <f>SUMIF(Table13[Date],Table3[[#This Row],[Date]],Table13[Amount])</f>
        <v>0</v>
      </c>
      <c r="G244" s="1">
        <f>Table3[[#This Row],[Receipt Amount]]-Table3[[#This Row],[Payment Amount]]</f>
        <v>0</v>
      </c>
      <c r="H244" s="11">
        <f>H243+Table3[[#This Row],[Receipt Amount]]-Table3[[#This Row],[Payment Amount]]</f>
        <v>14282</v>
      </c>
    </row>
    <row r="245" spans="2:8" x14ac:dyDescent="0.25">
      <c r="B245" s="21">
        <v>232</v>
      </c>
      <c r="C245" s="22">
        <v>45889</v>
      </c>
      <c r="D245" s="19" t="str">
        <f>TEXT(Table3[[#This Row],[Date]],"DDD")</f>
        <v>Wed</v>
      </c>
      <c r="E245" s="1">
        <f>SUMIF(Table1[Date],Table3[[#This Row],[Date]],Table1[Amount])</f>
        <v>0</v>
      </c>
      <c r="F245" s="1">
        <f>SUMIF(Table13[Date],Table3[[#This Row],[Date]],Table13[Amount])</f>
        <v>0</v>
      </c>
      <c r="G245" s="1">
        <f>Table3[[#This Row],[Receipt Amount]]-Table3[[#This Row],[Payment Amount]]</f>
        <v>0</v>
      </c>
      <c r="H245" s="11">
        <f>H244+Table3[[#This Row],[Receipt Amount]]-Table3[[#This Row],[Payment Amount]]</f>
        <v>14282</v>
      </c>
    </row>
    <row r="246" spans="2:8" x14ac:dyDescent="0.25">
      <c r="B246" s="21">
        <v>233</v>
      </c>
      <c r="C246" s="22">
        <v>45890</v>
      </c>
      <c r="D246" s="19" t="str">
        <f>TEXT(Table3[[#This Row],[Date]],"DDD")</f>
        <v>Thu</v>
      </c>
      <c r="E246" s="1">
        <f>SUMIF(Table1[Date],Table3[[#This Row],[Date]],Table1[Amount])</f>
        <v>0</v>
      </c>
      <c r="F246" s="1">
        <f>SUMIF(Table13[Date],Table3[[#This Row],[Date]],Table13[Amount])</f>
        <v>0</v>
      </c>
      <c r="G246" s="1">
        <f>Table3[[#This Row],[Receipt Amount]]-Table3[[#This Row],[Payment Amount]]</f>
        <v>0</v>
      </c>
      <c r="H246" s="11">
        <f>H245+Table3[[#This Row],[Receipt Amount]]-Table3[[#This Row],[Payment Amount]]</f>
        <v>14282</v>
      </c>
    </row>
    <row r="247" spans="2:8" x14ac:dyDescent="0.25">
      <c r="B247" s="21">
        <v>234</v>
      </c>
      <c r="C247" s="22">
        <v>45891</v>
      </c>
      <c r="D247" s="19" t="str">
        <f>TEXT(Table3[[#This Row],[Date]],"DDD")</f>
        <v>Fri</v>
      </c>
      <c r="E247" s="1">
        <f>SUMIF(Table1[Date],Table3[[#This Row],[Date]],Table1[Amount])</f>
        <v>0</v>
      </c>
      <c r="F247" s="1">
        <f>SUMIF(Table13[Date],Table3[[#This Row],[Date]],Table13[Amount])</f>
        <v>0</v>
      </c>
      <c r="G247" s="1">
        <f>Table3[[#This Row],[Receipt Amount]]-Table3[[#This Row],[Payment Amount]]</f>
        <v>0</v>
      </c>
      <c r="H247" s="11">
        <f>H246+Table3[[#This Row],[Receipt Amount]]-Table3[[#This Row],[Payment Amount]]</f>
        <v>14282</v>
      </c>
    </row>
    <row r="248" spans="2:8" x14ac:dyDescent="0.25">
      <c r="B248" s="21">
        <v>235</v>
      </c>
      <c r="C248" s="22">
        <v>45892</v>
      </c>
      <c r="D248" s="19" t="str">
        <f>TEXT(Table3[[#This Row],[Date]],"DDD")</f>
        <v>Sat</v>
      </c>
      <c r="E248" s="1">
        <f>SUMIF(Table1[Date],Table3[[#This Row],[Date]],Table1[Amount])</f>
        <v>0</v>
      </c>
      <c r="F248" s="1">
        <f>SUMIF(Table13[Date],Table3[[#This Row],[Date]],Table13[Amount])</f>
        <v>0</v>
      </c>
      <c r="G248" s="1">
        <f>Table3[[#This Row],[Receipt Amount]]-Table3[[#This Row],[Payment Amount]]</f>
        <v>0</v>
      </c>
      <c r="H248" s="11">
        <f>H247+Table3[[#This Row],[Receipt Amount]]-Table3[[#This Row],[Payment Amount]]</f>
        <v>14282</v>
      </c>
    </row>
    <row r="249" spans="2:8" x14ac:dyDescent="0.25">
      <c r="B249" s="21">
        <v>236</v>
      </c>
      <c r="C249" s="22">
        <v>45893</v>
      </c>
      <c r="D249" s="19" t="str">
        <f>TEXT(Table3[[#This Row],[Date]],"DDD")</f>
        <v>Sun</v>
      </c>
      <c r="E249" s="1">
        <f>SUMIF(Table1[Date],Table3[[#This Row],[Date]],Table1[Amount])</f>
        <v>0</v>
      </c>
      <c r="F249" s="1">
        <f>SUMIF(Table13[Date],Table3[[#This Row],[Date]],Table13[Amount])</f>
        <v>0</v>
      </c>
      <c r="G249" s="1">
        <f>Table3[[#This Row],[Receipt Amount]]-Table3[[#This Row],[Payment Amount]]</f>
        <v>0</v>
      </c>
      <c r="H249" s="11">
        <f>H248+Table3[[#This Row],[Receipt Amount]]-Table3[[#This Row],[Payment Amount]]</f>
        <v>14282</v>
      </c>
    </row>
    <row r="250" spans="2:8" x14ac:dyDescent="0.25">
      <c r="B250" s="21">
        <v>237</v>
      </c>
      <c r="C250" s="22">
        <v>45894</v>
      </c>
      <c r="D250" s="19" t="str">
        <f>TEXT(Table3[[#This Row],[Date]],"DDD")</f>
        <v>Mon</v>
      </c>
      <c r="E250" s="1">
        <f>SUMIF(Table1[Date],Table3[[#This Row],[Date]],Table1[Amount])</f>
        <v>0</v>
      </c>
      <c r="F250" s="1">
        <f>SUMIF(Table13[Date],Table3[[#This Row],[Date]],Table13[Amount])</f>
        <v>0</v>
      </c>
      <c r="G250" s="1">
        <f>Table3[[#This Row],[Receipt Amount]]-Table3[[#This Row],[Payment Amount]]</f>
        <v>0</v>
      </c>
      <c r="H250" s="11">
        <f>H249+Table3[[#This Row],[Receipt Amount]]-Table3[[#This Row],[Payment Amount]]</f>
        <v>14282</v>
      </c>
    </row>
    <row r="251" spans="2:8" x14ac:dyDescent="0.25">
      <c r="B251" s="21">
        <v>238</v>
      </c>
      <c r="C251" s="22">
        <v>45895</v>
      </c>
      <c r="D251" s="19" t="str">
        <f>TEXT(Table3[[#This Row],[Date]],"DDD")</f>
        <v>Tue</v>
      </c>
      <c r="E251" s="1">
        <f>SUMIF(Table1[Date],Table3[[#This Row],[Date]],Table1[Amount])</f>
        <v>0</v>
      </c>
      <c r="F251" s="1">
        <f>SUMIF(Table13[Date],Table3[[#This Row],[Date]],Table13[Amount])</f>
        <v>0</v>
      </c>
      <c r="G251" s="1">
        <f>Table3[[#This Row],[Receipt Amount]]-Table3[[#This Row],[Payment Amount]]</f>
        <v>0</v>
      </c>
      <c r="H251" s="11">
        <f>H250+Table3[[#This Row],[Receipt Amount]]-Table3[[#This Row],[Payment Amount]]</f>
        <v>14282</v>
      </c>
    </row>
    <row r="252" spans="2:8" x14ac:dyDescent="0.25">
      <c r="B252" s="21">
        <v>239</v>
      </c>
      <c r="C252" s="22">
        <v>45896</v>
      </c>
      <c r="D252" s="19" t="str">
        <f>TEXT(Table3[[#This Row],[Date]],"DDD")</f>
        <v>Wed</v>
      </c>
      <c r="E252" s="1">
        <f>SUMIF(Table1[Date],Table3[[#This Row],[Date]],Table1[Amount])</f>
        <v>0</v>
      </c>
      <c r="F252" s="1">
        <f>SUMIF(Table13[Date],Table3[[#This Row],[Date]],Table13[Amount])</f>
        <v>0</v>
      </c>
      <c r="G252" s="1">
        <f>Table3[[#This Row],[Receipt Amount]]-Table3[[#This Row],[Payment Amount]]</f>
        <v>0</v>
      </c>
      <c r="H252" s="11">
        <f>H251+Table3[[#This Row],[Receipt Amount]]-Table3[[#This Row],[Payment Amount]]</f>
        <v>14282</v>
      </c>
    </row>
    <row r="253" spans="2:8" x14ac:dyDescent="0.25">
      <c r="B253" s="21">
        <v>240</v>
      </c>
      <c r="C253" s="22">
        <v>45897</v>
      </c>
      <c r="D253" s="19" t="str">
        <f>TEXT(Table3[[#This Row],[Date]],"DDD")</f>
        <v>Thu</v>
      </c>
      <c r="E253" s="1">
        <f>SUMIF(Table1[Date],Table3[[#This Row],[Date]],Table1[Amount])</f>
        <v>0</v>
      </c>
      <c r="F253" s="1">
        <f>SUMIF(Table13[Date],Table3[[#This Row],[Date]],Table13[Amount])</f>
        <v>0</v>
      </c>
      <c r="G253" s="1">
        <f>Table3[[#This Row],[Receipt Amount]]-Table3[[#This Row],[Payment Amount]]</f>
        <v>0</v>
      </c>
      <c r="H253" s="11">
        <f>H252+Table3[[#This Row],[Receipt Amount]]-Table3[[#This Row],[Payment Amount]]</f>
        <v>14282</v>
      </c>
    </row>
    <row r="254" spans="2:8" x14ac:dyDescent="0.25">
      <c r="B254" s="21">
        <v>241</v>
      </c>
      <c r="C254" s="22">
        <v>45898</v>
      </c>
      <c r="D254" s="19" t="str">
        <f>TEXT(Table3[[#This Row],[Date]],"DDD")</f>
        <v>Fri</v>
      </c>
      <c r="E254" s="1">
        <f>SUMIF(Table1[Date],Table3[[#This Row],[Date]],Table1[Amount])</f>
        <v>0</v>
      </c>
      <c r="F254" s="1">
        <f>SUMIF(Table13[Date],Table3[[#This Row],[Date]],Table13[Amount])</f>
        <v>0</v>
      </c>
      <c r="G254" s="1">
        <f>Table3[[#This Row],[Receipt Amount]]-Table3[[#This Row],[Payment Amount]]</f>
        <v>0</v>
      </c>
      <c r="H254" s="11">
        <f>H253+Table3[[#This Row],[Receipt Amount]]-Table3[[#This Row],[Payment Amount]]</f>
        <v>14282</v>
      </c>
    </row>
    <row r="255" spans="2:8" x14ac:dyDescent="0.25">
      <c r="B255" s="21">
        <v>242</v>
      </c>
      <c r="C255" s="22">
        <v>45899</v>
      </c>
      <c r="D255" s="19" t="str">
        <f>TEXT(Table3[[#This Row],[Date]],"DDD")</f>
        <v>Sat</v>
      </c>
      <c r="E255" s="1">
        <f>SUMIF(Table1[Date],Table3[[#This Row],[Date]],Table1[Amount])</f>
        <v>0</v>
      </c>
      <c r="F255" s="1">
        <f>SUMIF(Table13[Date],Table3[[#This Row],[Date]],Table13[Amount])</f>
        <v>0</v>
      </c>
      <c r="G255" s="1">
        <f>Table3[[#This Row],[Receipt Amount]]-Table3[[#This Row],[Payment Amount]]</f>
        <v>0</v>
      </c>
      <c r="H255" s="11">
        <f>H254+Table3[[#This Row],[Receipt Amount]]-Table3[[#This Row],[Payment Amount]]</f>
        <v>14282</v>
      </c>
    </row>
    <row r="256" spans="2:8" x14ac:dyDescent="0.25">
      <c r="B256" s="21">
        <v>243</v>
      </c>
      <c r="C256" s="22">
        <v>45900</v>
      </c>
      <c r="D256" s="19" t="str">
        <f>TEXT(Table3[[#This Row],[Date]],"DDD")</f>
        <v>Sun</v>
      </c>
      <c r="E256" s="1">
        <f>SUMIF(Table1[Date],Table3[[#This Row],[Date]],Table1[Amount])</f>
        <v>0</v>
      </c>
      <c r="F256" s="1">
        <f>SUMIF(Table13[Date],Table3[[#This Row],[Date]],Table13[Amount])</f>
        <v>0</v>
      </c>
      <c r="G256" s="1">
        <f>Table3[[#This Row],[Receipt Amount]]-Table3[[#This Row],[Payment Amount]]</f>
        <v>0</v>
      </c>
      <c r="H256" s="11">
        <f>H255+Table3[[#This Row],[Receipt Amount]]-Table3[[#This Row],[Payment Amount]]</f>
        <v>14282</v>
      </c>
    </row>
    <row r="257" spans="2:8" x14ac:dyDescent="0.25">
      <c r="B257" s="21">
        <v>244</v>
      </c>
      <c r="C257" s="22">
        <v>45901</v>
      </c>
      <c r="D257" s="19" t="str">
        <f>TEXT(Table3[[#This Row],[Date]],"DDD")</f>
        <v>Mon</v>
      </c>
      <c r="E257" s="1">
        <f>SUMIF(Table1[Date],Table3[[#This Row],[Date]],Table1[Amount])</f>
        <v>0</v>
      </c>
      <c r="F257" s="1">
        <f>SUMIF(Table13[Date],Table3[[#This Row],[Date]],Table13[Amount])</f>
        <v>0</v>
      </c>
      <c r="G257" s="1">
        <f>Table3[[#This Row],[Receipt Amount]]-Table3[[#This Row],[Payment Amount]]</f>
        <v>0</v>
      </c>
      <c r="H257" s="11">
        <f>H256+Table3[[#This Row],[Receipt Amount]]-Table3[[#This Row],[Payment Amount]]</f>
        <v>14282</v>
      </c>
    </row>
    <row r="258" spans="2:8" x14ac:dyDescent="0.25">
      <c r="B258" s="21">
        <v>245</v>
      </c>
      <c r="C258" s="22">
        <v>45902</v>
      </c>
      <c r="D258" s="19" t="str">
        <f>TEXT(Table3[[#This Row],[Date]],"DDD")</f>
        <v>Tue</v>
      </c>
      <c r="E258" s="1">
        <f>SUMIF(Table1[Date],Table3[[#This Row],[Date]],Table1[Amount])</f>
        <v>0</v>
      </c>
      <c r="F258" s="1">
        <f>SUMIF(Table13[Date],Table3[[#This Row],[Date]],Table13[Amount])</f>
        <v>0</v>
      </c>
      <c r="G258" s="1">
        <f>Table3[[#This Row],[Receipt Amount]]-Table3[[#This Row],[Payment Amount]]</f>
        <v>0</v>
      </c>
      <c r="H258" s="11">
        <f>H257+Table3[[#This Row],[Receipt Amount]]-Table3[[#This Row],[Payment Amount]]</f>
        <v>14282</v>
      </c>
    </row>
    <row r="259" spans="2:8" x14ac:dyDescent="0.25">
      <c r="B259" s="21">
        <v>246</v>
      </c>
      <c r="C259" s="22">
        <v>45903</v>
      </c>
      <c r="D259" s="19" t="str">
        <f>TEXT(Table3[[#This Row],[Date]],"DDD")</f>
        <v>Wed</v>
      </c>
      <c r="E259" s="1">
        <f>SUMIF(Table1[Date],Table3[[#This Row],[Date]],Table1[Amount])</f>
        <v>0</v>
      </c>
      <c r="F259" s="1">
        <f>SUMIF(Table13[Date],Table3[[#This Row],[Date]],Table13[Amount])</f>
        <v>0</v>
      </c>
      <c r="G259" s="1">
        <f>Table3[[#This Row],[Receipt Amount]]-Table3[[#This Row],[Payment Amount]]</f>
        <v>0</v>
      </c>
      <c r="H259" s="11">
        <f>H258+Table3[[#This Row],[Receipt Amount]]-Table3[[#This Row],[Payment Amount]]</f>
        <v>14282</v>
      </c>
    </row>
    <row r="260" spans="2:8" x14ac:dyDescent="0.25">
      <c r="B260" s="21">
        <v>247</v>
      </c>
      <c r="C260" s="22">
        <v>45904</v>
      </c>
      <c r="D260" s="19" t="str">
        <f>TEXT(Table3[[#This Row],[Date]],"DDD")</f>
        <v>Thu</v>
      </c>
      <c r="E260" s="1">
        <f>SUMIF(Table1[Date],Table3[[#This Row],[Date]],Table1[Amount])</f>
        <v>0</v>
      </c>
      <c r="F260" s="1">
        <f>SUMIF(Table13[Date],Table3[[#This Row],[Date]],Table13[Amount])</f>
        <v>0</v>
      </c>
      <c r="G260" s="1">
        <f>Table3[[#This Row],[Receipt Amount]]-Table3[[#This Row],[Payment Amount]]</f>
        <v>0</v>
      </c>
      <c r="H260" s="11">
        <f>H259+Table3[[#This Row],[Receipt Amount]]-Table3[[#This Row],[Payment Amount]]</f>
        <v>14282</v>
      </c>
    </row>
    <row r="261" spans="2:8" x14ac:dyDescent="0.25">
      <c r="B261" s="21">
        <v>248</v>
      </c>
      <c r="C261" s="22">
        <v>45905</v>
      </c>
      <c r="D261" s="19" t="str">
        <f>TEXT(Table3[[#This Row],[Date]],"DDD")</f>
        <v>Fri</v>
      </c>
      <c r="E261" s="1">
        <f>SUMIF(Table1[Date],Table3[[#This Row],[Date]],Table1[Amount])</f>
        <v>0</v>
      </c>
      <c r="F261" s="1">
        <f>SUMIF(Table13[Date],Table3[[#This Row],[Date]],Table13[Amount])</f>
        <v>0</v>
      </c>
      <c r="G261" s="1">
        <f>Table3[[#This Row],[Receipt Amount]]-Table3[[#This Row],[Payment Amount]]</f>
        <v>0</v>
      </c>
      <c r="H261" s="11">
        <f>H260+Table3[[#This Row],[Receipt Amount]]-Table3[[#This Row],[Payment Amount]]</f>
        <v>14282</v>
      </c>
    </row>
    <row r="262" spans="2:8" x14ac:dyDescent="0.25">
      <c r="B262" s="21">
        <v>249</v>
      </c>
      <c r="C262" s="22">
        <v>45906</v>
      </c>
      <c r="D262" s="19" t="str">
        <f>TEXT(Table3[[#This Row],[Date]],"DDD")</f>
        <v>Sat</v>
      </c>
      <c r="E262" s="1">
        <f>SUMIF(Table1[Date],Table3[[#This Row],[Date]],Table1[Amount])</f>
        <v>0</v>
      </c>
      <c r="F262" s="1">
        <f>SUMIF(Table13[Date],Table3[[#This Row],[Date]],Table13[Amount])</f>
        <v>0</v>
      </c>
      <c r="G262" s="1">
        <f>Table3[[#This Row],[Receipt Amount]]-Table3[[#This Row],[Payment Amount]]</f>
        <v>0</v>
      </c>
      <c r="H262" s="11">
        <f>H261+Table3[[#This Row],[Receipt Amount]]-Table3[[#This Row],[Payment Amount]]</f>
        <v>14282</v>
      </c>
    </row>
    <row r="263" spans="2:8" x14ac:dyDescent="0.25">
      <c r="B263" s="21">
        <v>250</v>
      </c>
      <c r="C263" s="22">
        <v>45907</v>
      </c>
      <c r="D263" s="19" t="str">
        <f>TEXT(Table3[[#This Row],[Date]],"DDD")</f>
        <v>Sun</v>
      </c>
      <c r="E263" s="1">
        <f>SUMIF(Table1[Date],Table3[[#This Row],[Date]],Table1[Amount])</f>
        <v>0</v>
      </c>
      <c r="F263" s="1">
        <f>SUMIF(Table13[Date],Table3[[#This Row],[Date]],Table13[Amount])</f>
        <v>0</v>
      </c>
      <c r="G263" s="1">
        <f>Table3[[#This Row],[Receipt Amount]]-Table3[[#This Row],[Payment Amount]]</f>
        <v>0</v>
      </c>
      <c r="H263" s="11">
        <f>H262+Table3[[#This Row],[Receipt Amount]]-Table3[[#This Row],[Payment Amount]]</f>
        <v>14282</v>
      </c>
    </row>
    <row r="264" spans="2:8" x14ac:dyDescent="0.25">
      <c r="B264" s="21">
        <v>251</v>
      </c>
      <c r="C264" s="22">
        <v>45908</v>
      </c>
      <c r="D264" s="19" t="str">
        <f>TEXT(Table3[[#This Row],[Date]],"DDD")</f>
        <v>Mon</v>
      </c>
      <c r="E264" s="1">
        <f>SUMIF(Table1[Date],Table3[[#This Row],[Date]],Table1[Amount])</f>
        <v>0</v>
      </c>
      <c r="F264" s="1">
        <f>SUMIF(Table13[Date],Table3[[#This Row],[Date]],Table13[Amount])</f>
        <v>0</v>
      </c>
      <c r="G264" s="1">
        <f>Table3[[#This Row],[Receipt Amount]]-Table3[[#This Row],[Payment Amount]]</f>
        <v>0</v>
      </c>
      <c r="H264" s="11">
        <f>H263+Table3[[#This Row],[Receipt Amount]]-Table3[[#This Row],[Payment Amount]]</f>
        <v>14282</v>
      </c>
    </row>
    <row r="265" spans="2:8" x14ac:dyDescent="0.25">
      <c r="B265" s="21">
        <v>252</v>
      </c>
      <c r="C265" s="22">
        <v>45909</v>
      </c>
      <c r="D265" s="19" t="str">
        <f>TEXT(Table3[[#This Row],[Date]],"DDD")</f>
        <v>Tue</v>
      </c>
      <c r="E265" s="1">
        <f>SUMIF(Table1[Date],Table3[[#This Row],[Date]],Table1[Amount])</f>
        <v>0</v>
      </c>
      <c r="F265" s="1">
        <f>SUMIF(Table13[Date],Table3[[#This Row],[Date]],Table13[Amount])</f>
        <v>0</v>
      </c>
      <c r="G265" s="1">
        <f>Table3[[#This Row],[Receipt Amount]]-Table3[[#This Row],[Payment Amount]]</f>
        <v>0</v>
      </c>
      <c r="H265" s="11">
        <f>H264+Table3[[#This Row],[Receipt Amount]]-Table3[[#This Row],[Payment Amount]]</f>
        <v>14282</v>
      </c>
    </row>
    <row r="266" spans="2:8" x14ac:dyDescent="0.25">
      <c r="B266" s="21">
        <v>253</v>
      </c>
      <c r="C266" s="22">
        <v>45910</v>
      </c>
      <c r="D266" s="19" t="str">
        <f>TEXT(Table3[[#This Row],[Date]],"DDD")</f>
        <v>Wed</v>
      </c>
      <c r="E266" s="1">
        <f>SUMIF(Table1[Date],Table3[[#This Row],[Date]],Table1[Amount])</f>
        <v>0</v>
      </c>
      <c r="F266" s="1">
        <f>SUMIF(Table13[Date],Table3[[#This Row],[Date]],Table13[Amount])</f>
        <v>0</v>
      </c>
      <c r="G266" s="1">
        <f>Table3[[#This Row],[Receipt Amount]]-Table3[[#This Row],[Payment Amount]]</f>
        <v>0</v>
      </c>
      <c r="H266" s="11">
        <f>H265+Table3[[#This Row],[Receipt Amount]]-Table3[[#This Row],[Payment Amount]]</f>
        <v>14282</v>
      </c>
    </row>
    <row r="267" spans="2:8" x14ac:dyDescent="0.25">
      <c r="B267" s="21">
        <v>254</v>
      </c>
      <c r="C267" s="22">
        <v>45911</v>
      </c>
      <c r="D267" s="19" t="str">
        <f>TEXT(Table3[[#This Row],[Date]],"DDD")</f>
        <v>Thu</v>
      </c>
      <c r="E267" s="1">
        <f>SUMIF(Table1[Date],Table3[[#This Row],[Date]],Table1[Amount])</f>
        <v>0</v>
      </c>
      <c r="F267" s="1">
        <f>SUMIF(Table13[Date],Table3[[#This Row],[Date]],Table13[Amount])</f>
        <v>0</v>
      </c>
      <c r="G267" s="1">
        <f>Table3[[#This Row],[Receipt Amount]]-Table3[[#This Row],[Payment Amount]]</f>
        <v>0</v>
      </c>
      <c r="H267" s="11">
        <f>H266+Table3[[#This Row],[Receipt Amount]]-Table3[[#This Row],[Payment Amount]]</f>
        <v>14282</v>
      </c>
    </row>
    <row r="268" spans="2:8" x14ac:dyDescent="0.25">
      <c r="B268" s="21">
        <v>255</v>
      </c>
      <c r="C268" s="22">
        <v>45912</v>
      </c>
      <c r="D268" s="19" t="str">
        <f>TEXT(Table3[[#This Row],[Date]],"DDD")</f>
        <v>Fri</v>
      </c>
      <c r="E268" s="1">
        <f>SUMIF(Table1[Date],Table3[[#This Row],[Date]],Table1[Amount])</f>
        <v>0</v>
      </c>
      <c r="F268" s="1">
        <f>SUMIF(Table13[Date],Table3[[#This Row],[Date]],Table13[Amount])</f>
        <v>0</v>
      </c>
      <c r="G268" s="1">
        <f>Table3[[#This Row],[Receipt Amount]]-Table3[[#This Row],[Payment Amount]]</f>
        <v>0</v>
      </c>
      <c r="H268" s="11">
        <f>H267+Table3[[#This Row],[Receipt Amount]]-Table3[[#This Row],[Payment Amount]]</f>
        <v>14282</v>
      </c>
    </row>
    <row r="269" spans="2:8" x14ac:dyDescent="0.25">
      <c r="B269" s="21">
        <v>256</v>
      </c>
      <c r="C269" s="22">
        <v>45913</v>
      </c>
      <c r="D269" s="19" t="str">
        <f>TEXT(Table3[[#This Row],[Date]],"DDD")</f>
        <v>Sat</v>
      </c>
      <c r="E269" s="1">
        <f>SUMIF(Table1[Date],Table3[[#This Row],[Date]],Table1[Amount])</f>
        <v>0</v>
      </c>
      <c r="F269" s="1">
        <f>SUMIF(Table13[Date],Table3[[#This Row],[Date]],Table13[Amount])</f>
        <v>0</v>
      </c>
      <c r="G269" s="1">
        <f>Table3[[#This Row],[Receipt Amount]]-Table3[[#This Row],[Payment Amount]]</f>
        <v>0</v>
      </c>
      <c r="H269" s="11">
        <f>H268+Table3[[#This Row],[Receipt Amount]]-Table3[[#This Row],[Payment Amount]]</f>
        <v>14282</v>
      </c>
    </row>
    <row r="270" spans="2:8" x14ac:dyDescent="0.25">
      <c r="B270" s="21">
        <v>257</v>
      </c>
      <c r="C270" s="22">
        <v>45914</v>
      </c>
      <c r="D270" s="19" t="str">
        <f>TEXT(Table3[[#This Row],[Date]],"DDD")</f>
        <v>Sun</v>
      </c>
      <c r="E270" s="1">
        <f>SUMIF(Table1[Date],Table3[[#This Row],[Date]],Table1[Amount])</f>
        <v>0</v>
      </c>
      <c r="F270" s="1">
        <f>SUMIF(Table13[Date],Table3[[#This Row],[Date]],Table13[Amount])</f>
        <v>0</v>
      </c>
      <c r="G270" s="1">
        <f>Table3[[#This Row],[Receipt Amount]]-Table3[[#This Row],[Payment Amount]]</f>
        <v>0</v>
      </c>
      <c r="H270" s="11">
        <f>H269+Table3[[#This Row],[Receipt Amount]]-Table3[[#This Row],[Payment Amount]]</f>
        <v>14282</v>
      </c>
    </row>
    <row r="271" spans="2:8" x14ac:dyDescent="0.25">
      <c r="B271" s="21">
        <v>258</v>
      </c>
      <c r="C271" s="22">
        <v>45915</v>
      </c>
      <c r="D271" s="19" t="str">
        <f>TEXT(Table3[[#This Row],[Date]],"DDD")</f>
        <v>Mon</v>
      </c>
      <c r="E271" s="1">
        <f>SUMIF(Table1[Date],Table3[[#This Row],[Date]],Table1[Amount])</f>
        <v>0</v>
      </c>
      <c r="F271" s="1">
        <f>SUMIF(Table13[Date],Table3[[#This Row],[Date]],Table13[Amount])</f>
        <v>0</v>
      </c>
      <c r="G271" s="1">
        <f>Table3[[#This Row],[Receipt Amount]]-Table3[[#This Row],[Payment Amount]]</f>
        <v>0</v>
      </c>
      <c r="H271" s="11">
        <f>H270+Table3[[#This Row],[Receipt Amount]]-Table3[[#This Row],[Payment Amount]]</f>
        <v>14282</v>
      </c>
    </row>
    <row r="272" spans="2:8" x14ac:dyDescent="0.25">
      <c r="B272" s="21">
        <v>259</v>
      </c>
      <c r="C272" s="22">
        <v>45916</v>
      </c>
      <c r="D272" s="19" t="str">
        <f>TEXT(Table3[[#This Row],[Date]],"DDD")</f>
        <v>Tue</v>
      </c>
      <c r="E272" s="1">
        <f>SUMIF(Table1[Date],Table3[[#This Row],[Date]],Table1[Amount])</f>
        <v>0</v>
      </c>
      <c r="F272" s="1">
        <f>SUMIF(Table13[Date],Table3[[#This Row],[Date]],Table13[Amount])</f>
        <v>0</v>
      </c>
      <c r="G272" s="1">
        <f>Table3[[#This Row],[Receipt Amount]]-Table3[[#This Row],[Payment Amount]]</f>
        <v>0</v>
      </c>
      <c r="H272" s="11">
        <f>H271+Table3[[#This Row],[Receipt Amount]]-Table3[[#This Row],[Payment Amount]]</f>
        <v>14282</v>
      </c>
    </row>
    <row r="273" spans="2:8" x14ac:dyDescent="0.25">
      <c r="B273" s="21">
        <v>260</v>
      </c>
      <c r="C273" s="22">
        <v>45917</v>
      </c>
      <c r="D273" s="19" t="str">
        <f>TEXT(Table3[[#This Row],[Date]],"DDD")</f>
        <v>Wed</v>
      </c>
      <c r="E273" s="1">
        <f>SUMIF(Table1[Date],Table3[[#This Row],[Date]],Table1[Amount])</f>
        <v>0</v>
      </c>
      <c r="F273" s="1">
        <f>SUMIF(Table13[Date],Table3[[#This Row],[Date]],Table13[Amount])</f>
        <v>0</v>
      </c>
      <c r="G273" s="1">
        <f>Table3[[#This Row],[Receipt Amount]]-Table3[[#This Row],[Payment Amount]]</f>
        <v>0</v>
      </c>
      <c r="H273" s="11">
        <f>H272+Table3[[#This Row],[Receipt Amount]]-Table3[[#This Row],[Payment Amount]]</f>
        <v>14282</v>
      </c>
    </row>
    <row r="274" spans="2:8" x14ac:dyDescent="0.25">
      <c r="B274" s="21">
        <v>261</v>
      </c>
      <c r="C274" s="22">
        <v>45918</v>
      </c>
      <c r="D274" s="19" t="str">
        <f>TEXT(Table3[[#This Row],[Date]],"DDD")</f>
        <v>Thu</v>
      </c>
      <c r="E274" s="1">
        <f>SUMIF(Table1[Date],Table3[[#This Row],[Date]],Table1[Amount])</f>
        <v>0</v>
      </c>
      <c r="F274" s="1">
        <f>SUMIF(Table13[Date],Table3[[#This Row],[Date]],Table13[Amount])</f>
        <v>0</v>
      </c>
      <c r="G274" s="1">
        <f>Table3[[#This Row],[Receipt Amount]]-Table3[[#This Row],[Payment Amount]]</f>
        <v>0</v>
      </c>
      <c r="H274" s="11">
        <f>H273+Table3[[#This Row],[Receipt Amount]]-Table3[[#This Row],[Payment Amount]]</f>
        <v>14282</v>
      </c>
    </row>
    <row r="275" spans="2:8" x14ac:dyDescent="0.25">
      <c r="B275" s="21">
        <v>262</v>
      </c>
      <c r="C275" s="22">
        <v>45919</v>
      </c>
      <c r="D275" s="19" t="str">
        <f>TEXT(Table3[[#This Row],[Date]],"DDD")</f>
        <v>Fri</v>
      </c>
      <c r="E275" s="1">
        <f>SUMIF(Table1[Date],Table3[[#This Row],[Date]],Table1[Amount])</f>
        <v>0</v>
      </c>
      <c r="F275" s="1">
        <f>SUMIF(Table13[Date],Table3[[#This Row],[Date]],Table13[Amount])</f>
        <v>0</v>
      </c>
      <c r="G275" s="1">
        <f>Table3[[#This Row],[Receipt Amount]]-Table3[[#This Row],[Payment Amount]]</f>
        <v>0</v>
      </c>
      <c r="H275" s="11">
        <f>H274+Table3[[#This Row],[Receipt Amount]]-Table3[[#This Row],[Payment Amount]]</f>
        <v>14282</v>
      </c>
    </row>
    <row r="276" spans="2:8" x14ac:dyDescent="0.25">
      <c r="B276" s="21">
        <v>263</v>
      </c>
      <c r="C276" s="22">
        <v>45920</v>
      </c>
      <c r="D276" s="19" t="str">
        <f>TEXT(Table3[[#This Row],[Date]],"DDD")</f>
        <v>Sat</v>
      </c>
      <c r="E276" s="1">
        <f>SUMIF(Table1[Date],Table3[[#This Row],[Date]],Table1[Amount])</f>
        <v>0</v>
      </c>
      <c r="F276" s="1">
        <f>SUMIF(Table13[Date],Table3[[#This Row],[Date]],Table13[Amount])</f>
        <v>0</v>
      </c>
      <c r="G276" s="1">
        <f>Table3[[#This Row],[Receipt Amount]]-Table3[[#This Row],[Payment Amount]]</f>
        <v>0</v>
      </c>
      <c r="H276" s="11">
        <f>H275+Table3[[#This Row],[Receipt Amount]]-Table3[[#This Row],[Payment Amount]]</f>
        <v>14282</v>
      </c>
    </row>
    <row r="277" spans="2:8" x14ac:dyDescent="0.25">
      <c r="B277" s="21">
        <v>264</v>
      </c>
      <c r="C277" s="22">
        <v>45921</v>
      </c>
      <c r="D277" s="19" t="str">
        <f>TEXT(Table3[[#This Row],[Date]],"DDD")</f>
        <v>Sun</v>
      </c>
      <c r="E277" s="1">
        <f>SUMIF(Table1[Date],Table3[[#This Row],[Date]],Table1[Amount])</f>
        <v>0</v>
      </c>
      <c r="F277" s="1">
        <f>SUMIF(Table13[Date],Table3[[#This Row],[Date]],Table13[Amount])</f>
        <v>0</v>
      </c>
      <c r="G277" s="1">
        <f>Table3[[#This Row],[Receipt Amount]]-Table3[[#This Row],[Payment Amount]]</f>
        <v>0</v>
      </c>
      <c r="H277" s="11">
        <f>H276+Table3[[#This Row],[Receipt Amount]]-Table3[[#This Row],[Payment Amount]]</f>
        <v>14282</v>
      </c>
    </row>
    <row r="278" spans="2:8" x14ac:dyDescent="0.25">
      <c r="B278" s="21">
        <v>265</v>
      </c>
      <c r="C278" s="22">
        <v>45922</v>
      </c>
      <c r="D278" s="19" t="str">
        <f>TEXT(Table3[[#This Row],[Date]],"DDD")</f>
        <v>Mon</v>
      </c>
      <c r="E278" s="1">
        <f>SUMIF(Table1[Date],Table3[[#This Row],[Date]],Table1[Amount])</f>
        <v>0</v>
      </c>
      <c r="F278" s="1">
        <f>SUMIF(Table13[Date],Table3[[#This Row],[Date]],Table13[Amount])</f>
        <v>0</v>
      </c>
      <c r="G278" s="1">
        <f>Table3[[#This Row],[Receipt Amount]]-Table3[[#This Row],[Payment Amount]]</f>
        <v>0</v>
      </c>
      <c r="H278" s="11">
        <f>H277+Table3[[#This Row],[Receipt Amount]]-Table3[[#This Row],[Payment Amount]]</f>
        <v>14282</v>
      </c>
    </row>
    <row r="279" spans="2:8" x14ac:dyDescent="0.25">
      <c r="B279" s="21">
        <v>266</v>
      </c>
      <c r="C279" s="22">
        <v>45923</v>
      </c>
      <c r="D279" s="19" t="str">
        <f>TEXT(Table3[[#This Row],[Date]],"DDD")</f>
        <v>Tue</v>
      </c>
      <c r="E279" s="1">
        <f>SUMIF(Table1[Date],Table3[[#This Row],[Date]],Table1[Amount])</f>
        <v>0</v>
      </c>
      <c r="F279" s="1">
        <f>SUMIF(Table13[Date],Table3[[#This Row],[Date]],Table13[Amount])</f>
        <v>0</v>
      </c>
      <c r="G279" s="1">
        <f>Table3[[#This Row],[Receipt Amount]]-Table3[[#This Row],[Payment Amount]]</f>
        <v>0</v>
      </c>
      <c r="H279" s="11">
        <f>H278+Table3[[#This Row],[Receipt Amount]]-Table3[[#This Row],[Payment Amount]]</f>
        <v>14282</v>
      </c>
    </row>
    <row r="280" spans="2:8" x14ac:dyDescent="0.25">
      <c r="B280" s="21">
        <v>267</v>
      </c>
      <c r="C280" s="22">
        <v>45924</v>
      </c>
      <c r="D280" s="19" t="str">
        <f>TEXT(Table3[[#This Row],[Date]],"DDD")</f>
        <v>Wed</v>
      </c>
      <c r="E280" s="1">
        <f>SUMIF(Table1[Date],Table3[[#This Row],[Date]],Table1[Amount])</f>
        <v>0</v>
      </c>
      <c r="F280" s="1">
        <f>SUMIF(Table13[Date],Table3[[#This Row],[Date]],Table13[Amount])</f>
        <v>0</v>
      </c>
      <c r="G280" s="1">
        <f>Table3[[#This Row],[Receipt Amount]]-Table3[[#This Row],[Payment Amount]]</f>
        <v>0</v>
      </c>
      <c r="H280" s="11">
        <f>H279+Table3[[#This Row],[Receipt Amount]]-Table3[[#This Row],[Payment Amount]]</f>
        <v>14282</v>
      </c>
    </row>
    <row r="281" spans="2:8" x14ac:dyDescent="0.25">
      <c r="B281" s="21">
        <v>268</v>
      </c>
      <c r="C281" s="22">
        <v>45925</v>
      </c>
      <c r="D281" s="19" t="str">
        <f>TEXT(Table3[[#This Row],[Date]],"DDD")</f>
        <v>Thu</v>
      </c>
      <c r="E281" s="1">
        <f>SUMIF(Table1[Date],Table3[[#This Row],[Date]],Table1[Amount])</f>
        <v>0</v>
      </c>
      <c r="F281" s="1">
        <f>SUMIF(Table13[Date],Table3[[#This Row],[Date]],Table13[Amount])</f>
        <v>0</v>
      </c>
      <c r="G281" s="1">
        <f>Table3[[#This Row],[Receipt Amount]]-Table3[[#This Row],[Payment Amount]]</f>
        <v>0</v>
      </c>
      <c r="H281" s="11">
        <f>H280+Table3[[#This Row],[Receipt Amount]]-Table3[[#This Row],[Payment Amount]]</f>
        <v>14282</v>
      </c>
    </row>
    <row r="282" spans="2:8" x14ac:dyDescent="0.25">
      <c r="B282" s="21">
        <v>269</v>
      </c>
      <c r="C282" s="22">
        <v>45926</v>
      </c>
      <c r="D282" s="19" t="str">
        <f>TEXT(Table3[[#This Row],[Date]],"DDD")</f>
        <v>Fri</v>
      </c>
      <c r="E282" s="1">
        <f>SUMIF(Table1[Date],Table3[[#This Row],[Date]],Table1[Amount])</f>
        <v>0</v>
      </c>
      <c r="F282" s="1">
        <f>SUMIF(Table13[Date],Table3[[#This Row],[Date]],Table13[Amount])</f>
        <v>0</v>
      </c>
      <c r="G282" s="1">
        <f>Table3[[#This Row],[Receipt Amount]]-Table3[[#This Row],[Payment Amount]]</f>
        <v>0</v>
      </c>
      <c r="H282" s="11">
        <f>H281+Table3[[#This Row],[Receipt Amount]]-Table3[[#This Row],[Payment Amount]]</f>
        <v>14282</v>
      </c>
    </row>
    <row r="283" spans="2:8" x14ac:dyDescent="0.25">
      <c r="B283" s="21">
        <v>270</v>
      </c>
      <c r="C283" s="22">
        <v>45927</v>
      </c>
      <c r="D283" s="19" t="str">
        <f>TEXT(Table3[[#This Row],[Date]],"DDD")</f>
        <v>Sat</v>
      </c>
      <c r="E283" s="1">
        <f>SUMIF(Table1[Date],Table3[[#This Row],[Date]],Table1[Amount])</f>
        <v>0</v>
      </c>
      <c r="F283" s="1">
        <f>SUMIF(Table13[Date],Table3[[#This Row],[Date]],Table13[Amount])</f>
        <v>0</v>
      </c>
      <c r="G283" s="1">
        <f>Table3[[#This Row],[Receipt Amount]]-Table3[[#This Row],[Payment Amount]]</f>
        <v>0</v>
      </c>
      <c r="H283" s="11">
        <f>H282+Table3[[#This Row],[Receipt Amount]]-Table3[[#This Row],[Payment Amount]]</f>
        <v>14282</v>
      </c>
    </row>
    <row r="284" spans="2:8" x14ac:dyDescent="0.25">
      <c r="B284" s="21">
        <v>271</v>
      </c>
      <c r="C284" s="22">
        <v>45928</v>
      </c>
      <c r="D284" s="19" t="str">
        <f>TEXT(Table3[[#This Row],[Date]],"DDD")</f>
        <v>Sun</v>
      </c>
      <c r="E284" s="1">
        <f>SUMIF(Table1[Date],Table3[[#This Row],[Date]],Table1[Amount])</f>
        <v>0</v>
      </c>
      <c r="F284" s="1">
        <f>SUMIF(Table13[Date],Table3[[#This Row],[Date]],Table13[Amount])</f>
        <v>0</v>
      </c>
      <c r="G284" s="1">
        <f>Table3[[#This Row],[Receipt Amount]]-Table3[[#This Row],[Payment Amount]]</f>
        <v>0</v>
      </c>
      <c r="H284" s="11">
        <f>H283+Table3[[#This Row],[Receipt Amount]]-Table3[[#This Row],[Payment Amount]]</f>
        <v>14282</v>
      </c>
    </row>
    <row r="285" spans="2:8" x14ac:dyDescent="0.25">
      <c r="B285" s="21">
        <v>272</v>
      </c>
      <c r="C285" s="22">
        <v>45929</v>
      </c>
      <c r="D285" s="19" t="str">
        <f>TEXT(Table3[[#This Row],[Date]],"DDD")</f>
        <v>Mon</v>
      </c>
      <c r="E285" s="1">
        <f>SUMIF(Table1[Date],Table3[[#This Row],[Date]],Table1[Amount])</f>
        <v>0</v>
      </c>
      <c r="F285" s="1">
        <f>SUMIF(Table13[Date],Table3[[#This Row],[Date]],Table13[Amount])</f>
        <v>0</v>
      </c>
      <c r="G285" s="1">
        <f>Table3[[#This Row],[Receipt Amount]]-Table3[[#This Row],[Payment Amount]]</f>
        <v>0</v>
      </c>
      <c r="H285" s="11">
        <f>H284+Table3[[#This Row],[Receipt Amount]]-Table3[[#This Row],[Payment Amount]]</f>
        <v>14282</v>
      </c>
    </row>
    <row r="286" spans="2:8" x14ac:dyDescent="0.25">
      <c r="B286" s="21">
        <v>273</v>
      </c>
      <c r="C286" s="22">
        <v>45930</v>
      </c>
      <c r="D286" s="19" t="str">
        <f>TEXT(Table3[[#This Row],[Date]],"DDD")</f>
        <v>Tue</v>
      </c>
      <c r="E286" s="1">
        <f>SUMIF(Table1[Date],Table3[[#This Row],[Date]],Table1[Amount])</f>
        <v>0</v>
      </c>
      <c r="F286" s="1">
        <f>SUMIF(Table13[Date],Table3[[#This Row],[Date]],Table13[Amount])</f>
        <v>0</v>
      </c>
      <c r="G286" s="1">
        <f>Table3[[#This Row],[Receipt Amount]]-Table3[[#This Row],[Payment Amount]]</f>
        <v>0</v>
      </c>
      <c r="H286" s="11">
        <f>H285+Table3[[#This Row],[Receipt Amount]]-Table3[[#This Row],[Payment Amount]]</f>
        <v>14282</v>
      </c>
    </row>
    <row r="287" spans="2:8" x14ac:dyDescent="0.25">
      <c r="B287" s="21">
        <v>274</v>
      </c>
      <c r="C287" s="22">
        <v>45931</v>
      </c>
      <c r="D287" s="19" t="str">
        <f>TEXT(Table3[[#This Row],[Date]],"DDD")</f>
        <v>Wed</v>
      </c>
      <c r="E287" s="1">
        <f>SUMIF(Table1[Date],Table3[[#This Row],[Date]],Table1[Amount])</f>
        <v>0</v>
      </c>
      <c r="F287" s="1">
        <f>SUMIF(Table13[Date],Table3[[#This Row],[Date]],Table13[Amount])</f>
        <v>0</v>
      </c>
      <c r="G287" s="1">
        <f>Table3[[#This Row],[Receipt Amount]]-Table3[[#This Row],[Payment Amount]]</f>
        <v>0</v>
      </c>
      <c r="H287" s="11">
        <f>H286+Table3[[#This Row],[Receipt Amount]]-Table3[[#This Row],[Payment Amount]]</f>
        <v>14282</v>
      </c>
    </row>
    <row r="288" spans="2:8" x14ac:dyDescent="0.25">
      <c r="B288" s="21">
        <v>275</v>
      </c>
      <c r="C288" s="22">
        <v>45932</v>
      </c>
      <c r="D288" s="19" t="str">
        <f>TEXT(Table3[[#This Row],[Date]],"DDD")</f>
        <v>Thu</v>
      </c>
      <c r="E288" s="1">
        <f>SUMIF(Table1[Date],Table3[[#This Row],[Date]],Table1[Amount])</f>
        <v>0</v>
      </c>
      <c r="F288" s="1">
        <f>SUMIF(Table13[Date],Table3[[#This Row],[Date]],Table13[Amount])</f>
        <v>0</v>
      </c>
      <c r="G288" s="1">
        <f>Table3[[#This Row],[Receipt Amount]]-Table3[[#This Row],[Payment Amount]]</f>
        <v>0</v>
      </c>
      <c r="H288" s="11">
        <f>H287+Table3[[#This Row],[Receipt Amount]]-Table3[[#This Row],[Payment Amount]]</f>
        <v>14282</v>
      </c>
    </row>
    <row r="289" spans="2:8" x14ac:dyDescent="0.25">
      <c r="B289" s="21">
        <v>276</v>
      </c>
      <c r="C289" s="22">
        <v>45933</v>
      </c>
      <c r="D289" s="19" t="str">
        <f>TEXT(Table3[[#This Row],[Date]],"DDD")</f>
        <v>Fri</v>
      </c>
      <c r="E289" s="1">
        <f>SUMIF(Table1[Date],Table3[[#This Row],[Date]],Table1[Amount])</f>
        <v>0</v>
      </c>
      <c r="F289" s="1">
        <f>SUMIF(Table13[Date],Table3[[#This Row],[Date]],Table13[Amount])</f>
        <v>0</v>
      </c>
      <c r="G289" s="1">
        <f>Table3[[#This Row],[Receipt Amount]]-Table3[[#This Row],[Payment Amount]]</f>
        <v>0</v>
      </c>
      <c r="H289" s="11">
        <f>H288+Table3[[#This Row],[Receipt Amount]]-Table3[[#This Row],[Payment Amount]]</f>
        <v>14282</v>
      </c>
    </row>
    <row r="290" spans="2:8" x14ac:dyDescent="0.25">
      <c r="B290" s="21">
        <v>277</v>
      </c>
      <c r="C290" s="22">
        <v>45934</v>
      </c>
      <c r="D290" s="19" t="str">
        <f>TEXT(Table3[[#This Row],[Date]],"DDD")</f>
        <v>Sat</v>
      </c>
      <c r="E290" s="1">
        <f>SUMIF(Table1[Date],Table3[[#This Row],[Date]],Table1[Amount])</f>
        <v>0</v>
      </c>
      <c r="F290" s="1">
        <f>SUMIF(Table13[Date],Table3[[#This Row],[Date]],Table13[Amount])</f>
        <v>0</v>
      </c>
      <c r="G290" s="1">
        <f>Table3[[#This Row],[Receipt Amount]]-Table3[[#This Row],[Payment Amount]]</f>
        <v>0</v>
      </c>
      <c r="H290" s="11">
        <f>H289+Table3[[#This Row],[Receipt Amount]]-Table3[[#This Row],[Payment Amount]]</f>
        <v>14282</v>
      </c>
    </row>
    <row r="291" spans="2:8" x14ac:dyDescent="0.25">
      <c r="B291" s="21">
        <v>278</v>
      </c>
      <c r="C291" s="22">
        <v>45935</v>
      </c>
      <c r="D291" s="19" t="str">
        <f>TEXT(Table3[[#This Row],[Date]],"DDD")</f>
        <v>Sun</v>
      </c>
      <c r="E291" s="1">
        <f>SUMIF(Table1[Date],Table3[[#This Row],[Date]],Table1[Amount])</f>
        <v>0</v>
      </c>
      <c r="F291" s="1">
        <f>SUMIF(Table13[Date],Table3[[#This Row],[Date]],Table13[Amount])</f>
        <v>0</v>
      </c>
      <c r="G291" s="1">
        <f>Table3[[#This Row],[Receipt Amount]]-Table3[[#This Row],[Payment Amount]]</f>
        <v>0</v>
      </c>
      <c r="H291" s="11">
        <f>H290+Table3[[#This Row],[Receipt Amount]]-Table3[[#This Row],[Payment Amount]]</f>
        <v>14282</v>
      </c>
    </row>
    <row r="292" spans="2:8" x14ac:dyDescent="0.25">
      <c r="B292" s="21">
        <v>279</v>
      </c>
      <c r="C292" s="22">
        <v>45936</v>
      </c>
      <c r="D292" s="19" t="str">
        <f>TEXT(Table3[[#This Row],[Date]],"DDD")</f>
        <v>Mon</v>
      </c>
      <c r="E292" s="1">
        <f>SUMIF(Table1[Date],Table3[[#This Row],[Date]],Table1[Amount])</f>
        <v>0</v>
      </c>
      <c r="F292" s="1">
        <f>SUMIF(Table13[Date],Table3[[#This Row],[Date]],Table13[Amount])</f>
        <v>0</v>
      </c>
      <c r="G292" s="1">
        <f>Table3[[#This Row],[Receipt Amount]]-Table3[[#This Row],[Payment Amount]]</f>
        <v>0</v>
      </c>
      <c r="H292" s="11">
        <f>H291+Table3[[#This Row],[Receipt Amount]]-Table3[[#This Row],[Payment Amount]]</f>
        <v>14282</v>
      </c>
    </row>
    <row r="293" spans="2:8" x14ac:dyDescent="0.25">
      <c r="B293" s="21">
        <v>280</v>
      </c>
      <c r="C293" s="22">
        <v>45937</v>
      </c>
      <c r="D293" s="19" t="str">
        <f>TEXT(Table3[[#This Row],[Date]],"DDD")</f>
        <v>Tue</v>
      </c>
      <c r="E293" s="1">
        <f>SUMIF(Table1[Date],Table3[[#This Row],[Date]],Table1[Amount])</f>
        <v>0</v>
      </c>
      <c r="F293" s="1">
        <f>SUMIF(Table13[Date],Table3[[#This Row],[Date]],Table13[Amount])</f>
        <v>0</v>
      </c>
      <c r="G293" s="1">
        <f>Table3[[#This Row],[Receipt Amount]]-Table3[[#This Row],[Payment Amount]]</f>
        <v>0</v>
      </c>
      <c r="H293" s="11">
        <f>H292+Table3[[#This Row],[Receipt Amount]]-Table3[[#This Row],[Payment Amount]]</f>
        <v>14282</v>
      </c>
    </row>
    <row r="294" spans="2:8" x14ac:dyDescent="0.25">
      <c r="B294" s="21">
        <v>281</v>
      </c>
      <c r="C294" s="22">
        <v>45938</v>
      </c>
      <c r="D294" s="19" t="str">
        <f>TEXT(Table3[[#This Row],[Date]],"DDD")</f>
        <v>Wed</v>
      </c>
      <c r="E294" s="1">
        <f>SUMIF(Table1[Date],Table3[[#This Row],[Date]],Table1[Amount])</f>
        <v>0</v>
      </c>
      <c r="F294" s="1">
        <f>SUMIF(Table13[Date],Table3[[#This Row],[Date]],Table13[Amount])</f>
        <v>0</v>
      </c>
      <c r="G294" s="1">
        <f>Table3[[#This Row],[Receipt Amount]]-Table3[[#This Row],[Payment Amount]]</f>
        <v>0</v>
      </c>
      <c r="H294" s="11">
        <f>H293+Table3[[#This Row],[Receipt Amount]]-Table3[[#This Row],[Payment Amount]]</f>
        <v>14282</v>
      </c>
    </row>
    <row r="295" spans="2:8" x14ac:dyDescent="0.25">
      <c r="B295" s="21">
        <v>282</v>
      </c>
      <c r="C295" s="22">
        <v>45939</v>
      </c>
      <c r="D295" s="19" t="str">
        <f>TEXT(Table3[[#This Row],[Date]],"DDD")</f>
        <v>Thu</v>
      </c>
      <c r="E295" s="1">
        <f>SUMIF(Table1[Date],Table3[[#This Row],[Date]],Table1[Amount])</f>
        <v>0</v>
      </c>
      <c r="F295" s="1">
        <f>SUMIF(Table13[Date],Table3[[#This Row],[Date]],Table13[Amount])</f>
        <v>0</v>
      </c>
      <c r="G295" s="1">
        <f>Table3[[#This Row],[Receipt Amount]]-Table3[[#This Row],[Payment Amount]]</f>
        <v>0</v>
      </c>
      <c r="H295" s="11">
        <f>H294+Table3[[#This Row],[Receipt Amount]]-Table3[[#This Row],[Payment Amount]]</f>
        <v>14282</v>
      </c>
    </row>
    <row r="296" spans="2:8" x14ac:dyDescent="0.25">
      <c r="B296" s="21">
        <v>283</v>
      </c>
      <c r="C296" s="22">
        <v>45940</v>
      </c>
      <c r="D296" s="19" t="str">
        <f>TEXT(Table3[[#This Row],[Date]],"DDD")</f>
        <v>Fri</v>
      </c>
      <c r="E296" s="1">
        <f>SUMIF(Table1[Date],Table3[[#This Row],[Date]],Table1[Amount])</f>
        <v>0</v>
      </c>
      <c r="F296" s="1">
        <f>SUMIF(Table13[Date],Table3[[#This Row],[Date]],Table13[Amount])</f>
        <v>0</v>
      </c>
      <c r="G296" s="1">
        <f>Table3[[#This Row],[Receipt Amount]]-Table3[[#This Row],[Payment Amount]]</f>
        <v>0</v>
      </c>
      <c r="H296" s="11">
        <f>H295+Table3[[#This Row],[Receipt Amount]]-Table3[[#This Row],[Payment Amount]]</f>
        <v>14282</v>
      </c>
    </row>
    <row r="297" spans="2:8" x14ac:dyDescent="0.25">
      <c r="B297" s="21">
        <v>284</v>
      </c>
      <c r="C297" s="22">
        <v>45941</v>
      </c>
      <c r="D297" s="19" t="str">
        <f>TEXT(Table3[[#This Row],[Date]],"DDD")</f>
        <v>Sat</v>
      </c>
      <c r="E297" s="1">
        <f>SUMIF(Table1[Date],Table3[[#This Row],[Date]],Table1[Amount])</f>
        <v>0</v>
      </c>
      <c r="F297" s="1">
        <f>SUMIF(Table13[Date],Table3[[#This Row],[Date]],Table13[Amount])</f>
        <v>0</v>
      </c>
      <c r="G297" s="1">
        <f>Table3[[#This Row],[Receipt Amount]]-Table3[[#This Row],[Payment Amount]]</f>
        <v>0</v>
      </c>
      <c r="H297" s="11">
        <f>H296+Table3[[#This Row],[Receipt Amount]]-Table3[[#This Row],[Payment Amount]]</f>
        <v>14282</v>
      </c>
    </row>
    <row r="298" spans="2:8" x14ac:dyDescent="0.25">
      <c r="B298" s="21">
        <v>285</v>
      </c>
      <c r="C298" s="22">
        <v>45942</v>
      </c>
      <c r="D298" s="19" t="str">
        <f>TEXT(Table3[[#This Row],[Date]],"DDD")</f>
        <v>Sun</v>
      </c>
      <c r="E298" s="1">
        <f>SUMIF(Table1[Date],Table3[[#This Row],[Date]],Table1[Amount])</f>
        <v>0</v>
      </c>
      <c r="F298" s="1">
        <f>SUMIF(Table13[Date],Table3[[#This Row],[Date]],Table13[Amount])</f>
        <v>0</v>
      </c>
      <c r="G298" s="1">
        <f>Table3[[#This Row],[Receipt Amount]]-Table3[[#This Row],[Payment Amount]]</f>
        <v>0</v>
      </c>
      <c r="H298" s="11">
        <f>H297+Table3[[#This Row],[Receipt Amount]]-Table3[[#This Row],[Payment Amount]]</f>
        <v>14282</v>
      </c>
    </row>
    <row r="299" spans="2:8" x14ac:dyDescent="0.25">
      <c r="B299" s="21">
        <v>286</v>
      </c>
      <c r="C299" s="22">
        <v>45943</v>
      </c>
      <c r="D299" s="19" t="str">
        <f>TEXT(Table3[[#This Row],[Date]],"DDD")</f>
        <v>Mon</v>
      </c>
      <c r="E299" s="1">
        <f>SUMIF(Table1[Date],Table3[[#This Row],[Date]],Table1[Amount])</f>
        <v>0</v>
      </c>
      <c r="F299" s="1">
        <f>SUMIF(Table13[Date],Table3[[#This Row],[Date]],Table13[Amount])</f>
        <v>0</v>
      </c>
      <c r="G299" s="1">
        <f>Table3[[#This Row],[Receipt Amount]]-Table3[[#This Row],[Payment Amount]]</f>
        <v>0</v>
      </c>
      <c r="H299" s="11">
        <f>H298+Table3[[#This Row],[Receipt Amount]]-Table3[[#This Row],[Payment Amount]]</f>
        <v>14282</v>
      </c>
    </row>
    <row r="300" spans="2:8" x14ac:dyDescent="0.25">
      <c r="B300" s="21">
        <v>287</v>
      </c>
      <c r="C300" s="22">
        <v>45944</v>
      </c>
      <c r="D300" s="19" t="str">
        <f>TEXT(Table3[[#This Row],[Date]],"DDD")</f>
        <v>Tue</v>
      </c>
      <c r="E300" s="1">
        <f>SUMIF(Table1[Date],Table3[[#This Row],[Date]],Table1[Amount])</f>
        <v>0</v>
      </c>
      <c r="F300" s="1">
        <f>SUMIF(Table13[Date],Table3[[#This Row],[Date]],Table13[Amount])</f>
        <v>0</v>
      </c>
      <c r="G300" s="1">
        <f>Table3[[#This Row],[Receipt Amount]]-Table3[[#This Row],[Payment Amount]]</f>
        <v>0</v>
      </c>
      <c r="H300" s="11">
        <f>H299+Table3[[#This Row],[Receipt Amount]]-Table3[[#This Row],[Payment Amount]]</f>
        <v>14282</v>
      </c>
    </row>
    <row r="301" spans="2:8" x14ac:dyDescent="0.25">
      <c r="B301" s="21">
        <v>288</v>
      </c>
      <c r="C301" s="22">
        <v>45945</v>
      </c>
      <c r="D301" s="19" t="str">
        <f>TEXT(Table3[[#This Row],[Date]],"DDD")</f>
        <v>Wed</v>
      </c>
      <c r="E301" s="1">
        <f>SUMIF(Table1[Date],Table3[[#This Row],[Date]],Table1[Amount])</f>
        <v>0</v>
      </c>
      <c r="F301" s="1">
        <f>SUMIF(Table13[Date],Table3[[#This Row],[Date]],Table13[Amount])</f>
        <v>0</v>
      </c>
      <c r="G301" s="1">
        <f>Table3[[#This Row],[Receipt Amount]]-Table3[[#This Row],[Payment Amount]]</f>
        <v>0</v>
      </c>
      <c r="H301" s="11">
        <f>H300+Table3[[#This Row],[Receipt Amount]]-Table3[[#This Row],[Payment Amount]]</f>
        <v>14282</v>
      </c>
    </row>
    <row r="302" spans="2:8" x14ac:dyDescent="0.25">
      <c r="B302" s="21">
        <v>289</v>
      </c>
      <c r="C302" s="22">
        <v>45946</v>
      </c>
      <c r="D302" s="19" t="str">
        <f>TEXT(Table3[[#This Row],[Date]],"DDD")</f>
        <v>Thu</v>
      </c>
      <c r="E302" s="1">
        <f>SUMIF(Table1[Date],Table3[[#This Row],[Date]],Table1[Amount])</f>
        <v>0</v>
      </c>
      <c r="F302" s="1">
        <f>SUMIF(Table13[Date],Table3[[#This Row],[Date]],Table13[Amount])</f>
        <v>0</v>
      </c>
      <c r="G302" s="1">
        <f>Table3[[#This Row],[Receipt Amount]]-Table3[[#This Row],[Payment Amount]]</f>
        <v>0</v>
      </c>
      <c r="H302" s="11">
        <f>H301+Table3[[#This Row],[Receipt Amount]]-Table3[[#This Row],[Payment Amount]]</f>
        <v>14282</v>
      </c>
    </row>
    <row r="303" spans="2:8" x14ac:dyDescent="0.25">
      <c r="B303" s="21">
        <v>290</v>
      </c>
      <c r="C303" s="22">
        <v>45947</v>
      </c>
      <c r="D303" s="19" t="str">
        <f>TEXT(Table3[[#This Row],[Date]],"DDD")</f>
        <v>Fri</v>
      </c>
      <c r="E303" s="1">
        <f>SUMIF(Table1[Date],Table3[[#This Row],[Date]],Table1[Amount])</f>
        <v>0</v>
      </c>
      <c r="F303" s="1">
        <f>SUMIF(Table13[Date],Table3[[#This Row],[Date]],Table13[Amount])</f>
        <v>0</v>
      </c>
      <c r="G303" s="1">
        <f>Table3[[#This Row],[Receipt Amount]]-Table3[[#This Row],[Payment Amount]]</f>
        <v>0</v>
      </c>
      <c r="H303" s="11">
        <f>H302+Table3[[#This Row],[Receipt Amount]]-Table3[[#This Row],[Payment Amount]]</f>
        <v>14282</v>
      </c>
    </row>
    <row r="304" spans="2:8" x14ac:dyDescent="0.25">
      <c r="B304" s="21">
        <v>291</v>
      </c>
      <c r="C304" s="22">
        <v>45948</v>
      </c>
      <c r="D304" s="19" t="str">
        <f>TEXT(Table3[[#This Row],[Date]],"DDD")</f>
        <v>Sat</v>
      </c>
      <c r="E304" s="1">
        <f>SUMIF(Table1[Date],Table3[[#This Row],[Date]],Table1[Amount])</f>
        <v>0</v>
      </c>
      <c r="F304" s="1">
        <f>SUMIF(Table13[Date],Table3[[#This Row],[Date]],Table13[Amount])</f>
        <v>0</v>
      </c>
      <c r="G304" s="1">
        <f>Table3[[#This Row],[Receipt Amount]]-Table3[[#This Row],[Payment Amount]]</f>
        <v>0</v>
      </c>
      <c r="H304" s="11">
        <f>H303+Table3[[#This Row],[Receipt Amount]]-Table3[[#This Row],[Payment Amount]]</f>
        <v>14282</v>
      </c>
    </row>
    <row r="305" spans="2:8" x14ac:dyDescent="0.25">
      <c r="B305" s="21">
        <v>292</v>
      </c>
      <c r="C305" s="22">
        <v>45949</v>
      </c>
      <c r="D305" s="19" t="str">
        <f>TEXT(Table3[[#This Row],[Date]],"DDD")</f>
        <v>Sun</v>
      </c>
      <c r="E305" s="1">
        <f>SUMIF(Table1[Date],Table3[[#This Row],[Date]],Table1[Amount])</f>
        <v>0</v>
      </c>
      <c r="F305" s="1">
        <f>SUMIF(Table13[Date],Table3[[#This Row],[Date]],Table13[Amount])</f>
        <v>0</v>
      </c>
      <c r="G305" s="1">
        <f>Table3[[#This Row],[Receipt Amount]]-Table3[[#This Row],[Payment Amount]]</f>
        <v>0</v>
      </c>
      <c r="H305" s="11">
        <f>H304+Table3[[#This Row],[Receipt Amount]]-Table3[[#This Row],[Payment Amount]]</f>
        <v>14282</v>
      </c>
    </row>
    <row r="306" spans="2:8" x14ac:dyDescent="0.25">
      <c r="B306" s="21">
        <v>293</v>
      </c>
      <c r="C306" s="22">
        <v>45950</v>
      </c>
      <c r="D306" s="19" t="str">
        <f>TEXT(Table3[[#This Row],[Date]],"DDD")</f>
        <v>Mon</v>
      </c>
      <c r="E306" s="1">
        <f>SUMIF(Table1[Date],Table3[[#This Row],[Date]],Table1[Amount])</f>
        <v>0</v>
      </c>
      <c r="F306" s="1">
        <f>SUMIF(Table13[Date],Table3[[#This Row],[Date]],Table13[Amount])</f>
        <v>0</v>
      </c>
      <c r="G306" s="1">
        <f>Table3[[#This Row],[Receipt Amount]]-Table3[[#This Row],[Payment Amount]]</f>
        <v>0</v>
      </c>
      <c r="H306" s="11">
        <f>H305+Table3[[#This Row],[Receipt Amount]]-Table3[[#This Row],[Payment Amount]]</f>
        <v>14282</v>
      </c>
    </row>
    <row r="307" spans="2:8" x14ac:dyDescent="0.25">
      <c r="B307" s="21">
        <v>294</v>
      </c>
      <c r="C307" s="22">
        <v>45951</v>
      </c>
      <c r="D307" s="19" t="str">
        <f>TEXT(Table3[[#This Row],[Date]],"DDD")</f>
        <v>Tue</v>
      </c>
      <c r="E307" s="1">
        <f>SUMIF(Table1[Date],Table3[[#This Row],[Date]],Table1[Amount])</f>
        <v>0</v>
      </c>
      <c r="F307" s="1">
        <f>SUMIF(Table13[Date],Table3[[#This Row],[Date]],Table13[Amount])</f>
        <v>0</v>
      </c>
      <c r="G307" s="1">
        <f>Table3[[#This Row],[Receipt Amount]]-Table3[[#This Row],[Payment Amount]]</f>
        <v>0</v>
      </c>
      <c r="H307" s="11">
        <f>H306+Table3[[#This Row],[Receipt Amount]]-Table3[[#This Row],[Payment Amount]]</f>
        <v>14282</v>
      </c>
    </row>
    <row r="308" spans="2:8" x14ac:dyDescent="0.25">
      <c r="B308" s="21">
        <v>295</v>
      </c>
      <c r="C308" s="22">
        <v>45952</v>
      </c>
      <c r="D308" s="19" t="str">
        <f>TEXT(Table3[[#This Row],[Date]],"DDD")</f>
        <v>Wed</v>
      </c>
      <c r="E308" s="1">
        <f>SUMIF(Table1[Date],Table3[[#This Row],[Date]],Table1[Amount])</f>
        <v>0</v>
      </c>
      <c r="F308" s="1">
        <f>SUMIF(Table13[Date],Table3[[#This Row],[Date]],Table13[Amount])</f>
        <v>0</v>
      </c>
      <c r="G308" s="1">
        <f>Table3[[#This Row],[Receipt Amount]]-Table3[[#This Row],[Payment Amount]]</f>
        <v>0</v>
      </c>
      <c r="H308" s="11">
        <f>H307+Table3[[#This Row],[Receipt Amount]]-Table3[[#This Row],[Payment Amount]]</f>
        <v>14282</v>
      </c>
    </row>
    <row r="309" spans="2:8" x14ac:dyDescent="0.25">
      <c r="B309" s="21">
        <v>296</v>
      </c>
      <c r="C309" s="22">
        <v>45953</v>
      </c>
      <c r="D309" s="19" t="str">
        <f>TEXT(Table3[[#This Row],[Date]],"DDD")</f>
        <v>Thu</v>
      </c>
      <c r="E309" s="1">
        <f>SUMIF(Table1[Date],Table3[[#This Row],[Date]],Table1[Amount])</f>
        <v>0</v>
      </c>
      <c r="F309" s="1">
        <f>SUMIF(Table13[Date],Table3[[#This Row],[Date]],Table13[Amount])</f>
        <v>0</v>
      </c>
      <c r="G309" s="1">
        <f>Table3[[#This Row],[Receipt Amount]]-Table3[[#This Row],[Payment Amount]]</f>
        <v>0</v>
      </c>
      <c r="H309" s="11">
        <f>H308+Table3[[#This Row],[Receipt Amount]]-Table3[[#This Row],[Payment Amount]]</f>
        <v>14282</v>
      </c>
    </row>
    <row r="310" spans="2:8" x14ac:dyDescent="0.25">
      <c r="B310" s="21">
        <v>297</v>
      </c>
      <c r="C310" s="22">
        <v>45954</v>
      </c>
      <c r="D310" s="19" t="str">
        <f>TEXT(Table3[[#This Row],[Date]],"DDD")</f>
        <v>Fri</v>
      </c>
      <c r="E310" s="1">
        <f>SUMIF(Table1[Date],Table3[[#This Row],[Date]],Table1[Amount])</f>
        <v>0</v>
      </c>
      <c r="F310" s="1">
        <f>SUMIF(Table13[Date],Table3[[#This Row],[Date]],Table13[Amount])</f>
        <v>0</v>
      </c>
      <c r="G310" s="1">
        <f>Table3[[#This Row],[Receipt Amount]]-Table3[[#This Row],[Payment Amount]]</f>
        <v>0</v>
      </c>
      <c r="H310" s="11">
        <f>H309+Table3[[#This Row],[Receipt Amount]]-Table3[[#This Row],[Payment Amount]]</f>
        <v>14282</v>
      </c>
    </row>
    <row r="311" spans="2:8" x14ac:dyDescent="0.25">
      <c r="B311" s="21">
        <v>298</v>
      </c>
      <c r="C311" s="22">
        <v>45955</v>
      </c>
      <c r="D311" s="19" t="str">
        <f>TEXT(Table3[[#This Row],[Date]],"DDD")</f>
        <v>Sat</v>
      </c>
      <c r="E311" s="1">
        <f>SUMIF(Table1[Date],Table3[[#This Row],[Date]],Table1[Amount])</f>
        <v>0</v>
      </c>
      <c r="F311" s="1">
        <f>SUMIF(Table13[Date],Table3[[#This Row],[Date]],Table13[Amount])</f>
        <v>0</v>
      </c>
      <c r="G311" s="1">
        <f>Table3[[#This Row],[Receipt Amount]]-Table3[[#This Row],[Payment Amount]]</f>
        <v>0</v>
      </c>
      <c r="H311" s="11">
        <f>H310+Table3[[#This Row],[Receipt Amount]]-Table3[[#This Row],[Payment Amount]]</f>
        <v>14282</v>
      </c>
    </row>
    <row r="312" spans="2:8" x14ac:dyDescent="0.25">
      <c r="B312" s="21">
        <v>299</v>
      </c>
      <c r="C312" s="22">
        <v>45956</v>
      </c>
      <c r="D312" s="19" t="str">
        <f>TEXT(Table3[[#This Row],[Date]],"DDD")</f>
        <v>Sun</v>
      </c>
      <c r="E312" s="1">
        <f>SUMIF(Table1[Date],Table3[[#This Row],[Date]],Table1[Amount])</f>
        <v>0</v>
      </c>
      <c r="F312" s="1">
        <f>SUMIF(Table13[Date],Table3[[#This Row],[Date]],Table13[Amount])</f>
        <v>0</v>
      </c>
      <c r="G312" s="1">
        <f>Table3[[#This Row],[Receipt Amount]]-Table3[[#This Row],[Payment Amount]]</f>
        <v>0</v>
      </c>
      <c r="H312" s="11">
        <f>H311+Table3[[#This Row],[Receipt Amount]]-Table3[[#This Row],[Payment Amount]]</f>
        <v>14282</v>
      </c>
    </row>
    <row r="313" spans="2:8" x14ac:dyDescent="0.25">
      <c r="B313" s="21">
        <v>300</v>
      </c>
      <c r="C313" s="22">
        <v>45957</v>
      </c>
      <c r="D313" s="19" t="str">
        <f>TEXT(Table3[[#This Row],[Date]],"DDD")</f>
        <v>Mon</v>
      </c>
      <c r="E313" s="1">
        <f>SUMIF(Table1[Date],Table3[[#This Row],[Date]],Table1[Amount])</f>
        <v>0</v>
      </c>
      <c r="F313" s="1">
        <f>SUMIF(Table13[Date],Table3[[#This Row],[Date]],Table13[Amount])</f>
        <v>0</v>
      </c>
      <c r="G313" s="1">
        <f>Table3[[#This Row],[Receipt Amount]]-Table3[[#This Row],[Payment Amount]]</f>
        <v>0</v>
      </c>
      <c r="H313" s="11">
        <f>H312+Table3[[#This Row],[Receipt Amount]]-Table3[[#This Row],[Payment Amount]]</f>
        <v>14282</v>
      </c>
    </row>
    <row r="314" spans="2:8" x14ac:dyDescent="0.25">
      <c r="B314" s="21">
        <v>301</v>
      </c>
      <c r="C314" s="22">
        <v>45958</v>
      </c>
      <c r="D314" s="19" t="str">
        <f>TEXT(Table3[[#This Row],[Date]],"DDD")</f>
        <v>Tue</v>
      </c>
      <c r="E314" s="1">
        <f>SUMIF(Table1[Date],Table3[[#This Row],[Date]],Table1[Amount])</f>
        <v>0</v>
      </c>
      <c r="F314" s="1">
        <f>SUMIF(Table13[Date],Table3[[#This Row],[Date]],Table13[Amount])</f>
        <v>0</v>
      </c>
      <c r="G314" s="1">
        <f>Table3[[#This Row],[Receipt Amount]]-Table3[[#This Row],[Payment Amount]]</f>
        <v>0</v>
      </c>
      <c r="H314" s="11">
        <f>H313+Table3[[#This Row],[Receipt Amount]]-Table3[[#This Row],[Payment Amount]]</f>
        <v>14282</v>
      </c>
    </row>
    <row r="315" spans="2:8" x14ac:dyDescent="0.25">
      <c r="B315" s="21">
        <v>302</v>
      </c>
      <c r="C315" s="22">
        <v>45959</v>
      </c>
      <c r="D315" s="19" t="str">
        <f>TEXT(Table3[[#This Row],[Date]],"DDD")</f>
        <v>Wed</v>
      </c>
      <c r="E315" s="1">
        <f>SUMIF(Table1[Date],Table3[[#This Row],[Date]],Table1[Amount])</f>
        <v>0</v>
      </c>
      <c r="F315" s="1">
        <f>SUMIF(Table13[Date],Table3[[#This Row],[Date]],Table13[Amount])</f>
        <v>0</v>
      </c>
      <c r="G315" s="1">
        <f>Table3[[#This Row],[Receipt Amount]]-Table3[[#This Row],[Payment Amount]]</f>
        <v>0</v>
      </c>
      <c r="H315" s="11">
        <f>H314+Table3[[#This Row],[Receipt Amount]]-Table3[[#This Row],[Payment Amount]]</f>
        <v>14282</v>
      </c>
    </row>
    <row r="316" spans="2:8" x14ac:dyDescent="0.25">
      <c r="B316" s="21">
        <v>303</v>
      </c>
      <c r="C316" s="22">
        <v>45960</v>
      </c>
      <c r="D316" s="19" t="str">
        <f>TEXT(Table3[[#This Row],[Date]],"DDD")</f>
        <v>Thu</v>
      </c>
      <c r="E316" s="1">
        <f>SUMIF(Table1[Date],Table3[[#This Row],[Date]],Table1[Amount])</f>
        <v>0</v>
      </c>
      <c r="F316" s="1">
        <f>SUMIF(Table13[Date],Table3[[#This Row],[Date]],Table13[Amount])</f>
        <v>0</v>
      </c>
      <c r="G316" s="1">
        <f>Table3[[#This Row],[Receipt Amount]]-Table3[[#This Row],[Payment Amount]]</f>
        <v>0</v>
      </c>
      <c r="H316" s="11">
        <f>H315+Table3[[#This Row],[Receipt Amount]]-Table3[[#This Row],[Payment Amount]]</f>
        <v>14282</v>
      </c>
    </row>
    <row r="317" spans="2:8" x14ac:dyDescent="0.25">
      <c r="B317" s="21">
        <v>304</v>
      </c>
      <c r="C317" s="22">
        <v>45961</v>
      </c>
      <c r="D317" s="19" t="str">
        <f>TEXT(Table3[[#This Row],[Date]],"DDD")</f>
        <v>Fri</v>
      </c>
      <c r="E317" s="1">
        <f>SUMIF(Table1[Date],Table3[[#This Row],[Date]],Table1[Amount])</f>
        <v>0</v>
      </c>
      <c r="F317" s="1">
        <f>SUMIF(Table13[Date],Table3[[#This Row],[Date]],Table13[Amount])</f>
        <v>0</v>
      </c>
      <c r="G317" s="1">
        <f>Table3[[#This Row],[Receipt Amount]]-Table3[[#This Row],[Payment Amount]]</f>
        <v>0</v>
      </c>
      <c r="H317" s="11">
        <f>H316+Table3[[#This Row],[Receipt Amount]]-Table3[[#This Row],[Payment Amount]]</f>
        <v>14282</v>
      </c>
    </row>
    <row r="318" spans="2:8" x14ac:dyDescent="0.25">
      <c r="B318" s="21">
        <v>305</v>
      </c>
      <c r="C318" s="22">
        <v>45962</v>
      </c>
      <c r="D318" s="19" t="str">
        <f>TEXT(Table3[[#This Row],[Date]],"DDD")</f>
        <v>Sat</v>
      </c>
      <c r="E318" s="1">
        <f>SUMIF(Table1[Date],Table3[[#This Row],[Date]],Table1[Amount])</f>
        <v>0</v>
      </c>
      <c r="F318" s="1">
        <f>SUMIF(Table13[Date],Table3[[#This Row],[Date]],Table13[Amount])</f>
        <v>0</v>
      </c>
      <c r="G318" s="1">
        <f>Table3[[#This Row],[Receipt Amount]]-Table3[[#This Row],[Payment Amount]]</f>
        <v>0</v>
      </c>
      <c r="H318" s="11">
        <f>H317+Table3[[#This Row],[Receipt Amount]]-Table3[[#This Row],[Payment Amount]]</f>
        <v>14282</v>
      </c>
    </row>
    <row r="319" spans="2:8" x14ac:dyDescent="0.25">
      <c r="B319" s="21">
        <v>306</v>
      </c>
      <c r="C319" s="22">
        <v>45963</v>
      </c>
      <c r="D319" s="19" t="str">
        <f>TEXT(Table3[[#This Row],[Date]],"DDD")</f>
        <v>Sun</v>
      </c>
      <c r="E319" s="1">
        <f>SUMIF(Table1[Date],Table3[[#This Row],[Date]],Table1[Amount])</f>
        <v>0</v>
      </c>
      <c r="F319" s="1">
        <f>SUMIF(Table13[Date],Table3[[#This Row],[Date]],Table13[Amount])</f>
        <v>0</v>
      </c>
      <c r="G319" s="1">
        <f>Table3[[#This Row],[Receipt Amount]]-Table3[[#This Row],[Payment Amount]]</f>
        <v>0</v>
      </c>
      <c r="H319" s="11">
        <f>H318+Table3[[#This Row],[Receipt Amount]]-Table3[[#This Row],[Payment Amount]]</f>
        <v>14282</v>
      </c>
    </row>
    <row r="320" spans="2:8" x14ac:dyDescent="0.25">
      <c r="B320" s="21">
        <v>307</v>
      </c>
      <c r="C320" s="22">
        <v>45964</v>
      </c>
      <c r="D320" s="19" t="str">
        <f>TEXT(Table3[[#This Row],[Date]],"DDD")</f>
        <v>Mon</v>
      </c>
      <c r="E320" s="1">
        <f>SUMIF(Table1[Date],Table3[[#This Row],[Date]],Table1[Amount])</f>
        <v>0</v>
      </c>
      <c r="F320" s="1">
        <f>SUMIF(Table13[Date],Table3[[#This Row],[Date]],Table13[Amount])</f>
        <v>0</v>
      </c>
      <c r="G320" s="1">
        <f>Table3[[#This Row],[Receipt Amount]]-Table3[[#This Row],[Payment Amount]]</f>
        <v>0</v>
      </c>
      <c r="H320" s="11">
        <f>H319+Table3[[#This Row],[Receipt Amount]]-Table3[[#This Row],[Payment Amount]]</f>
        <v>14282</v>
      </c>
    </row>
    <row r="321" spans="2:8" x14ac:dyDescent="0.25">
      <c r="B321" s="21">
        <v>308</v>
      </c>
      <c r="C321" s="22">
        <v>45965</v>
      </c>
      <c r="D321" s="19" t="str">
        <f>TEXT(Table3[[#This Row],[Date]],"DDD")</f>
        <v>Tue</v>
      </c>
      <c r="E321" s="1">
        <f>SUMIF(Table1[Date],Table3[[#This Row],[Date]],Table1[Amount])</f>
        <v>0</v>
      </c>
      <c r="F321" s="1">
        <f>SUMIF(Table13[Date],Table3[[#This Row],[Date]],Table13[Amount])</f>
        <v>0</v>
      </c>
      <c r="G321" s="1">
        <f>Table3[[#This Row],[Receipt Amount]]-Table3[[#This Row],[Payment Amount]]</f>
        <v>0</v>
      </c>
      <c r="H321" s="11">
        <f>H320+Table3[[#This Row],[Receipt Amount]]-Table3[[#This Row],[Payment Amount]]</f>
        <v>14282</v>
      </c>
    </row>
    <row r="322" spans="2:8" x14ac:dyDescent="0.25">
      <c r="B322" s="21">
        <v>309</v>
      </c>
      <c r="C322" s="22">
        <v>45966</v>
      </c>
      <c r="D322" s="19" t="str">
        <f>TEXT(Table3[[#This Row],[Date]],"DDD")</f>
        <v>Wed</v>
      </c>
      <c r="E322" s="1">
        <f>SUMIF(Table1[Date],Table3[[#This Row],[Date]],Table1[Amount])</f>
        <v>0</v>
      </c>
      <c r="F322" s="1">
        <f>SUMIF(Table13[Date],Table3[[#This Row],[Date]],Table13[Amount])</f>
        <v>0</v>
      </c>
      <c r="G322" s="1">
        <f>Table3[[#This Row],[Receipt Amount]]-Table3[[#This Row],[Payment Amount]]</f>
        <v>0</v>
      </c>
      <c r="H322" s="11">
        <f>H321+Table3[[#This Row],[Receipt Amount]]-Table3[[#This Row],[Payment Amount]]</f>
        <v>14282</v>
      </c>
    </row>
    <row r="323" spans="2:8" x14ac:dyDescent="0.25">
      <c r="B323" s="21">
        <v>310</v>
      </c>
      <c r="C323" s="22">
        <v>45967</v>
      </c>
      <c r="D323" s="19" t="str">
        <f>TEXT(Table3[[#This Row],[Date]],"DDD")</f>
        <v>Thu</v>
      </c>
      <c r="E323" s="1">
        <f>SUMIF(Table1[Date],Table3[[#This Row],[Date]],Table1[Amount])</f>
        <v>0</v>
      </c>
      <c r="F323" s="1">
        <f>SUMIF(Table13[Date],Table3[[#This Row],[Date]],Table13[Amount])</f>
        <v>0</v>
      </c>
      <c r="G323" s="1">
        <f>Table3[[#This Row],[Receipt Amount]]-Table3[[#This Row],[Payment Amount]]</f>
        <v>0</v>
      </c>
      <c r="H323" s="11">
        <f>H322+Table3[[#This Row],[Receipt Amount]]-Table3[[#This Row],[Payment Amount]]</f>
        <v>14282</v>
      </c>
    </row>
    <row r="324" spans="2:8" x14ac:dyDescent="0.25">
      <c r="B324" s="21">
        <v>311</v>
      </c>
      <c r="C324" s="22">
        <v>45968</v>
      </c>
      <c r="D324" s="19" t="str">
        <f>TEXT(Table3[[#This Row],[Date]],"DDD")</f>
        <v>Fri</v>
      </c>
      <c r="E324" s="1">
        <f>SUMIF(Table1[Date],Table3[[#This Row],[Date]],Table1[Amount])</f>
        <v>0</v>
      </c>
      <c r="F324" s="1">
        <f>SUMIF(Table13[Date],Table3[[#This Row],[Date]],Table13[Amount])</f>
        <v>0</v>
      </c>
      <c r="G324" s="1">
        <f>Table3[[#This Row],[Receipt Amount]]-Table3[[#This Row],[Payment Amount]]</f>
        <v>0</v>
      </c>
      <c r="H324" s="11">
        <f>H323+Table3[[#This Row],[Receipt Amount]]-Table3[[#This Row],[Payment Amount]]</f>
        <v>14282</v>
      </c>
    </row>
    <row r="325" spans="2:8" x14ac:dyDescent="0.25">
      <c r="B325" s="21">
        <v>312</v>
      </c>
      <c r="C325" s="22">
        <v>45969</v>
      </c>
      <c r="D325" s="19" t="str">
        <f>TEXT(Table3[[#This Row],[Date]],"DDD")</f>
        <v>Sat</v>
      </c>
      <c r="E325" s="1">
        <f>SUMIF(Table1[Date],Table3[[#This Row],[Date]],Table1[Amount])</f>
        <v>0</v>
      </c>
      <c r="F325" s="1">
        <f>SUMIF(Table13[Date],Table3[[#This Row],[Date]],Table13[Amount])</f>
        <v>0</v>
      </c>
      <c r="G325" s="1">
        <f>Table3[[#This Row],[Receipt Amount]]-Table3[[#This Row],[Payment Amount]]</f>
        <v>0</v>
      </c>
      <c r="H325" s="11">
        <f>H324+Table3[[#This Row],[Receipt Amount]]-Table3[[#This Row],[Payment Amount]]</f>
        <v>14282</v>
      </c>
    </row>
    <row r="326" spans="2:8" x14ac:dyDescent="0.25">
      <c r="B326" s="21">
        <v>313</v>
      </c>
      <c r="C326" s="22">
        <v>45970</v>
      </c>
      <c r="D326" s="19" t="str">
        <f>TEXT(Table3[[#This Row],[Date]],"DDD")</f>
        <v>Sun</v>
      </c>
      <c r="E326" s="1">
        <f>SUMIF(Table1[Date],Table3[[#This Row],[Date]],Table1[Amount])</f>
        <v>0</v>
      </c>
      <c r="F326" s="1">
        <f>SUMIF(Table13[Date],Table3[[#This Row],[Date]],Table13[Amount])</f>
        <v>0</v>
      </c>
      <c r="G326" s="1">
        <f>Table3[[#This Row],[Receipt Amount]]-Table3[[#This Row],[Payment Amount]]</f>
        <v>0</v>
      </c>
      <c r="H326" s="11">
        <f>H325+Table3[[#This Row],[Receipt Amount]]-Table3[[#This Row],[Payment Amount]]</f>
        <v>14282</v>
      </c>
    </row>
    <row r="327" spans="2:8" x14ac:dyDescent="0.25">
      <c r="B327" s="21">
        <v>314</v>
      </c>
      <c r="C327" s="22">
        <v>45971</v>
      </c>
      <c r="D327" s="19" t="str">
        <f>TEXT(Table3[[#This Row],[Date]],"DDD")</f>
        <v>Mon</v>
      </c>
      <c r="E327" s="1">
        <f>SUMIF(Table1[Date],Table3[[#This Row],[Date]],Table1[Amount])</f>
        <v>0</v>
      </c>
      <c r="F327" s="1">
        <f>SUMIF(Table13[Date],Table3[[#This Row],[Date]],Table13[Amount])</f>
        <v>0</v>
      </c>
      <c r="G327" s="1">
        <f>Table3[[#This Row],[Receipt Amount]]-Table3[[#This Row],[Payment Amount]]</f>
        <v>0</v>
      </c>
      <c r="H327" s="11">
        <f>H326+Table3[[#This Row],[Receipt Amount]]-Table3[[#This Row],[Payment Amount]]</f>
        <v>14282</v>
      </c>
    </row>
    <row r="328" spans="2:8" x14ac:dyDescent="0.25">
      <c r="B328" s="21">
        <v>315</v>
      </c>
      <c r="C328" s="22">
        <v>45972</v>
      </c>
      <c r="D328" s="19" t="str">
        <f>TEXT(Table3[[#This Row],[Date]],"DDD")</f>
        <v>Tue</v>
      </c>
      <c r="E328" s="1">
        <f>SUMIF(Table1[Date],Table3[[#This Row],[Date]],Table1[Amount])</f>
        <v>0</v>
      </c>
      <c r="F328" s="1">
        <f>SUMIF(Table13[Date],Table3[[#This Row],[Date]],Table13[Amount])</f>
        <v>0</v>
      </c>
      <c r="G328" s="1">
        <f>Table3[[#This Row],[Receipt Amount]]-Table3[[#This Row],[Payment Amount]]</f>
        <v>0</v>
      </c>
      <c r="H328" s="11">
        <f>H327+Table3[[#This Row],[Receipt Amount]]-Table3[[#This Row],[Payment Amount]]</f>
        <v>14282</v>
      </c>
    </row>
    <row r="329" spans="2:8" x14ac:dyDescent="0.25">
      <c r="B329" s="21">
        <v>316</v>
      </c>
      <c r="C329" s="22">
        <v>45973</v>
      </c>
      <c r="D329" s="19" t="str">
        <f>TEXT(Table3[[#This Row],[Date]],"DDD")</f>
        <v>Wed</v>
      </c>
      <c r="E329" s="1">
        <f>SUMIF(Table1[Date],Table3[[#This Row],[Date]],Table1[Amount])</f>
        <v>0</v>
      </c>
      <c r="F329" s="1">
        <f>SUMIF(Table13[Date],Table3[[#This Row],[Date]],Table13[Amount])</f>
        <v>0</v>
      </c>
      <c r="G329" s="1">
        <f>Table3[[#This Row],[Receipt Amount]]-Table3[[#This Row],[Payment Amount]]</f>
        <v>0</v>
      </c>
      <c r="H329" s="11">
        <f>H328+Table3[[#This Row],[Receipt Amount]]-Table3[[#This Row],[Payment Amount]]</f>
        <v>14282</v>
      </c>
    </row>
    <row r="330" spans="2:8" x14ac:dyDescent="0.25">
      <c r="B330" s="21">
        <v>317</v>
      </c>
      <c r="C330" s="22">
        <v>45974</v>
      </c>
      <c r="D330" s="19" t="str">
        <f>TEXT(Table3[[#This Row],[Date]],"DDD")</f>
        <v>Thu</v>
      </c>
      <c r="E330" s="1">
        <f>SUMIF(Table1[Date],Table3[[#This Row],[Date]],Table1[Amount])</f>
        <v>0</v>
      </c>
      <c r="F330" s="1">
        <f>SUMIF(Table13[Date],Table3[[#This Row],[Date]],Table13[Amount])</f>
        <v>0</v>
      </c>
      <c r="G330" s="1">
        <f>Table3[[#This Row],[Receipt Amount]]-Table3[[#This Row],[Payment Amount]]</f>
        <v>0</v>
      </c>
      <c r="H330" s="11">
        <f>H329+Table3[[#This Row],[Receipt Amount]]-Table3[[#This Row],[Payment Amount]]</f>
        <v>14282</v>
      </c>
    </row>
    <row r="331" spans="2:8" x14ac:dyDescent="0.25">
      <c r="B331" s="21">
        <v>318</v>
      </c>
      <c r="C331" s="22">
        <v>45975</v>
      </c>
      <c r="D331" s="19" t="str">
        <f>TEXT(Table3[[#This Row],[Date]],"DDD")</f>
        <v>Fri</v>
      </c>
      <c r="E331" s="1">
        <f>SUMIF(Table1[Date],Table3[[#This Row],[Date]],Table1[Amount])</f>
        <v>0</v>
      </c>
      <c r="F331" s="1">
        <f>SUMIF(Table13[Date],Table3[[#This Row],[Date]],Table13[Amount])</f>
        <v>0</v>
      </c>
      <c r="G331" s="1">
        <f>Table3[[#This Row],[Receipt Amount]]-Table3[[#This Row],[Payment Amount]]</f>
        <v>0</v>
      </c>
      <c r="H331" s="11">
        <f>H330+Table3[[#This Row],[Receipt Amount]]-Table3[[#This Row],[Payment Amount]]</f>
        <v>14282</v>
      </c>
    </row>
    <row r="332" spans="2:8" x14ac:dyDescent="0.25">
      <c r="B332" s="21">
        <v>319</v>
      </c>
      <c r="C332" s="22">
        <v>45976</v>
      </c>
      <c r="D332" s="19" t="str">
        <f>TEXT(Table3[[#This Row],[Date]],"DDD")</f>
        <v>Sat</v>
      </c>
      <c r="E332" s="1">
        <f>SUMIF(Table1[Date],Table3[[#This Row],[Date]],Table1[Amount])</f>
        <v>0</v>
      </c>
      <c r="F332" s="1">
        <f>SUMIF(Table13[Date],Table3[[#This Row],[Date]],Table13[Amount])</f>
        <v>0</v>
      </c>
      <c r="G332" s="1">
        <f>Table3[[#This Row],[Receipt Amount]]-Table3[[#This Row],[Payment Amount]]</f>
        <v>0</v>
      </c>
      <c r="H332" s="11">
        <f>H331+Table3[[#This Row],[Receipt Amount]]-Table3[[#This Row],[Payment Amount]]</f>
        <v>14282</v>
      </c>
    </row>
    <row r="333" spans="2:8" x14ac:dyDescent="0.25">
      <c r="B333" s="21">
        <v>320</v>
      </c>
      <c r="C333" s="22">
        <v>45977</v>
      </c>
      <c r="D333" s="19" t="str">
        <f>TEXT(Table3[[#This Row],[Date]],"DDD")</f>
        <v>Sun</v>
      </c>
      <c r="E333" s="1">
        <f>SUMIF(Table1[Date],Table3[[#This Row],[Date]],Table1[Amount])</f>
        <v>0</v>
      </c>
      <c r="F333" s="1">
        <f>SUMIF(Table13[Date],Table3[[#This Row],[Date]],Table13[Amount])</f>
        <v>0</v>
      </c>
      <c r="G333" s="1">
        <f>Table3[[#This Row],[Receipt Amount]]-Table3[[#This Row],[Payment Amount]]</f>
        <v>0</v>
      </c>
      <c r="H333" s="11">
        <f>H332+Table3[[#This Row],[Receipt Amount]]-Table3[[#This Row],[Payment Amount]]</f>
        <v>14282</v>
      </c>
    </row>
    <row r="334" spans="2:8" x14ac:dyDescent="0.25">
      <c r="B334" s="21">
        <v>321</v>
      </c>
      <c r="C334" s="22">
        <v>45978</v>
      </c>
      <c r="D334" s="19" t="str">
        <f>TEXT(Table3[[#This Row],[Date]],"DDD")</f>
        <v>Mon</v>
      </c>
      <c r="E334" s="1">
        <f>SUMIF(Table1[Date],Table3[[#This Row],[Date]],Table1[Amount])</f>
        <v>0</v>
      </c>
      <c r="F334" s="1">
        <f>SUMIF(Table13[Date],Table3[[#This Row],[Date]],Table13[Amount])</f>
        <v>0</v>
      </c>
      <c r="G334" s="1">
        <f>Table3[[#This Row],[Receipt Amount]]-Table3[[#This Row],[Payment Amount]]</f>
        <v>0</v>
      </c>
      <c r="H334" s="11">
        <f>H333+Table3[[#This Row],[Receipt Amount]]-Table3[[#This Row],[Payment Amount]]</f>
        <v>14282</v>
      </c>
    </row>
    <row r="335" spans="2:8" x14ac:dyDescent="0.25">
      <c r="B335" s="21">
        <v>322</v>
      </c>
      <c r="C335" s="22">
        <v>45979</v>
      </c>
      <c r="D335" s="19" t="str">
        <f>TEXT(Table3[[#This Row],[Date]],"DDD")</f>
        <v>Tue</v>
      </c>
      <c r="E335" s="1">
        <f>SUMIF(Table1[Date],Table3[[#This Row],[Date]],Table1[Amount])</f>
        <v>0</v>
      </c>
      <c r="F335" s="1">
        <f>SUMIF(Table13[Date],Table3[[#This Row],[Date]],Table13[Amount])</f>
        <v>0</v>
      </c>
      <c r="G335" s="1">
        <f>Table3[[#This Row],[Receipt Amount]]-Table3[[#This Row],[Payment Amount]]</f>
        <v>0</v>
      </c>
      <c r="H335" s="11">
        <f>H334+Table3[[#This Row],[Receipt Amount]]-Table3[[#This Row],[Payment Amount]]</f>
        <v>14282</v>
      </c>
    </row>
    <row r="336" spans="2:8" x14ac:dyDescent="0.25">
      <c r="B336" s="21">
        <v>323</v>
      </c>
      <c r="C336" s="22">
        <v>45980</v>
      </c>
      <c r="D336" s="19" t="str">
        <f>TEXT(Table3[[#This Row],[Date]],"DDD")</f>
        <v>Wed</v>
      </c>
      <c r="E336" s="1">
        <f>SUMIF(Table1[Date],Table3[[#This Row],[Date]],Table1[Amount])</f>
        <v>0</v>
      </c>
      <c r="F336" s="1">
        <f>SUMIF(Table13[Date],Table3[[#This Row],[Date]],Table13[Amount])</f>
        <v>0</v>
      </c>
      <c r="G336" s="1">
        <f>Table3[[#This Row],[Receipt Amount]]-Table3[[#This Row],[Payment Amount]]</f>
        <v>0</v>
      </c>
      <c r="H336" s="11">
        <f>H335+Table3[[#This Row],[Receipt Amount]]-Table3[[#This Row],[Payment Amount]]</f>
        <v>14282</v>
      </c>
    </row>
    <row r="337" spans="2:8" x14ac:dyDescent="0.25">
      <c r="B337" s="21">
        <v>324</v>
      </c>
      <c r="C337" s="22">
        <v>45981</v>
      </c>
      <c r="D337" s="19" t="str">
        <f>TEXT(Table3[[#This Row],[Date]],"DDD")</f>
        <v>Thu</v>
      </c>
      <c r="E337" s="1">
        <f>SUMIF(Table1[Date],Table3[[#This Row],[Date]],Table1[Amount])</f>
        <v>0</v>
      </c>
      <c r="F337" s="1">
        <f>SUMIF(Table13[Date],Table3[[#This Row],[Date]],Table13[Amount])</f>
        <v>0</v>
      </c>
      <c r="G337" s="1">
        <f>Table3[[#This Row],[Receipt Amount]]-Table3[[#This Row],[Payment Amount]]</f>
        <v>0</v>
      </c>
      <c r="H337" s="11">
        <f>H336+Table3[[#This Row],[Receipt Amount]]-Table3[[#This Row],[Payment Amount]]</f>
        <v>14282</v>
      </c>
    </row>
    <row r="338" spans="2:8" x14ac:dyDescent="0.25">
      <c r="B338" s="21">
        <v>325</v>
      </c>
      <c r="C338" s="22">
        <v>45982</v>
      </c>
      <c r="D338" s="19" t="str">
        <f>TEXT(Table3[[#This Row],[Date]],"DDD")</f>
        <v>Fri</v>
      </c>
      <c r="E338" s="1">
        <f>SUMIF(Table1[Date],Table3[[#This Row],[Date]],Table1[Amount])</f>
        <v>0</v>
      </c>
      <c r="F338" s="1">
        <f>SUMIF(Table13[Date],Table3[[#This Row],[Date]],Table13[Amount])</f>
        <v>0</v>
      </c>
      <c r="G338" s="1">
        <f>Table3[[#This Row],[Receipt Amount]]-Table3[[#This Row],[Payment Amount]]</f>
        <v>0</v>
      </c>
      <c r="H338" s="11">
        <f>H337+Table3[[#This Row],[Receipt Amount]]-Table3[[#This Row],[Payment Amount]]</f>
        <v>14282</v>
      </c>
    </row>
    <row r="339" spans="2:8" x14ac:dyDescent="0.25">
      <c r="B339" s="21">
        <v>326</v>
      </c>
      <c r="C339" s="22">
        <v>45983</v>
      </c>
      <c r="D339" s="19" t="str">
        <f>TEXT(Table3[[#This Row],[Date]],"DDD")</f>
        <v>Sat</v>
      </c>
      <c r="E339" s="1">
        <f>SUMIF(Table1[Date],Table3[[#This Row],[Date]],Table1[Amount])</f>
        <v>0</v>
      </c>
      <c r="F339" s="1">
        <f>SUMIF(Table13[Date],Table3[[#This Row],[Date]],Table13[Amount])</f>
        <v>0</v>
      </c>
      <c r="G339" s="1">
        <f>Table3[[#This Row],[Receipt Amount]]-Table3[[#This Row],[Payment Amount]]</f>
        <v>0</v>
      </c>
      <c r="H339" s="11">
        <f>H338+Table3[[#This Row],[Receipt Amount]]-Table3[[#This Row],[Payment Amount]]</f>
        <v>14282</v>
      </c>
    </row>
    <row r="340" spans="2:8" x14ac:dyDescent="0.25">
      <c r="B340" s="21">
        <v>327</v>
      </c>
      <c r="C340" s="22">
        <v>45984</v>
      </c>
      <c r="D340" s="19" t="str">
        <f>TEXT(Table3[[#This Row],[Date]],"DDD")</f>
        <v>Sun</v>
      </c>
      <c r="E340" s="1">
        <f>SUMIF(Table1[Date],Table3[[#This Row],[Date]],Table1[Amount])</f>
        <v>0</v>
      </c>
      <c r="F340" s="1">
        <f>SUMIF(Table13[Date],Table3[[#This Row],[Date]],Table13[Amount])</f>
        <v>0</v>
      </c>
      <c r="G340" s="1">
        <f>Table3[[#This Row],[Receipt Amount]]-Table3[[#This Row],[Payment Amount]]</f>
        <v>0</v>
      </c>
      <c r="H340" s="11">
        <f>H339+Table3[[#This Row],[Receipt Amount]]-Table3[[#This Row],[Payment Amount]]</f>
        <v>14282</v>
      </c>
    </row>
    <row r="341" spans="2:8" x14ac:dyDescent="0.25">
      <c r="B341" s="21">
        <v>328</v>
      </c>
      <c r="C341" s="22">
        <v>45985</v>
      </c>
      <c r="D341" s="19" t="str">
        <f>TEXT(Table3[[#This Row],[Date]],"DDD")</f>
        <v>Mon</v>
      </c>
      <c r="E341" s="1">
        <f>SUMIF(Table1[Date],Table3[[#This Row],[Date]],Table1[Amount])</f>
        <v>0</v>
      </c>
      <c r="F341" s="1">
        <f>SUMIF(Table13[Date],Table3[[#This Row],[Date]],Table13[Amount])</f>
        <v>0</v>
      </c>
      <c r="G341" s="1">
        <f>Table3[[#This Row],[Receipt Amount]]-Table3[[#This Row],[Payment Amount]]</f>
        <v>0</v>
      </c>
      <c r="H341" s="11">
        <f>H340+Table3[[#This Row],[Receipt Amount]]-Table3[[#This Row],[Payment Amount]]</f>
        <v>14282</v>
      </c>
    </row>
    <row r="342" spans="2:8" x14ac:dyDescent="0.25">
      <c r="B342" s="21">
        <v>329</v>
      </c>
      <c r="C342" s="22">
        <v>45986</v>
      </c>
      <c r="D342" s="19" t="str">
        <f>TEXT(Table3[[#This Row],[Date]],"DDD")</f>
        <v>Tue</v>
      </c>
      <c r="E342" s="1">
        <f>SUMIF(Table1[Date],Table3[[#This Row],[Date]],Table1[Amount])</f>
        <v>0</v>
      </c>
      <c r="F342" s="1">
        <f>SUMIF(Table13[Date],Table3[[#This Row],[Date]],Table13[Amount])</f>
        <v>0</v>
      </c>
      <c r="G342" s="1">
        <f>Table3[[#This Row],[Receipt Amount]]-Table3[[#This Row],[Payment Amount]]</f>
        <v>0</v>
      </c>
      <c r="H342" s="11">
        <f>H341+Table3[[#This Row],[Receipt Amount]]-Table3[[#This Row],[Payment Amount]]</f>
        <v>14282</v>
      </c>
    </row>
    <row r="343" spans="2:8" x14ac:dyDescent="0.25">
      <c r="B343" s="21">
        <v>330</v>
      </c>
      <c r="C343" s="22">
        <v>45987</v>
      </c>
      <c r="D343" s="19" t="str">
        <f>TEXT(Table3[[#This Row],[Date]],"DDD")</f>
        <v>Wed</v>
      </c>
      <c r="E343" s="1">
        <f>SUMIF(Table1[Date],Table3[[#This Row],[Date]],Table1[Amount])</f>
        <v>0</v>
      </c>
      <c r="F343" s="1">
        <f>SUMIF(Table13[Date],Table3[[#This Row],[Date]],Table13[Amount])</f>
        <v>0</v>
      </c>
      <c r="G343" s="1">
        <f>Table3[[#This Row],[Receipt Amount]]-Table3[[#This Row],[Payment Amount]]</f>
        <v>0</v>
      </c>
      <c r="H343" s="11">
        <f>H342+Table3[[#This Row],[Receipt Amount]]-Table3[[#This Row],[Payment Amount]]</f>
        <v>14282</v>
      </c>
    </row>
    <row r="344" spans="2:8" x14ac:dyDescent="0.25">
      <c r="B344" s="21">
        <v>331</v>
      </c>
      <c r="C344" s="22">
        <v>45988</v>
      </c>
      <c r="D344" s="19" t="str">
        <f>TEXT(Table3[[#This Row],[Date]],"DDD")</f>
        <v>Thu</v>
      </c>
      <c r="E344" s="1">
        <f>SUMIF(Table1[Date],Table3[[#This Row],[Date]],Table1[Amount])</f>
        <v>0</v>
      </c>
      <c r="F344" s="1">
        <f>SUMIF(Table13[Date],Table3[[#This Row],[Date]],Table13[Amount])</f>
        <v>0</v>
      </c>
      <c r="G344" s="1">
        <f>Table3[[#This Row],[Receipt Amount]]-Table3[[#This Row],[Payment Amount]]</f>
        <v>0</v>
      </c>
      <c r="H344" s="11">
        <f>H343+Table3[[#This Row],[Receipt Amount]]-Table3[[#This Row],[Payment Amount]]</f>
        <v>14282</v>
      </c>
    </row>
    <row r="345" spans="2:8" x14ac:dyDescent="0.25">
      <c r="B345" s="21">
        <v>332</v>
      </c>
      <c r="C345" s="22">
        <v>45989</v>
      </c>
      <c r="D345" s="19" t="str">
        <f>TEXT(Table3[[#This Row],[Date]],"DDD")</f>
        <v>Fri</v>
      </c>
      <c r="E345" s="1">
        <f>SUMIF(Table1[Date],Table3[[#This Row],[Date]],Table1[Amount])</f>
        <v>0</v>
      </c>
      <c r="F345" s="1">
        <f>SUMIF(Table13[Date],Table3[[#This Row],[Date]],Table13[Amount])</f>
        <v>0</v>
      </c>
      <c r="G345" s="1">
        <f>Table3[[#This Row],[Receipt Amount]]-Table3[[#This Row],[Payment Amount]]</f>
        <v>0</v>
      </c>
      <c r="H345" s="11">
        <f>H344+Table3[[#This Row],[Receipt Amount]]-Table3[[#This Row],[Payment Amount]]</f>
        <v>14282</v>
      </c>
    </row>
    <row r="346" spans="2:8" x14ac:dyDescent="0.25">
      <c r="B346" s="21">
        <v>333</v>
      </c>
      <c r="C346" s="22">
        <v>45990</v>
      </c>
      <c r="D346" s="19" t="str">
        <f>TEXT(Table3[[#This Row],[Date]],"DDD")</f>
        <v>Sat</v>
      </c>
      <c r="E346" s="1">
        <f>SUMIF(Table1[Date],Table3[[#This Row],[Date]],Table1[Amount])</f>
        <v>0</v>
      </c>
      <c r="F346" s="1">
        <f>SUMIF(Table13[Date],Table3[[#This Row],[Date]],Table13[Amount])</f>
        <v>0</v>
      </c>
      <c r="G346" s="1">
        <f>Table3[[#This Row],[Receipt Amount]]-Table3[[#This Row],[Payment Amount]]</f>
        <v>0</v>
      </c>
      <c r="H346" s="11">
        <f>H345+Table3[[#This Row],[Receipt Amount]]-Table3[[#This Row],[Payment Amount]]</f>
        <v>14282</v>
      </c>
    </row>
    <row r="347" spans="2:8" x14ac:dyDescent="0.25">
      <c r="B347" s="21">
        <v>334</v>
      </c>
      <c r="C347" s="22">
        <v>45991</v>
      </c>
      <c r="D347" s="19" t="str">
        <f>TEXT(Table3[[#This Row],[Date]],"DDD")</f>
        <v>Sun</v>
      </c>
      <c r="E347" s="1">
        <f>SUMIF(Table1[Date],Table3[[#This Row],[Date]],Table1[Amount])</f>
        <v>0</v>
      </c>
      <c r="F347" s="1">
        <f>SUMIF(Table13[Date],Table3[[#This Row],[Date]],Table13[Amount])</f>
        <v>0</v>
      </c>
      <c r="G347" s="1">
        <f>Table3[[#This Row],[Receipt Amount]]-Table3[[#This Row],[Payment Amount]]</f>
        <v>0</v>
      </c>
      <c r="H347" s="11">
        <f>H346+Table3[[#This Row],[Receipt Amount]]-Table3[[#This Row],[Payment Amount]]</f>
        <v>14282</v>
      </c>
    </row>
    <row r="348" spans="2:8" x14ac:dyDescent="0.25">
      <c r="B348" s="21">
        <v>335</v>
      </c>
      <c r="C348" s="22">
        <v>45992</v>
      </c>
      <c r="D348" s="19" t="str">
        <f>TEXT(Table3[[#This Row],[Date]],"DDD")</f>
        <v>Mon</v>
      </c>
      <c r="E348" s="1">
        <f>SUMIF(Table1[Date],Table3[[#This Row],[Date]],Table1[Amount])</f>
        <v>0</v>
      </c>
      <c r="F348" s="1">
        <f>SUMIF(Table13[Date],Table3[[#This Row],[Date]],Table13[Amount])</f>
        <v>0</v>
      </c>
      <c r="G348" s="1">
        <f>Table3[[#This Row],[Receipt Amount]]-Table3[[#This Row],[Payment Amount]]</f>
        <v>0</v>
      </c>
      <c r="H348" s="11">
        <f>H347+Table3[[#This Row],[Receipt Amount]]-Table3[[#This Row],[Payment Amount]]</f>
        <v>14282</v>
      </c>
    </row>
    <row r="349" spans="2:8" x14ac:dyDescent="0.25">
      <c r="B349" s="21">
        <v>336</v>
      </c>
      <c r="C349" s="22">
        <v>45993</v>
      </c>
      <c r="D349" s="19" t="str">
        <f>TEXT(Table3[[#This Row],[Date]],"DDD")</f>
        <v>Tue</v>
      </c>
      <c r="E349" s="1">
        <f>SUMIF(Table1[Date],Table3[[#This Row],[Date]],Table1[Amount])</f>
        <v>0</v>
      </c>
      <c r="F349" s="1">
        <f>SUMIF(Table13[Date],Table3[[#This Row],[Date]],Table13[Amount])</f>
        <v>0</v>
      </c>
      <c r="G349" s="1">
        <f>Table3[[#This Row],[Receipt Amount]]-Table3[[#This Row],[Payment Amount]]</f>
        <v>0</v>
      </c>
      <c r="H349" s="11">
        <f>H348+Table3[[#This Row],[Receipt Amount]]-Table3[[#This Row],[Payment Amount]]</f>
        <v>14282</v>
      </c>
    </row>
    <row r="350" spans="2:8" x14ac:dyDescent="0.25">
      <c r="B350" s="21">
        <v>337</v>
      </c>
      <c r="C350" s="22">
        <v>45994</v>
      </c>
      <c r="D350" s="19" t="str">
        <f>TEXT(Table3[[#This Row],[Date]],"DDD")</f>
        <v>Wed</v>
      </c>
      <c r="E350" s="1">
        <f>SUMIF(Table1[Date],Table3[[#This Row],[Date]],Table1[Amount])</f>
        <v>0</v>
      </c>
      <c r="F350" s="1">
        <f>SUMIF(Table13[Date],Table3[[#This Row],[Date]],Table13[Amount])</f>
        <v>0</v>
      </c>
      <c r="G350" s="1">
        <f>Table3[[#This Row],[Receipt Amount]]-Table3[[#This Row],[Payment Amount]]</f>
        <v>0</v>
      </c>
      <c r="H350" s="11">
        <f>H349+Table3[[#This Row],[Receipt Amount]]-Table3[[#This Row],[Payment Amount]]</f>
        <v>14282</v>
      </c>
    </row>
    <row r="351" spans="2:8" x14ac:dyDescent="0.25">
      <c r="B351" s="21">
        <v>338</v>
      </c>
      <c r="C351" s="22">
        <v>45995</v>
      </c>
      <c r="D351" s="19" t="str">
        <f>TEXT(Table3[[#This Row],[Date]],"DDD")</f>
        <v>Thu</v>
      </c>
      <c r="E351" s="1">
        <f>SUMIF(Table1[Date],Table3[[#This Row],[Date]],Table1[Amount])</f>
        <v>0</v>
      </c>
      <c r="F351" s="1">
        <f>SUMIF(Table13[Date],Table3[[#This Row],[Date]],Table13[Amount])</f>
        <v>0</v>
      </c>
      <c r="G351" s="1">
        <f>Table3[[#This Row],[Receipt Amount]]-Table3[[#This Row],[Payment Amount]]</f>
        <v>0</v>
      </c>
      <c r="H351" s="11">
        <f>H350+Table3[[#This Row],[Receipt Amount]]-Table3[[#This Row],[Payment Amount]]</f>
        <v>14282</v>
      </c>
    </row>
    <row r="352" spans="2:8" x14ac:dyDescent="0.25">
      <c r="B352" s="21">
        <v>339</v>
      </c>
      <c r="C352" s="22">
        <v>45996</v>
      </c>
      <c r="D352" s="19" t="str">
        <f>TEXT(Table3[[#This Row],[Date]],"DDD")</f>
        <v>Fri</v>
      </c>
      <c r="E352" s="1">
        <f>SUMIF(Table1[Date],Table3[[#This Row],[Date]],Table1[Amount])</f>
        <v>0</v>
      </c>
      <c r="F352" s="1">
        <f>SUMIF(Table13[Date],Table3[[#This Row],[Date]],Table13[Amount])</f>
        <v>0</v>
      </c>
      <c r="G352" s="1">
        <f>Table3[[#This Row],[Receipt Amount]]-Table3[[#This Row],[Payment Amount]]</f>
        <v>0</v>
      </c>
      <c r="H352" s="11">
        <f>H351+Table3[[#This Row],[Receipt Amount]]-Table3[[#This Row],[Payment Amount]]</f>
        <v>14282</v>
      </c>
    </row>
    <row r="353" spans="2:8" x14ac:dyDescent="0.25">
      <c r="B353" s="21">
        <v>340</v>
      </c>
      <c r="C353" s="22">
        <v>45997</v>
      </c>
      <c r="D353" s="19" t="str">
        <f>TEXT(Table3[[#This Row],[Date]],"DDD")</f>
        <v>Sat</v>
      </c>
      <c r="E353" s="1">
        <f>SUMIF(Table1[Date],Table3[[#This Row],[Date]],Table1[Amount])</f>
        <v>0</v>
      </c>
      <c r="F353" s="1">
        <f>SUMIF(Table13[Date],Table3[[#This Row],[Date]],Table13[Amount])</f>
        <v>0</v>
      </c>
      <c r="G353" s="1">
        <f>Table3[[#This Row],[Receipt Amount]]-Table3[[#This Row],[Payment Amount]]</f>
        <v>0</v>
      </c>
      <c r="H353" s="11">
        <f>H352+Table3[[#This Row],[Receipt Amount]]-Table3[[#This Row],[Payment Amount]]</f>
        <v>14282</v>
      </c>
    </row>
    <row r="354" spans="2:8" x14ac:dyDescent="0.25">
      <c r="B354" s="21">
        <v>341</v>
      </c>
      <c r="C354" s="22">
        <v>45998</v>
      </c>
      <c r="D354" s="19" t="str">
        <f>TEXT(Table3[[#This Row],[Date]],"DDD")</f>
        <v>Sun</v>
      </c>
      <c r="E354" s="1">
        <f>SUMIF(Table1[Date],Table3[[#This Row],[Date]],Table1[Amount])</f>
        <v>0</v>
      </c>
      <c r="F354" s="1">
        <f>SUMIF(Table13[Date],Table3[[#This Row],[Date]],Table13[Amount])</f>
        <v>0</v>
      </c>
      <c r="G354" s="1">
        <f>Table3[[#This Row],[Receipt Amount]]-Table3[[#This Row],[Payment Amount]]</f>
        <v>0</v>
      </c>
      <c r="H354" s="11">
        <f>H353+Table3[[#This Row],[Receipt Amount]]-Table3[[#This Row],[Payment Amount]]</f>
        <v>14282</v>
      </c>
    </row>
    <row r="355" spans="2:8" x14ac:dyDescent="0.25">
      <c r="B355" s="21">
        <v>342</v>
      </c>
      <c r="C355" s="22">
        <v>45999</v>
      </c>
      <c r="D355" s="19" t="str">
        <f>TEXT(Table3[[#This Row],[Date]],"DDD")</f>
        <v>Mon</v>
      </c>
      <c r="E355" s="1">
        <f>SUMIF(Table1[Date],Table3[[#This Row],[Date]],Table1[Amount])</f>
        <v>0</v>
      </c>
      <c r="F355" s="1">
        <f>SUMIF(Table13[Date],Table3[[#This Row],[Date]],Table13[Amount])</f>
        <v>0</v>
      </c>
      <c r="G355" s="1">
        <f>Table3[[#This Row],[Receipt Amount]]-Table3[[#This Row],[Payment Amount]]</f>
        <v>0</v>
      </c>
      <c r="H355" s="11">
        <f>H354+Table3[[#This Row],[Receipt Amount]]-Table3[[#This Row],[Payment Amount]]</f>
        <v>14282</v>
      </c>
    </row>
    <row r="356" spans="2:8" x14ac:dyDescent="0.25">
      <c r="B356" s="21">
        <v>343</v>
      </c>
      <c r="C356" s="22">
        <v>46000</v>
      </c>
      <c r="D356" s="19" t="str">
        <f>TEXT(Table3[[#This Row],[Date]],"DDD")</f>
        <v>Tue</v>
      </c>
      <c r="E356" s="1">
        <f>SUMIF(Table1[Date],Table3[[#This Row],[Date]],Table1[Amount])</f>
        <v>0</v>
      </c>
      <c r="F356" s="1">
        <f>SUMIF(Table13[Date],Table3[[#This Row],[Date]],Table13[Amount])</f>
        <v>0</v>
      </c>
      <c r="G356" s="1">
        <f>Table3[[#This Row],[Receipt Amount]]-Table3[[#This Row],[Payment Amount]]</f>
        <v>0</v>
      </c>
      <c r="H356" s="11">
        <f>H355+Table3[[#This Row],[Receipt Amount]]-Table3[[#This Row],[Payment Amount]]</f>
        <v>14282</v>
      </c>
    </row>
    <row r="357" spans="2:8" x14ac:dyDescent="0.25">
      <c r="B357" s="21">
        <v>344</v>
      </c>
      <c r="C357" s="22">
        <v>46001</v>
      </c>
      <c r="D357" s="19" t="str">
        <f>TEXT(Table3[[#This Row],[Date]],"DDD")</f>
        <v>Wed</v>
      </c>
      <c r="E357" s="1">
        <f>SUMIF(Table1[Date],Table3[[#This Row],[Date]],Table1[Amount])</f>
        <v>0</v>
      </c>
      <c r="F357" s="1">
        <f>SUMIF(Table13[Date],Table3[[#This Row],[Date]],Table13[Amount])</f>
        <v>0</v>
      </c>
      <c r="G357" s="1">
        <f>Table3[[#This Row],[Receipt Amount]]-Table3[[#This Row],[Payment Amount]]</f>
        <v>0</v>
      </c>
      <c r="H357" s="11">
        <f>H356+Table3[[#This Row],[Receipt Amount]]-Table3[[#This Row],[Payment Amount]]</f>
        <v>14282</v>
      </c>
    </row>
    <row r="358" spans="2:8" x14ac:dyDescent="0.25">
      <c r="B358" s="21">
        <v>345</v>
      </c>
      <c r="C358" s="22">
        <v>46002</v>
      </c>
      <c r="D358" s="19" t="str">
        <f>TEXT(Table3[[#This Row],[Date]],"DDD")</f>
        <v>Thu</v>
      </c>
      <c r="E358" s="1">
        <f>SUMIF(Table1[Date],Table3[[#This Row],[Date]],Table1[Amount])</f>
        <v>0</v>
      </c>
      <c r="F358" s="1">
        <f>SUMIF(Table13[Date],Table3[[#This Row],[Date]],Table13[Amount])</f>
        <v>0</v>
      </c>
      <c r="G358" s="1">
        <f>Table3[[#This Row],[Receipt Amount]]-Table3[[#This Row],[Payment Amount]]</f>
        <v>0</v>
      </c>
      <c r="H358" s="11">
        <f>H357+Table3[[#This Row],[Receipt Amount]]-Table3[[#This Row],[Payment Amount]]</f>
        <v>14282</v>
      </c>
    </row>
    <row r="359" spans="2:8" x14ac:dyDescent="0.25">
      <c r="B359" s="21">
        <v>346</v>
      </c>
      <c r="C359" s="22">
        <v>46003</v>
      </c>
      <c r="D359" s="19" t="str">
        <f>TEXT(Table3[[#This Row],[Date]],"DDD")</f>
        <v>Fri</v>
      </c>
      <c r="E359" s="1">
        <f>SUMIF(Table1[Date],Table3[[#This Row],[Date]],Table1[Amount])</f>
        <v>0</v>
      </c>
      <c r="F359" s="1">
        <f>SUMIF(Table13[Date],Table3[[#This Row],[Date]],Table13[Amount])</f>
        <v>0</v>
      </c>
      <c r="G359" s="1">
        <f>Table3[[#This Row],[Receipt Amount]]-Table3[[#This Row],[Payment Amount]]</f>
        <v>0</v>
      </c>
      <c r="H359" s="11">
        <f>H358+Table3[[#This Row],[Receipt Amount]]-Table3[[#This Row],[Payment Amount]]</f>
        <v>14282</v>
      </c>
    </row>
    <row r="360" spans="2:8" x14ac:dyDescent="0.25">
      <c r="B360" s="21">
        <v>347</v>
      </c>
      <c r="C360" s="22">
        <v>46004</v>
      </c>
      <c r="D360" s="19" t="str">
        <f>TEXT(Table3[[#This Row],[Date]],"DDD")</f>
        <v>Sat</v>
      </c>
      <c r="E360" s="1">
        <f>SUMIF(Table1[Date],Table3[[#This Row],[Date]],Table1[Amount])</f>
        <v>0</v>
      </c>
      <c r="F360" s="1">
        <f>SUMIF(Table13[Date],Table3[[#This Row],[Date]],Table13[Amount])</f>
        <v>0</v>
      </c>
      <c r="G360" s="1">
        <f>Table3[[#This Row],[Receipt Amount]]-Table3[[#This Row],[Payment Amount]]</f>
        <v>0</v>
      </c>
      <c r="H360" s="11">
        <f>H359+Table3[[#This Row],[Receipt Amount]]-Table3[[#This Row],[Payment Amount]]</f>
        <v>14282</v>
      </c>
    </row>
    <row r="361" spans="2:8" x14ac:dyDescent="0.25">
      <c r="B361" s="21">
        <v>348</v>
      </c>
      <c r="C361" s="22">
        <v>46005</v>
      </c>
      <c r="D361" s="19" t="str">
        <f>TEXT(Table3[[#This Row],[Date]],"DDD")</f>
        <v>Sun</v>
      </c>
      <c r="E361" s="1">
        <f>SUMIF(Table1[Date],Table3[[#This Row],[Date]],Table1[Amount])</f>
        <v>0</v>
      </c>
      <c r="F361" s="1">
        <f>SUMIF(Table13[Date],Table3[[#This Row],[Date]],Table13[Amount])</f>
        <v>0</v>
      </c>
      <c r="G361" s="1">
        <f>Table3[[#This Row],[Receipt Amount]]-Table3[[#This Row],[Payment Amount]]</f>
        <v>0</v>
      </c>
      <c r="H361" s="11">
        <f>H360+Table3[[#This Row],[Receipt Amount]]-Table3[[#This Row],[Payment Amount]]</f>
        <v>14282</v>
      </c>
    </row>
    <row r="362" spans="2:8" x14ac:dyDescent="0.25">
      <c r="B362" s="21">
        <v>349</v>
      </c>
      <c r="C362" s="22">
        <v>46006</v>
      </c>
      <c r="D362" s="19" t="str">
        <f>TEXT(Table3[[#This Row],[Date]],"DDD")</f>
        <v>Mon</v>
      </c>
      <c r="E362" s="1">
        <f>SUMIF(Table1[Date],Table3[[#This Row],[Date]],Table1[Amount])</f>
        <v>0</v>
      </c>
      <c r="F362" s="1">
        <f>SUMIF(Table13[Date],Table3[[#This Row],[Date]],Table13[Amount])</f>
        <v>0</v>
      </c>
      <c r="G362" s="1">
        <f>Table3[[#This Row],[Receipt Amount]]-Table3[[#This Row],[Payment Amount]]</f>
        <v>0</v>
      </c>
      <c r="H362" s="11">
        <f>H361+Table3[[#This Row],[Receipt Amount]]-Table3[[#This Row],[Payment Amount]]</f>
        <v>14282</v>
      </c>
    </row>
    <row r="363" spans="2:8" x14ac:dyDescent="0.25">
      <c r="B363" s="21">
        <v>350</v>
      </c>
      <c r="C363" s="22">
        <v>46007</v>
      </c>
      <c r="D363" s="19" t="str">
        <f>TEXT(Table3[[#This Row],[Date]],"DDD")</f>
        <v>Tue</v>
      </c>
      <c r="E363" s="1">
        <f>SUMIF(Table1[Date],Table3[[#This Row],[Date]],Table1[Amount])</f>
        <v>0</v>
      </c>
      <c r="F363" s="1">
        <f>SUMIF(Table13[Date],Table3[[#This Row],[Date]],Table13[Amount])</f>
        <v>0</v>
      </c>
      <c r="G363" s="1">
        <f>Table3[[#This Row],[Receipt Amount]]-Table3[[#This Row],[Payment Amount]]</f>
        <v>0</v>
      </c>
      <c r="H363" s="11">
        <f>H362+Table3[[#This Row],[Receipt Amount]]-Table3[[#This Row],[Payment Amount]]</f>
        <v>14282</v>
      </c>
    </row>
    <row r="364" spans="2:8" x14ac:dyDescent="0.25">
      <c r="B364" s="21">
        <v>351</v>
      </c>
      <c r="C364" s="22">
        <v>46008</v>
      </c>
      <c r="D364" s="19" t="str">
        <f>TEXT(Table3[[#This Row],[Date]],"DDD")</f>
        <v>Wed</v>
      </c>
      <c r="E364" s="1">
        <f>SUMIF(Table1[Date],Table3[[#This Row],[Date]],Table1[Amount])</f>
        <v>0</v>
      </c>
      <c r="F364" s="1">
        <f>SUMIF(Table13[Date],Table3[[#This Row],[Date]],Table13[Amount])</f>
        <v>0</v>
      </c>
      <c r="G364" s="1">
        <f>Table3[[#This Row],[Receipt Amount]]-Table3[[#This Row],[Payment Amount]]</f>
        <v>0</v>
      </c>
      <c r="H364" s="11">
        <f>H363+Table3[[#This Row],[Receipt Amount]]-Table3[[#This Row],[Payment Amount]]</f>
        <v>14282</v>
      </c>
    </row>
    <row r="365" spans="2:8" x14ac:dyDescent="0.25">
      <c r="B365" s="21">
        <v>352</v>
      </c>
      <c r="C365" s="22">
        <v>46009</v>
      </c>
      <c r="D365" s="19" t="str">
        <f>TEXT(Table3[[#This Row],[Date]],"DDD")</f>
        <v>Thu</v>
      </c>
      <c r="E365" s="1">
        <f>SUMIF(Table1[Date],Table3[[#This Row],[Date]],Table1[Amount])</f>
        <v>0</v>
      </c>
      <c r="F365" s="1">
        <f>SUMIF(Table13[Date],Table3[[#This Row],[Date]],Table13[Amount])</f>
        <v>0</v>
      </c>
      <c r="G365" s="1">
        <f>Table3[[#This Row],[Receipt Amount]]-Table3[[#This Row],[Payment Amount]]</f>
        <v>0</v>
      </c>
      <c r="H365" s="11">
        <f>H364+Table3[[#This Row],[Receipt Amount]]-Table3[[#This Row],[Payment Amount]]</f>
        <v>14282</v>
      </c>
    </row>
    <row r="366" spans="2:8" x14ac:dyDescent="0.25">
      <c r="B366" s="21">
        <v>353</v>
      </c>
      <c r="C366" s="22">
        <v>46010</v>
      </c>
      <c r="D366" s="19" t="str">
        <f>TEXT(Table3[[#This Row],[Date]],"DDD")</f>
        <v>Fri</v>
      </c>
      <c r="E366" s="1">
        <f>SUMIF(Table1[Date],Table3[[#This Row],[Date]],Table1[Amount])</f>
        <v>0</v>
      </c>
      <c r="F366" s="1">
        <f>SUMIF(Table13[Date],Table3[[#This Row],[Date]],Table13[Amount])</f>
        <v>0</v>
      </c>
      <c r="G366" s="1">
        <f>Table3[[#This Row],[Receipt Amount]]-Table3[[#This Row],[Payment Amount]]</f>
        <v>0</v>
      </c>
      <c r="H366" s="11">
        <f>H365+Table3[[#This Row],[Receipt Amount]]-Table3[[#This Row],[Payment Amount]]</f>
        <v>14282</v>
      </c>
    </row>
    <row r="367" spans="2:8" x14ac:dyDescent="0.25">
      <c r="B367" s="21">
        <v>354</v>
      </c>
      <c r="C367" s="22">
        <v>46011</v>
      </c>
      <c r="D367" s="19" t="str">
        <f>TEXT(Table3[[#This Row],[Date]],"DDD")</f>
        <v>Sat</v>
      </c>
      <c r="E367" s="1">
        <f>SUMIF(Table1[Date],Table3[[#This Row],[Date]],Table1[Amount])</f>
        <v>0</v>
      </c>
      <c r="F367" s="1">
        <f>SUMIF(Table13[Date],Table3[[#This Row],[Date]],Table13[Amount])</f>
        <v>0</v>
      </c>
      <c r="G367" s="1">
        <f>Table3[[#This Row],[Receipt Amount]]-Table3[[#This Row],[Payment Amount]]</f>
        <v>0</v>
      </c>
      <c r="H367" s="11">
        <f>H366+Table3[[#This Row],[Receipt Amount]]-Table3[[#This Row],[Payment Amount]]</f>
        <v>14282</v>
      </c>
    </row>
    <row r="368" spans="2:8" x14ac:dyDescent="0.25">
      <c r="B368" s="21">
        <v>355</v>
      </c>
      <c r="C368" s="22">
        <v>46012</v>
      </c>
      <c r="D368" s="19" t="str">
        <f>TEXT(Table3[[#This Row],[Date]],"DDD")</f>
        <v>Sun</v>
      </c>
      <c r="E368" s="1">
        <f>SUMIF(Table1[Date],Table3[[#This Row],[Date]],Table1[Amount])</f>
        <v>0</v>
      </c>
      <c r="F368" s="1">
        <f>SUMIF(Table13[Date],Table3[[#This Row],[Date]],Table13[Amount])</f>
        <v>0</v>
      </c>
      <c r="G368" s="1">
        <f>Table3[[#This Row],[Receipt Amount]]-Table3[[#This Row],[Payment Amount]]</f>
        <v>0</v>
      </c>
      <c r="H368" s="11">
        <f>H367+Table3[[#This Row],[Receipt Amount]]-Table3[[#This Row],[Payment Amount]]</f>
        <v>14282</v>
      </c>
    </row>
    <row r="369" spans="2:8" x14ac:dyDescent="0.25">
      <c r="B369" s="21">
        <v>356</v>
      </c>
      <c r="C369" s="22">
        <v>46013</v>
      </c>
      <c r="D369" s="19" t="str">
        <f>TEXT(Table3[[#This Row],[Date]],"DDD")</f>
        <v>Mon</v>
      </c>
      <c r="E369" s="1">
        <f>SUMIF(Table1[Date],Table3[[#This Row],[Date]],Table1[Amount])</f>
        <v>0</v>
      </c>
      <c r="F369" s="1">
        <f>SUMIF(Table13[Date],Table3[[#This Row],[Date]],Table13[Amount])</f>
        <v>0</v>
      </c>
      <c r="G369" s="1">
        <f>Table3[[#This Row],[Receipt Amount]]-Table3[[#This Row],[Payment Amount]]</f>
        <v>0</v>
      </c>
      <c r="H369" s="11">
        <f>H368+Table3[[#This Row],[Receipt Amount]]-Table3[[#This Row],[Payment Amount]]</f>
        <v>14282</v>
      </c>
    </row>
    <row r="370" spans="2:8" x14ac:dyDescent="0.25">
      <c r="B370" s="21">
        <v>357</v>
      </c>
      <c r="C370" s="22">
        <v>46014</v>
      </c>
      <c r="D370" s="19" t="str">
        <f>TEXT(Table3[[#This Row],[Date]],"DDD")</f>
        <v>Tue</v>
      </c>
      <c r="E370" s="1">
        <f>SUMIF(Table1[Date],Table3[[#This Row],[Date]],Table1[Amount])</f>
        <v>0</v>
      </c>
      <c r="F370" s="1">
        <f>SUMIF(Table13[Date],Table3[[#This Row],[Date]],Table13[Amount])</f>
        <v>0</v>
      </c>
      <c r="G370" s="1">
        <f>Table3[[#This Row],[Receipt Amount]]-Table3[[#This Row],[Payment Amount]]</f>
        <v>0</v>
      </c>
      <c r="H370" s="11">
        <f>H369+Table3[[#This Row],[Receipt Amount]]-Table3[[#This Row],[Payment Amount]]</f>
        <v>14282</v>
      </c>
    </row>
    <row r="371" spans="2:8" x14ac:dyDescent="0.25">
      <c r="B371" s="21">
        <v>358</v>
      </c>
      <c r="C371" s="22">
        <v>46015</v>
      </c>
      <c r="D371" s="19" t="str">
        <f>TEXT(Table3[[#This Row],[Date]],"DDD")</f>
        <v>Wed</v>
      </c>
      <c r="E371" s="1">
        <f>SUMIF(Table1[Date],Table3[[#This Row],[Date]],Table1[Amount])</f>
        <v>0</v>
      </c>
      <c r="F371" s="1">
        <f>SUMIF(Table13[Date],Table3[[#This Row],[Date]],Table13[Amount])</f>
        <v>0</v>
      </c>
      <c r="G371" s="1">
        <f>Table3[[#This Row],[Receipt Amount]]-Table3[[#This Row],[Payment Amount]]</f>
        <v>0</v>
      </c>
      <c r="H371" s="11">
        <f>H370+Table3[[#This Row],[Receipt Amount]]-Table3[[#This Row],[Payment Amount]]</f>
        <v>14282</v>
      </c>
    </row>
    <row r="372" spans="2:8" x14ac:dyDescent="0.25">
      <c r="B372" s="21">
        <v>359</v>
      </c>
      <c r="C372" s="22">
        <v>46016</v>
      </c>
      <c r="D372" s="19" t="str">
        <f>TEXT(Table3[[#This Row],[Date]],"DDD")</f>
        <v>Thu</v>
      </c>
      <c r="E372" s="1">
        <f>SUMIF(Table1[Date],Table3[[#This Row],[Date]],Table1[Amount])</f>
        <v>0</v>
      </c>
      <c r="F372" s="1">
        <f>SUMIF(Table13[Date],Table3[[#This Row],[Date]],Table13[Amount])</f>
        <v>0</v>
      </c>
      <c r="G372" s="1">
        <f>Table3[[#This Row],[Receipt Amount]]-Table3[[#This Row],[Payment Amount]]</f>
        <v>0</v>
      </c>
      <c r="H372" s="11">
        <f>H371+Table3[[#This Row],[Receipt Amount]]-Table3[[#This Row],[Payment Amount]]</f>
        <v>14282</v>
      </c>
    </row>
    <row r="373" spans="2:8" x14ac:dyDescent="0.25">
      <c r="B373" s="21">
        <v>360</v>
      </c>
      <c r="C373" s="22">
        <v>46017</v>
      </c>
      <c r="D373" s="19" t="str">
        <f>TEXT(Table3[[#This Row],[Date]],"DDD")</f>
        <v>Fri</v>
      </c>
      <c r="E373" s="1">
        <f>SUMIF(Table1[Date],Table3[[#This Row],[Date]],Table1[Amount])</f>
        <v>0</v>
      </c>
      <c r="F373" s="1">
        <f>SUMIF(Table13[Date],Table3[[#This Row],[Date]],Table13[Amount])</f>
        <v>0</v>
      </c>
      <c r="G373" s="1">
        <f>Table3[[#This Row],[Receipt Amount]]-Table3[[#This Row],[Payment Amount]]</f>
        <v>0</v>
      </c>
      <c r="H373" s="11">
        <f>H372+Table3[[#This Row],[Receipt Amount]]-Table3[[#This Row],[Payment Amount]]</f>
        <v>14282</v>
      </c>
    </row>
    <row r="374" spans="2:8" x14ac:dyDescent="0.25">
      <c r="B374" s="21">
        <v>361</v>
      </c>
      <c r="C374" s="22">
        <v>46018</v>
      </c>
      <c r="D374" s="19" t="str">
        <f>TEXT(Table3[[#This Row],[Date]],"DDD")</f>
        <v>Sat</v>
      </c>
      <c r="E374" s="1">
        <f>SUMIF(Table1[Date],Table3[[#This Row],[Date]],Table1[Amount])</f>
        <v>0</v>
      </c>
      <c r="F374" s="1">
        <f>SUMIF(Table13[Date],Table3[[#This Row],[Date]],Table13[Amount])</f>
        <v>0</v>
      </c>
      <c r="G374" s="1">
        <f>Table3[[#This Row],[Receipt Amount]]-Table3[[#This Row],[Payment Amount]]</f>
        <v>0</v>
      </c>
      <c r="H374" s="11">
        <f>H373+Table3[[#This Row],[Receipt Amount]]-Table3[[#This Row],[Payment Amount]]</f>
        <v>14282</v>
      </c>
    </row>
    <row r="375" spans="2:8" x14ac:dyDescent="0.25">
      <c r="B375" s="21">
        <v>362</v>
      </c>
      <c r="C375" s="22">
        <v>46019</v>
      </c>
      <c r="D375" s="19" t="str">
        <f>TEXT(Table3[[#This Row],[Date]],"DDD")</f>
        <v>Sun</v>
      </c>
      <c r="E375" s="1">
        <f>SUMIF(Table1[Date],Table3[[#This Row],[Date]],Table1[Amount])</f>
        <v>0</v>
      </c>
      <c r="F375" s="1">
        <f>SUMIF(Table13[Date],Table3[[#This Row],[Date]],Table13[Amount])</f>
        <v>0</v>
      </c>
      <c r="G375" s="1">
        <f>Table3[[#This Row],[Receipt Amount]]-Table3[[#This Row],[Payment Amount]]</f>
        <v>0</v>
      </c>
      <c r="H375" s="11">
        <f>H374+Table3[[#This Row],[Receipt Amount]]-Table3[[#This Row],[Payment Amount]]</f>
        <v>14282</v>
      </c>
    </row>
    <row r="376" spans="2:8" x14ac:dyDescent="0.25">
      <c r="B376" s="21">
        <v>363</v>
      </c>
      <c r="C376" s="22">
        <v>46020</v>
      </c>
      <c r="D376" s="19" t="str">
        <f>TEXT(Table3[[#This Row],[Date]],"DDD")</f>
        <v>Mon</v>
      </c>
      <c r="E376" s="1">
        <f>SUMIF(Table1[Date],Table3[[#This Row],[Date]],Table1[Amount])</f>
        <v>0</v>
      </c>
      <c r="F376" s="1">
        <f>SUMIF(Table13[Date],Table3[[#This Row],[Date]],Table13[Amount])</f>
        <v>0</v>
      </c>
      <c r="G376" s="1">
        <f>Table3[[#This Row],[Receipt Amount]]-Table3[[#This Row],[Payment Amount]]</f>
        <v>0</v>
      </c>
      <c r="H376" s="11">
        <f>H375+Table3[[#This Row],[Receipt Amount]]-Table3[[#This Row],[Payment Amount]]</f>
        <v>14282</v>
      </c>
    </row>
    <row r="377" spans="2:8" x14ac:dyDescent="0.25">
      <c r="B377" s="21">
        <v>364</v>
      </c>
      <c r="C377" s="22">
        <v>46021</v>
      </c>
      <c r="D377" s="19" t="str">
        <f>TEXT(Table3[[#This Row],[Date]],"DDD")</f>
        <v>Tue</v>
      </c>
      <c r="E377" s="1">
        <f>SUMIF(Table1[Date],Table3[[#This Row],[Date]],Table1[Amount])</f>
        <v>0</v>
      </c>
      <c r="F377" s="1">
        <f>SUMIF(Table13[Date],Table3[[#This Row],[Date]],Table13[Amount])</f>
        <v>0</v>
      </c>
      <c r="G377" s="1">
        <f>Table3[[#This Row],[Receipt Amount]]-Table3[[#This Row],[Payment Amount]]</f>
        <v>0</v>
      </c>
      <c r="H377" s="11">
        <f>H376+Table3[[#This Row],[Receipt Amount]]-Table3[[#This Row],[Payment Amount]]</f>
        <v>14282</v>
      </c>
    </row>
    <row r="378" spans="2:8" x14ac:dyDescent="0.25">
      <c r="B378" s="21">
        <v>365</v>
      </c>
      <c r="C378" s="22">
        <v>46022</v>
      </c>
      <c r="D378" s="19" t="str">
        <f>TEXT(Table3[[#This Row],[Date]],"DDD")</f>
        <v>Wed</v>
      </c>
      <c r="E378" s="1">
        <f>SUMIF(Table1[Date],Table3[[#This Row],[Date]],Table1[Amount])</f>
        <v>0</v>
      </c>
      <c r="F378" s="1">
        <f>SUMIF(Table13[Date],Table3[[#This Row],[Date]],Table13[Amount])</f>
        <v>0</v>
      </c>
      <c r="G378" s="1">
        <f>Table3[[#This Row],[Receipt Amount]]-Table3[[#This Row],[Payment Amount]]</f>
        <v>0</v>
      </c>
      <c r="H378" s="11">
        <f>H377+Table3[[#This Row],[Receipt Amount]]-Table3[[#This Row],[Payment Amount]]</f>
        <v>14282</v>
      </c>
    </row>
  </sheetData>
  <mergeCells count="4">
    <mergeCell ref="B3:H3"/>
    <mergeCell ref="C4:E4"/>
    <mergeCell ref="C5:E5"/>
    <mergeCell ref="J3:O6"/>
  </mergeCells>
  <pageMargins left="0.7" right="0.7" top="0.75" bottom="0.75" header="0.3" footer="0.3"/>
  <ignoredErrors>
    <ignoredError sqref="H15 H16:H39 H40:H78 H79:H102 H371:H378 H103:H132 H133:H166 H167:H194 H195:H227 H228:H253 H254:H280 H281:H306 H307:H326 H345 H327:H344 H346:H350 H367:H370 H351:H366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Receipt </vt:lpstr>
      <vt:lpstr>Payment</vt:lpstr>
      <vt:lpstr>Daybook</vt:lpstr>
      <vt:lpstr>Daybook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2025-07-25T05:22:57Z</dcterms:created>
  <dcterms:modified xsi:type="dcterms:W3CDTF">2025-07-25T07:39:38Z</dcterms:modified>
</cp:coreProperties>
</file>