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xakn\OneDrive\Documenten\Excel\"/>
    </mc:Choice>
  </mc:AlternateContent>
  <xr:revisionPtr revIDLastSave="0" documentId="13_ncr:1_{DE710552-B19D-4D3C-A31D-424700B9B672}" xr6:coauthVersionLast="36" xr6:coauthVersionMax="36" xr10:uidLastSave="{00000000-0000-0000-0000-000000000000}"/>
  <bookViews>
    <workbookView xWindow="0" yWindow="0" windowWidth="20490" windowHeight="7545" tabRatio="500" xr2:uid="{00000000-000D-0000-FFFF-FFFF00000000}"/>
  </bookViews>
  <sheets>
    <sheet name="Data" sheetId="1" r:id="rId1"/>
    <sheet name="Pivot Table" sheetId="2" r:id="rId2"/>
  </sheets>
  <definedNames>
    <definedName name="_xlnm._FilterDatabase" localSheetId="0" hidden="1">Data!$A$1:$K$172</definedName>
  </definedNames>
  <calcPr calcId="191029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<sst xmlns="http://schemas.openxmlformats.org/spreadsheetml/2006/main" count="885" uniqueCount="55">
  <si>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</si>
  <si>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</si>
  <si>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</si>
  <si>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</si>
  <si>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</si>
  <si>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</si>
  <si>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</si>
  <si>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</si>
  <si>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</si>
  <si>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</si>
  <si>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</si>
  <si>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</si>
  <si>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</si>
  <si>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</si>
  <si>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</si>
  <si>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</si>
  <si>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</si>
  <si>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</si>
  <si>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</si>
  <si>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</si>
  <si>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</si>
  <si>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</si>
  <si>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</si>
  <si>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</si>
  <si>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</si>
  <si>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</si>
  <si>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</si>
  <si>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</si>
  <si>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</si>
  <si>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</si>
  <si>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</si>
  <si>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</si>
  <si>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</si>
  <si>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</si>
  <si>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</si>
  <si>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</si>
  <si>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</si>
  <si>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</si>
  <si>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</si>
  <si>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</si>
  <si>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</si>
  <si>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</si>
  <si>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</si>
  <si>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</si>
  <si>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</si>
  <si>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</si>
  <si>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</si>
  <si>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</si>
  <si>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</si>
  <si>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</si>
  <si>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</si>
  <si>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</si>
  <si>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</si>
  <si>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Column Labels</t>
  </si>
  <si>
    <t>This excel workbook contains sumif function use, data sorting, data filtering, and Pivot table basics with usage of Pir chart and Bar chart on the "Pivot Table"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</si>
</sst>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 wrapText="1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4.0.xls.xlsx]Pivot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Table'!$B$5:$B$9</c:f>
              <c:numCache>
                <c:formatCode>_("$"* #,##0.00_);_("$"* \(#,##0.00\);_("$"* "-"??_);_(@_)</c:formatCode>
                <c:ptCount val="4"/>
                <c:pt idx="0">
                  <c:v>2679.2000000000003</c:v>
                </c:pt>
                <c:pt idx="1">
                  <c:v>212</c:v>
                </c:pt>
                <c:pt idx="2">
                  <c:v>848.7</c:v>
                </c:pt>
                <c:pt idx="3">
                  <c:v>1920.1000000000004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1-4D65-A56C-1AA32B78F13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Table'!$C$5:$C$9</c:f>
              <c:numCache>
                <c:formatCode>_("$"* #,##0.00_);_("$"* \(#,##0.00\);_("$"* "-"??_);_(@_)</c:formatCode>
                <c:ptCount val="4"/>
                <c:pt idx="0">
                  <c:v>943.3</c:v>
                </c:pt>
                <c:pt idx="1">
                  <c:v>1247.4000000000001</c:v>
                </c:pt>
                <c:pt idx="2">
                  <c:v>312.2</c:v>
                </c:pt>
                <c:pt idx="3">
                  <c:v>1034.7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1-4D65-A56C-1AA32B78F135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CO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Table'!$D$5:$D$9</c:f>
              <c:numCache>
                <c:formatCode>_("$"* #,##0.00_);_("$"* \(#,##0.00\);_("$"* "-"??_);_(@_)</c:formatCode>
                <c:ptCount val="4"/>
                <c:pt idx="0">
                  <c:v>9.1999999999999993</c:v>
                </c:pt>
                <c:pt idx="1">
                  <c:v>40.6</c:v>
                </c:pt>
                <c:pt idx="2">
                  <c:v>7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1-4D65-A56C-1AA32B78F135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NM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Table'!$E$5:$E$9</c:f>
              <c:numCache>
                <c:formatCode>_("$"* #,##0.00_);_("$"* \(#,##0.00\);_("$"* "-"??_);_(@_)</c:formatCode>
                <c:ptCount val="4"/>
                <c:pt idx="0">
                  <c:v>116.80000000000001</c:v>
                </c:pt>
                <c:pt idx="1">
                  <c:v>156.60000000000002</c:v>
                </c:pt>
                <c:pt idx="2">
                  <c:v>627</c:v>
                </c:pt>
                <c:pt idx="3">
                  <c:v>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1-4D65-A56C-1AA32B78F135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NV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Table'!$F$5:$F$9</c:f>
              <c:numCache>
                <c:formatCode>_("$"* #,##0.00_);_("$"* \(#,##0.00\);_("$"* "-"??_);_(@_)</c:formatCode>
                <c:ptCount val="4"/>
                <c:pt idx="0">
                  <c:v>1615</c:v>
                </c:pt>
                <c:pt idx="1">
                  <c:v>733.1</c:v>
                </c:pt>
                <c:pt idx="2">
                  <c:v>1240.4000000000001</c:v>
                </c:pt>
                <c:pt idx="3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1-4D65-A56C-1AA32B78F135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UT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57C-41B7-B9B5-69592781AB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57C-41B7-B9B5-69592781AB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57C-41B7-B9B5-69592781AB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57C-41B7-B9B5-69592781ABDC}"/>
              </c:ext>
            </c:extLst>
          </c:dPt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Table'!$G$5:$G$9</c:f>
              <c:numCache>
                <c:formatCode>_("$"* #,##0.00_);_("$"* \(#,##0.00\);_("$"* "-"??_);_(@_)</c:formatCode>
                <c:ptCount val="4"/>
                <c:pt idx="0">
                  <c:v>640</c:v>
                </c:pt>
                <c:pt idx="1">
                  <c:v>21</c:v>
                </c:pt>
                <c:pt idx="3">
                  <c:v>686.6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81-4D65-A56C-1AA32B78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 4.0.xls.xlsx]Pivot Table!PivotTable1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Table'!$B$5:$B$9</c:f>
              <c:numCache>
                <c:formatCode>_("$"* #,##0.00_);_("$"* \(#,##0.00\);_("$"* "-"??_);_(@_)</c:formatCode>
                <c:ptCount val="4"/>
                <c:pt idx="0">
                  <c:v>2679.2000000000003</c:v>
                </c:pt>
                <c:pt idx="1">
                  <c:v>212</c:v>
                </c:pt>
                <c:pt idx="2">
                  <c:v>848.7</c:v>
                </c:pt>
                <c:pt idx="3">
                  <c:v>1920.1000000000004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8-4522-87B8-9BDA204A2DE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Table'!$C$5:$C$9</c:f>
              <c:numCache>
                <c:formatCode>_("$"* #,##0.00_);_("$"* \(#,##0.00\);_("$"* "-"??_);_(@_)</c:formatCode>
                <c:ptCount val="4"/>
                <c:pt idx="0">
                  <c:v>943.3</c:v>
                </c:pt>
                <c:pt idx="1">
                  <c:v>1247.4000000000001</c:v>
                </c:pt>
                <c:pt idx="2">
                  <c:v>312.2</c:v>
                </c:pt>
                <c:pt idx="3">
                  <c:v>1034.7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8-4522-87B8-9BDA204A2DE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Table'!$D$5:$D$9</c:f>
              <c:numCache>
                <c:formatCode>_("$"* #,##0.00_);_("$"* \(#,##0.00\);_("$"* "-"??_);_(@_)</c:formatCode>
                <c:ptCount val="4"/>
                <c:pt idx="0">
                  <c:v>9.1999999999999993</c:v>
                </c:pt>
                <c:pt idx="1">
                  <c:v>40.6</c:v>
                </c:pt>
                <c:pt idx="2">
                  <c:v>7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8-4522-87B8-9BDA204A2DE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Table'!$E$5:$E$9</c:f>
              <c:numCache>
                <c:formatCode>_("$"* #,##0.00_);_("$"* \(#,##0.00\);_("$"* "-"??_);_(@_)</c:formatCode>
                <c:ptCount val="4"/>
                <c:pt idx="0">
                  <c:v>116.80000000000001</c:v>
                </c:pt>
                <c:pt idx="1">
                  <c:v>156.60000000000002</c:v>
                </c:pt>
                <c:pt idx="2">
                  <c:v>627</c:v>
                </c:pt>
                <c:pt idx="3">
                  <c:v>876.5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8-4522-87B8-9BDA204A2DE8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Table'!$F$5:$F$9</c:f>
              <c:numCache>
                <c:formatCode>_("$"* #,##0.00_);_("$"* \(#,##0.00\);_("$"* "-"??_);_(@_)</c:formatCode>
                <c:ptCount val="4"/>
                <c:pt idx="0">
                  <c:v>1615</c:v>
                </c:pt>
                <c:pt idx="1">
                  <c:v>733.1</c:v>
                </c:pt>
                <c:pt idx="2">
                  <c:v>1240.4000000000001</c:v>
                </c:pt>
                <c:pt idx="3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8-4522-87B8-9BDA204A2DE8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Table'!$A$5:$A$9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Table'!$G$5:$G$9</c:f>
              <c:numCache>
                <c:formatCode>_("$"* #,##0.00_);_("$"* \(#,##0.00\);_("$"* "-"??_);_(@_)</c:formatCode>
                <c:ptCount val="4"/>
                <c:pt idx="0">
                  <c:v>640</c:v>
                </c:pt>
                <c:pt idx="1">
                  <c:v>21</c:v>
                </c:pt>
                <c:pt idx="3">
                  <c:v>686.6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8-4522-87B8-9BDA204A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226352"/>
        <c:axId val="1910240800"/>
      </c:barChart>
      <c:catAx>
        <c:axId val="20702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40800"/>
        <c:crosses val="autoZero"/>
        <c:auto val="1"/>
        <c:lblAlgn val="ctr"/>
        <c:lblOffset val="100"/>
        <c:noMultiLvlLbl val="0"/>
      </c:catAx>
      <c:valAx>
        <c:axId val="19102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104775</xdr:rowOff>
    </xdr:from>
    <xdr:to>
      <xdr:col>5</xdr:col>
      <xdr:colOff>523875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E2D80-12DC-499A-849B-396831D6F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9</xdr:row>
      <xdr:rowOff>104775</xdr:rowOff>
    </xdr:from>
    <xdr:to>
      <xdr:col>12</xdr:col>
      <xdr:colOff>38100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73F7B-1900-4DB2-98A1-4A0F80C1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knazar Bolat" refreshedDate="45620.534498842593" createdVersion="6" refreshedVersion="6" minRefreshableVersion="3" recordCount="171" xr:uid="{672A215A-7A9D-4AB9-92F6-AE55577B06CB}">
  <cacheSource type="worksheet">
    <worksheetSource ref="B1:K172" sheet="Data"/>
  </cacheSource>
  <cacheFields count="10"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001"/>
    <n v="9822"/>
    <s v="Pool Cover"/>
    <n v="58.3"/>
    <n v="98.4"/>
    <n v="40.100000000000009"/>
    <n v="8.0200000000000014"/>
    <s v="Chalie"/>
    <x v="0"/>
    <x v="0"/>
  </r>
  <r>
    <n v="1002"/>
    <n v="2877"/>
    <s v="Net"/>
    <n v="11.4"/>
    <n v="16.3"/>
    <n v="4.9000000000000004"/>
    <n v="0.49000000000000005"/>
    <s v="Juan"/>
    <x v="1"/>
    <x v="1"/>
  </r>
  <r>
    <n v="1003"/>
    <n v="2499"/>
    <s v="8 ft Hose"/>
    <n v="6.2"/>
    <n v="9.1999999999999993"/>
    <n v="2.9999999999999991"/>
    <n v="0.29999999999999993"/>
    <s v="Doug"/>
    <x v="2"/>
    <x v="2"/>
  </r>
  <r>
    <n v="1004"/>
    <n v="8722"/>
    <s v="Water Pump"/>
    <n v="344"/>
    <n v="502"/>
    <n v="158"/>
    <n v="31.6"/>
    <s v="Chalie"/>
    <x v="0"/>
    <x v="2"/>
  </r>
  <r>
    <n v="1005"/>
    <n v="1109"/>
    <s v="Chlorine Test Kit"/>
    <n v="3"/>
    <n v="8"/>
    <n v="5"/>
    <n v="0.5"/>
    <s v="Doug"/>
    <x v="2"/>
    <x v="2"/>
  </r>
  <r>
    <n v="1006"/>
    <n v="9822"/>
    <s v="Pool Cover"/>
    <n v="58.3"/>
    <n v="98.4"/>
    <n v="40.100000000000009"/>
    <n v="8.0200000000000014"/>
    <s v="Doug"/>
    <x v="2"/>
    <x v="2"/>
  </r>
  <r>
    <n v="1007"/>
    <n v="1109"/>
    <s v="Chlorine Test Kit"/>
    <n v="3"/>
    <n v="8"/>
    <n v="5"/>
    <n v="0.5"/>
    <s v="Hellen"/>
    <x v="3"/>
    <x v="0"/>
  </r>
  <r>
    <n v="1008"/>
    <n v="2877"/>
    <s v="Net"/>
    <n v="11.4"/>
    <n v="16.3"/>
    <n v="4.9000000000000004"/>
    <n v="0.49000000000000005"/>
    <s v="Doug"/>
    <x v="2"/>
    <x v="0"/>
  </r>
  <r>
    <n v="1009"/>
    <n v="1109"/>
    <s v="Chlorine Test Kit"/>
    <n v="3"/>
    <n v="8"/>
    <n v="5"/>
    <n v="0.5"/>
    <s v="Doug"/>
    <x v="2"/>
    <x v="2"/>
  </r>
  <r>
    <n v="1010"/>
    <n v="2877"/>
    <s v="Net"/>
    <n v="11.4"/>
    <n v="16.3"/>
    <n v="4.9000000000000004"/>
    <n v="0.49000000000000005"/>
    <s v="Juan"/>
    <x v="1"/>
    <x v="3"/>
  </r>
  <r>
    <n v="1011"/>
    <n v="2877"/>
    <s v="Net"/>
    <n v="11.4"/>
    <n v="16.3"/>
    <n v="4.9000000000000004"/>
    <n v="0.49000000000000005"/>
    <s v="Juan"/>
    <x v="1"/>
    <x v="2"/>
  </r>
  <r>
    <n v="1012"/>
    <n v="4421"/>
    <s v="Skimmer"/>
    <n v="45"/>
    <n v="87"/>
    <n v="42"/>
    <n v="8.4"/>
    <s v="Doug"/>
    <x v="2"/>
    <x v="0"/>
  </r>
  <r>
    <n v="1013"/>
    <n v="9212"/>
    <s v="1 Gal Muratic Acid"/>
    <n v="4"/>
    <n v="7"/>
    <n v="3"/>
    <n v="0.30000000000000004"/>
    <s v="Hellen"/>
    <x v="3"/>
    <x v="3"/>
  </r>
  <r>
    <n v="1014"/>
    <n v="8722"/>
    <s v="Water Pump"/>
    <n v="344"/>
    <n v="502"/>
    <n v="158"/>
    <n v="31.6"/>
    <s v="Chalie"/>
    <x v="0"/>
    <x v="1"/>
  </r>
  <r>
    <n v="1015"/>
    <n v="2877"/>
    <s v="Net"/>
    <n v="11.4"/>
    <n v="16.3"/>
    <n v="4.9000000000000004"/>
    <n v="0.49000000000000005"/>
    <s v="Hellen"/>
    <x v="3"/>
    <x v="2"/>
  </r>
  <r>
    <n v="1016"/>
    <n v="2499"/>
    <s v="8 ft Hose"/>
    <n v="6.2"/>
    <n v="9.1999999999999993"/>
    <n v="2.9999999999999991"/>
    <n v="0.29999999999999993"/>
    <s v="Doug"/>
    <x v="2"/>
    <x v="1"/>
  </r>
  <r>
    <n v="1017"/>
    <n v="2242"/>
    <s v="AutoVac"/>
    <n v="60"/>
    <n v="124"/>
    <n v="64"/>
    <n v="12.8"/>
    <s v="Juan"/>
    <x v="1"/>
    <x v="0"/>
  </r>
  <r>
    <n v="1018"/>
    <n v="1109"/>
    <s v="Chlorine Test Kit"/>
    <n v="3"/>
    <n v="8"/>
    <n v="5"/>
    <n v="0.5"/>
    <s v="Doug"/>
    <x v="2"/>
    <x v="1"/>
  </r>
  <r>
    <n v="1019"/>
    <n v="2499"/>
    <s v="8 ft Hose"/>
    <n v="6.2"/>
    <n v="9.1999999999999993"/>
    <n v="2.9999999999999991"/>
    <n v="0.29999999999999993"/>
    <s v="Doug"/>
    <x v="2"/>
    <x v="3"/>
  </r>
  <r>
    <n v="1020"/>
    <n v="2499"/>
    <s v="8 ft Hose"/>
    <n v="6.2"/>
    <n v="9.1999999999999993"/>
    <n v="2.9999999999999991"/>
    <n v="0.29999999999999993"/>
    <s v="Doug"/>
    <x v="2"/>
    <x v="4"/>
  </r>
  <r>
    <n v="1021"/>
    <n v="1109"/>
    <s v="Chlorine Test Kit"/>
    <n v="3"/>
    <n v="8"/>
    <n v="5"/>
    <n v="0.5"/>
    <s v="Juan"/>
    <x v="1"/>
    <x v="3"/>
  </r>
  <r>
    <n v="1022"/>
    <n v="2877"/>
    <s v="Net"/>
    <n v="11.4"/>
    <n v="16.3"/>
    <n v="4.9000000000000004"/>
    <n v="0.49000000000000005"/>
    <s v="Doug"/>
    <x v="2"/>
    <x v="5"/>
  </r>
  <r>
    <n v="1023"/>
    <n v="1109"/>
    <s v="Chlorine Test Kit"/>
    <n v="3"/>
    <n v="8"/>
    <n v="5"/>
    <n v="0.5"/>
    <s v="Hellen"/>
    <x v="3"/>
    <x v="0"/>
  </r>
  <r>
    <n v="1024"/>
    <n v="9212"/>
    <s v="1 Gal Muratic Acid"/>
    <n v="4"/>
    <n v="7"/>
    <n v="3"/>
    <n v="0.30000000000000004"/>
    <s v="Juan"/>
    <x v="1"/>
    <x v="5"/>
  </r>
  <r>
    <n v="1025"/>
    <n v="2877"/>
    <s v="Net"/>
    <n v="11.4"/>
    <n v="16.3"/>
    <n v="4.9000000000000004"/>
    <n v="0.49000000000000005"/>
    <s v="Hellen"/>
    <x v="3"/>
    <x v="4"/>
  </r>
  <r>
    <n v="1026"/>
    <n v="6119"/>
    <s v="Algea Killer 8 oz"/>
    <n v="9"/>
    <n v="14"/>
    <n v="5"/>
    <n v="0.5"/>
    <s v="Hellen"/>
    <x v="3"/>
    <x v="0"/>
  </r>
  <r>
    <n v="1027"/>
    <n v="6119"/>
    <s v="Algea Killer 8 oz"/>
    <n v="9"/>
    <n v="14"/>
    <n v="5"/>
    <n v="0.5"/>
    <s v="Chalie"/>
    <x v="0"/>
    <x v="4"/>
  </r>
  <r>
    <n v="1028"/>
    <n v="8722"/>
    <s v="Water Pump"/>
    <n v="344"/>
    <n v="502"/>
    <n v="158"/>
    <n v="31.6"/>
    <s v="Chalie"/>
    <x v="0"/>
    <x v="2"/>
  </r>
  <r>
    <n v="1029"/>
    <n v="2499"/>
    <s v="8 ft Hose"/>
    <n v="6.2"/>
    <n v="9.1999999999999993"/>
    <n v="2.9999999999999991"/>
    <n v="0.29999999999999993"/>
    <s v="Juan"/>
    <x v="1"/>
    <x v="2"/>
  </r>
  <r>
    <n v="1030"/>
    <n v="4421"/>
    <s v="Skimmer"/>
    <n v="45"/>
    <n v="87"/>
    <n v="42"/>
    <n v="8.4"/>
    <s v="Juan"/>
    <x v="1"/>
    <x v="4"/>
  </r>
  <r>
    <n v="1031"/>
    <n v="1109"/>
    <s v="Chlorine Test Kit"/>
    <n v="3"/>
    <n v="8"/>
    <n v="5"/>
    <n v="0.5"/>
    <s v="Juan"/>
    <x v="1"/>
    <x v="1"/>
  </r>
  <r>
    <n v="1032"/>
    <n v="2877"/>
    <s v="Net"/>
    <n v="11.4"/>
    <n v="16.3"/>
    <n v="4.9000000000000004"/>
    <n v="0.49000000000000005"/>
    <s v="Chalie"/>
    <x v="0"/>
    <x v="2"/>
  </r>
  <r>
    <n v="1033"/>
    <n v="9822"/>
    <s v="Pool Cover"/>
    <n v="58.3"/>
    <n v="98.4"/>
    <n v="40.100000000000009"/>
    <n v="8.0200000000000014"/>
    <s v="Juan"/>
    <x v="1"/>
    <x v="1"/>
  </r>
  <r>
    <n v="1034"/>
    <n v="2877"/>
    <s v="Net"/>
    <n v="11.4"/>
    <n v="16.3"/>
    <n v="4.9000000000000004"/>
    <n v="0.49000000000000005"/>
    <s v="Juan"/>
    <x v="1"/>
    <x v="3"/>
  </r>
  <r>
    <n v="1035"/>
    <n v="2499"/>
    <s v="8 ft Hose"/>
    <n v="6.2"/>
    <n v="9.1999999999999993"/>
    <n v="2.9999999999999991"/>
    <n v="0.29999999999999993"/>
    <s v="Hellen"/>
    <x v="3"/>
    <x v="1"/>
  </r>
  <r>
    <n v="1036"/>
    <n v="2499"/>
    <s v="8 ft Hose"/>
    <n v="6.2"/>
    <n v="9.1999999999999993"/>
    <n v="2.9999999999999991"/>
    <n v="0.29999999999999993"/>
    <s v="Juan"/>
    <x v="1"/>
    <x v="4"/>
  </r>
  <r>
    <n v="1037"/>
    <n v="6622"/>
    <s v="5 Gal Chlorine"/>
    <n v="42"/>
    <n v="77"/>
    <n v="35"/>
    <n v="7"/>
    <s v="Juan"/>
    <x v="1"/>
    <x v="4"/>
  </r>
  <r>
    <n v="1038"/>
    <n v="2499"/>
    <s v="8 ft Hose"/>
    <n v="6.2"/>
    <n v="9.1999999999999993"/>
    <n v="2.9999999999999991"/>
    <n v="0.29999999999999993"/>
    <s v="Juan"/>
    <x v="1"/>
    <x v="4"/>
  </r>
  <r>
    <n v="1039"/>
    <n v="2877"/>
    <s v="Net"/>
    <n v="11.4"/>
    <n v="16.3"/>
    <n v="4.9000000000000004"/>
    <n v="0.49000000000000005"/>
    <s v="Juan"/>
    <x v="1"/>
    <x v="1"/>
  </r>
  <r>
    <n v="1040"/>
    <n v="1109"/>
    <s v="Chlorine Test Kit"/>
    <n v="3"/>
    <n v="8"/>
    <n v="5"/>
    <n v="0.5"/>
    <s v="Juan"/>
    <x v="1"/>
    <x v="2"/>
  </r>
  <r>
    <n v="1041"/>
    <n v="2499"/>
    <s v="8 ft Hose"/>
    <n v="6.2"/>
    <n v="9.1999999999999993"/>
    <n v="2.9999999999999991"/>
    <n v="0.29999999999999993"/>
    <s v="Chalie"/>
    <x v="0"/>
    <x v="0"/>
  </r>
  <r>
    <n v="1042"/>
    <n v="8722"/>
    <s v="Water Pump"/>
    <n v="344"/>
    <n v="502"/>
    <n v="158"/>
    <n v="31.6"/>
    <s v="Doug"/>
    <x v="2"/>
    <x v="0"/>
  </r>
  <r>
    <n v="1043"/>
    <n v="2242"/>
    <s v="AutoVac"/>
    <n v="60"/>
    <n v="124"/>
    <n v="64"/>
    <n v="12.8"/>
    <s v="Doug"/>
    <x v="2"/>
    <x v="1"/>
  </r>
  <r>
    <n v="1044"/>
    <n v="2877"/>
    <s v="Net"/>
    <n v="11.4"/>
    <n v="16.3"/>
    <n v="4.9000000000000004"/>
    <n v="0.49000000000000005"/>
    <s v="Doug"/>
    <x v="2"/>
    <x v="1"/>
  </r>
  <r>
    <n v="1045"/>
    <n v="8722"/>
    <s v="Water Pump"/>
    <n v="344"/>
    <n v="502"/>
    <n v="158"/>
    <n v="31.6"/>
    <s v="Hellen"/>
    <x v="3"/>
    <x v="2"/>
  </r>
  <r>
    <n v="1046"/>
    <n v="6119"/>
    <s v="Algea Killer 8 oz"/>
    <n v="9"/>
    <n v="14"/>
    <n v="5"/>
    <n v="0.5"/>
    <s v="Juan"/>
    <x v="1"/>
    <x v="5"/>
  </r>
  <r>
    <n v="1047"/>
    <n v="6622"/>
    <s v="5 Gal Chlorine"/>
    <n v="42"/>
    <n v="77"/>
    <n v="35"/>
    <n v="7"/>
    <s v="Hellen"/>
    <x v="3"/>
    <x v="2"/>
  </r>
  <r>
    <n v="1048"/>
    <n v="8722"/>
    <s v="Water Pump"/>
    <n v="344"/>
    <n v="502"/>
    <n v="158"/>
    <n v="31.6"/>
    <s v="Chalie"/>
    <x v="0"/>
    <x v="2"/>
  </r>
  <r>
    <n v="1049"/>
    <n v="2499"/>
    <s v="8 ft Hose"/>
    <n v="6.2"/>
    <n v="9.1999999999999993"/>
    <n v="2.9999999999999991"/>
    <n v="0.29999999999999993"/>
    <s v="Chalie"/>
    <x v="0"/>
    <x v="3"/>
  </r>
  <r>
    <n v="1050"/>
    <n v="2877"/>
    <s v="Net"/>
    <n v="11.4"/>
    <n v="16.3"/>
    <n v="4.9000000000000004"/>
    <n v="0.49000000000000005"/>
    <s v="Chalie"/>
    <x v="0"/>
    <x v="2"/>
  </r>
  <r>
    <n v="1051"/>
    <n v="6119"/>
    <s v="Algea Killer 8 oz"/>
    <n v="9"/>
    <n v="14"/>
    <n v="5"/>
    <n v="0.5"/>
    <s v="Doug"/>
    <x v="2"/>
    <x v="5"/>
  </r>
  <r>
    <n v="1052"/>
    <n v="6622"/>
    <s v="5 Gal Chlorine"/>
    <n v="42"/>
    <n v="77"/>
    <n v="35"/>
    <n v="7"/>
    <s v="Doug"/>
    <x v="2"/>
    <x v="2"/>
  </r>
  <r>
    <n v="1053"/>
    <n v="2242"/>
    <s v="AutoVac"/>
    <n v="60"/>
    <n v="124"/>
    <n v="64"/>
    <n v="12.8"/>
    <s v="Chalie"/>
    <x v="0"/>
    <x v="1"/>
  </r>
  <r>
    <n v="1054"/>
    <n v="4421"/>
    <s v="Skimmer"/>
    <n v="45"/>
    <n v="87"/>
    <n v="42"/>
    <n v="8.4"/>
    <s v="Doug"/>
    <x v="2"/>
    <x v="4"/>
  </r>
  <r>
    <n v="1055"/>
    <n v="6119"/>
    <s v="Algea Killer 8 oz"/>
    <n v="9"/>
    <n v="14"/>
    <n v="5"/>
    <n v="0.5"/>
    <s v="Juan"/>
    <x v="1"/>
    <x v="4"/>
  </r>
  <r>
    <n v="1056"/>
    <n v="1109"/>
    <s v="Chlorine Test Kit"/>
    <n v="3"/>
    <n v="8"/>
    <n v="5"/>
    <n v="0.5"/>
    <s v="Doug"/>
    <x v="2"/>
    <x v="1"/>
  </r>
  <r>
    <n v="1057"/>
    <n v="2499"/>
    <s v="8 ft Hose"/>
    <n v="6.2"/>
    <n v="9.1999999999999993"/>
    <n v="2.9999999999999991"/>
    <n v="0.29999999999999993"/>
    <s v="Juan"/>
    <x v="1"/>
    <x v="1"/>
  </r>
  <r>
    <n v="1058"/>
    <n v="6119"/>
    <s v="Algea Killer 8 oz"/>
    <n v="9"/>
    <n v="14"/>
    <n v="5"/>
    <n v="0.5"/>
    <s v="Hellen"/>
    <x v="3"/>
    <x v="2"/>
  </r>
  <r>
    <n v="1059"/>
    <n v="2242"/>
    <s v="AutoVac"/>
    <n v="60"/>
    <n v="124"/>
    <n v="64"/>
    <n v="12.8"/>
    <s v="Doug"/>
    <x v="2"/>
    <x v="2"/>
  </r>
  <r>
    <n v="1060"/>
    <n v="6119"/>
    <s v="Algea Killer 8 oz"/>
    <n v="9"/>
    <n v="14"/>
    <n v="5"/>
    <n v="0.5"/>
    <s v="Doug"/>
    <x v="2"/>
    <x v="4"/>
  </r>
  <r>
    <n v="1061"/>
    <n v="1109"/>
    <s v="Chlorine Test Kit"/>
    <n v="3"/>
    <n v="8"/>
    <n v="5"/>
    <n v="0.5"/>
    <s v="Doug"/>
    <x v="2"/>
    <x v="4"/>
  </r>
  <r>
    <n v="1062"/>
    <n v="2499"/>
    <s v="8 ft Hose"/>
    <n v="6.2"/>
    <n v="9.1999999999999993"/>
    <n v="2.9999999999999991"/>
    <n v="0.29999999999999993"/>
    <s v="Chalie"/>
    <x v="0"/>
    <x v="2"/>
  </r>
  <r>
    <n v="1063"/>
    <n v="1109"/>
    <s v="Chlorine Test Kit"/>
    <n v="3"/>
    <n v="8"/>
    <n v="5"/>
    <n v="0.5"/>
    <s v="Doug"/>
    <x v="2"/>
    <x v="1"/>
  </r>
  <r>
    <n v="1064"/>
    <n v="2499"/>
    <s v="8 ft Hose"/>
    <n v="6.2"/>
    <n v="9.1999999999999993"/>
    <n v="2.9999999999999991"/>
    <n v="0.29999999999999993"/>
    <s v="Hellen"/>
    <x v="3"/>
    <x v="2"/>
  </r>
  <r>
    <n v="1065"/>
    <n v="2499"/>
    <s v="8 ft Hose"/>
    <n v="6.2"/>
    <n v="9.1999999999999993"/>
    <n v="2.9999999999999991"/>
    <n v="0.29999999999999993"/>
    <s v="Doug"/>
    <x v="2"/>
    <x v="0"/>
  </r>
  <r>
    <n v="1066"/>
    <n v="2877"/>
    <s v="Net"/>
    <n v="11.4"/>
    <n v="16.3"/>
    <n v="4.9000000000000004"/>
    <n v="0.49000000000000005"/>
    <s v="Doug"/>
    <x v="2"/>
    <x v="4"/>
  </r>
  <r>
    <n v="1067"/>
    <n v="2877"/>
    <s v="Net"/>
    <n v="11.4"/>
    <n v="16.3"/>
    <n v="4.9000000000000004"/>
    <n v="0.49000000000000005"/>
    <s v="Doug"/>
    <x v="2"/>
    <x v="5"/>
  </r>
  <r>
    <n v="1068"/>
    <n v="6119"/>
    <s v="Algea Killer 8 oz"/>
    <n v="9"/>
    <n v="14"/>
    <n v="5"/>
    <n v="0.5"/>
    <s v="Juan"/>
    <x v="1"/>
    <x v="1"/>
  </r>
  <r>
    <n v="1069"/>
    <n v="1109"/>
    <s v="Chlorine Test Kit"/>
    <n v="3"/>
    <n v="8"/>
    <n v="5"/>
    <n v="0.5"/>
    <s v="Doug"/>
    <x v="2"/>
    <x v="2"/>
  </r>
  <r>
    <n v="1070"/>
    <n v="2499"/>
    <s v="8 ft Hose"/>
    <n v="6.2"/>
    <n v="9.1999999999999993"/>
    <n v="2.9999999999999991"/>
    <n v="0.29999999999999993"/>
    <s v="Hellen"/>
    <x v="3"/>
    <x v="2"/>
  </r>
  <r>
    <n v="1071"/>
    <n v="1109"/>
    <s v="Chlorine Test Kit"/>
    <n v="3"/>
    <n v="8"/>
    <n v="5"/>
    <n v="0.5"/>
    <s v="Chalie"/>
    <x v="0"/>
    <x v="2"/>
  </r>
  <r>
    <n v="1072"/>
    <n v="1109"/>
    <s v="Chlorine Test Kit"/>
    <n v="3"/>
    <n v="8"/>
    <n v="5"/>
    <n v="0.5"/>
    <s v="Doug"/>
    <x v="2"/>
    <x v="4"/>
  </r>
  <r>
    <n v="1073"/>
    <n v="6622"/>
    <s v="5 Gal Chlorine"/>
    <n v="42"/>
    <n v="77"/>
    <n v="35"/>
    <n v="7"/>
    <s v="Doug"/>
    <x v="2"/>
    <x v="1"/>
  </r>
  <r>
    <n v="1074"/>
    <n v="2877"/>
    <s v="Net"/>
    <n v="11.4"/>
    <n v="16.3"/>
    <n v="4.9000000000000004"/>
    <n v="0.49000000000000005"/>
    <s v="Doug"/>
    <x v="2"/>
    <x v="2"/>
  </r>
  <r>
    <n v="1075"/>
    <n v="1109"/>
    <s v="Chlorine Test Kit"/>
    <n v="3"/>
    <n v="8"/>
    <n v="5"/>
    <n v="0.5"/>
    <s v="Hellen"/>
    <x v="3"/>
    <x v="1"/>
  </r>
  <r>
    <n v="1076"/>
    <n v="1109"/>
    <s v="Chlorine Test Kit"/>
    <n v="3"/>
    <n v="8"/>
    <n v="5"/>
    <n v="0.5"/>
    <s v="Juan"/>
    <x v="1"/>
    <x v="2"/>
  </r>
  <r>
    <n v="1077"/>
    <n v="9822"/>
    <s v="Pool Cover"/>
    <n v="58.3"/>
    <n v="98.4"/>
    <n v="40.100000000000009"/>
    <n v="8.0200000000000014"/>
    <s v="Hellen"/>
    <x v="3"/>
    <x v="2"/>
  </r>
  <r>
    <n v="1078"/>
    <n v="2877"/>
    <s v="Net"/>
    <n v="11.4"/>
    <n v="16.3"/>
    <n v="4.9000000000000004"/>
    <n v="0.49000000000000005"/>
    <s v="Juan"/>
    <x v="1"/>
    <x v="4"/>
  </r>
  <r>
    <n v="1079"/>
    <n v="2877"/>
    <s v="Net"/>
    <n v="11.4"/>
    <n v="16.3"/>
    <n v="4.9000000000000004"/>
    <n v="0.49000000000000005"/>
    <s v="Juan"/>
    <x v="1"/>
    <x v="0"/>
  </r>
  <r>
    <n v="1080"/>
    <n v="4421"/>
    <s v="Skimmer"/>
    <n v="45"/>
    <n v="87"/>
    <n v="42"/>
    <n v="8.4"/>
    <s v="Doug"/>
    <x v="2"/>
    <x v="1"/>
  </r>
  <r>
    <n v="1081"/>
    <n v="6119"/>
    <s v="Algea Killer 8 oz"/>
    <n v="9"/>
    <n v="14"/>
    <n v="5"/>
    <n v="0.5"/>
    <s v="Doug"/>
    <x v="2"/>
    <x v="5"/>
  </r>
  <r>
    <n v="1082"/>
    <n v="1109"/>
    <s v="Chlorine Test Kit"/>
    <n v="3"/>
    <n v="8"/>
    <n v="5"/>
    <n v="0.5"/>
    <s v="Chalie"/>
    <x v="0"/>
    <x v="1"/>
  </r>
  <r>
    <n v="1083"/>
    <n v="1109"/>
    <s v="Chlorine Test Kit"/>
    <n v="3"/>
    <n v="8"/>
    <n v="5"/>
    <n v="0.5"/>
    <s v="Chalie"/>
    <x v="0"/>
    <x v="4"/>
  </r>
  <r>
    <n v="1084"/>
    <n v="6119"/>
    <s v="Algea Killer 8 oz"/>
    <n v="9"/>
    <n v="14"/>
    <n v="5"/>
    <n v="0.5"/>
    <s v="Chalie"/>
    <x v="0"/>
    <x v="2"/>
  </r>
  <r>
    <n v="1085"/>
    <n v="9822"/>
    <s v="Pool Cover"/>
    <n v="58.3"/>
    <n v="98.4"/>
    <n v="40.100000000000009"/>
    <n v="8.0200000000000014"/>
    <s v="Doug"/>
    <x v="2"/>
    <x v="4"/>
  </r>
  <r>
    <n v="1086"/>
    <n v="1109"/>
    <s v="Chlorine Test Kit"/>
    <n v="3"/>
    <n v="8"/>
    <n v="5"/>
    <n v="0.5"/>
    <s v="Hellen"/>
    <x v="3"/>
    <x v="2"/>
  </r>
  <r>
    <n v="1087"/>
    <n v="2499"/>
    <s v="8 ft Hose"/>
    <n v="6.2"/>
    <n v="9.1999999999999993"/>
    <n v="2.9999999999999991"/>
    <n v="0.29999999999999993"/>
    <s v="Chalie"/>
    <x v="0"/>
    <x v="1"/>
  </r>
  <r>
    <n v="1088"/>
    <n v="2499"/>
    <s v="8 ft Hose"/>
    <n v="6.2"/>
    <n v="9.1999999999999993"/>
    <n v="2.9999999999999991"/>
    <n v="0.29999999999999993"/>
    <s v="Chalie"/>
    <x v="0"/>
    <x v="0"/>
  </r>
  <r>
    <n v="1089"/>
    <n v="6119"/>
    <s v="Algea Killer 8 oz"/>
    <n v="9"/>
    <n v="14"/>
    <n v="5"/>
    <n v="0.5"/>
    <s v="Doug"/>
    <x v="2"/>
    <x v="4"/>
  </r>
  <r>
    <n v="1090"/>
    <n v="2877"/>
    <s v="Net"/>
    <n v="11.4"/>
    <n v="16.3"/>
    <n v="4.9000000000000004"/>
    <n v="0.49000000000000005"/>
    <s v="Chalie"/>
    <x v="0"/>
    <x v="1"/>
  </r>
  <r>
    <n v="1091"/>
    <n v="2877"/>
    <s v="Net"/>
    <n v="11.4"/>
    <n v="16.3"/>
    <n v="4.9000000000000004"/>
    <n v="0.49000000000000005"/>
    <s v="Hellen"/>
    <x v="3"/>
    <x v="4"/>
  </r>
  <r>
    <n v="1092"/>
    <n v="2877"/>
    <s v="Net"/>
    <n v="11.4"/>
    <n v="16.3"/>
    <n v="4.9000000000000004"/>
    <n v="0.49000000000000005"/>
    <s v="Doug"/>
    <x v="2"/>
    <x v="1"/>
  </r>
  <r>
    <n v="1093"/>
    <n v="6119"/>
    <s v="Algea Killer 8 oz"/>
    <n v="9"/>
    <n v="14"/>
    <n v="5"/>
    <n v="0.5"/>
    <s v="Juan"/>
    <x v="1"/>
    <x v="2"/>
  </r>
  <r>
    <n v="1094"/>
    <n v="6119"/>
    <s v="Algea Killer 8 oz"/>
    <n v="9"/>
    <n v="14"/>
    <n v="5"/>
    <n v="0.5"/>
    <s v="Doug"/>
    <x v="2"/>
    <x v="1"/>
  </r>
  <r>
    <n v="1095"/>
    <n v="2499"/>
    <s v="8 ft Hose"/>
    <n v="6.2"/>
    <n v="9.1999999999999993"/>
    <n v="2.9999999999999991"/>
    <n v="0.29999999999999993"/>
    <s v="Hellen"/>
    <x v="3"/>
    <x v="2"/>
  </r>
  <r>
    <n v="1096"/>
    <n v="6119"/>
    <s v="Algea Killer 8 oz"/>
    <n v="9"/>
    <n v="14"/>
    <n v="5"/>
    <n v="0.5"/>
    <s v="Doug"/>
    <x v="2"/>
    <x v="2"/>
  </r>
  <r>
    <n v="1097"/>
    <n v="9212"/>
    <s v="1 Gal Muratic Acid"/>
    <n v="4"/>
    <n v="7"/>
    <n v="3"/>
    <n v="0.30000000000000004"/>
    <s v="Hellen"/>
    <x v="3"/>
    <x v="4"/>
  </r>
  <r>
    <n v="1098"/>
    <n v="2877"/>
    <s v="Net"/>
    <n v="11.4"/>
    <n v="16.3"/>
    <n v="4.9000000000000004"/>
    <n v="0.49000000000000005"/>
    <s v="Juan"/>
    <x v="1"/>
    <x v="0"/>
  </r>
  <r>
    <n v="1099"/>
    <n v="2877"/>
    <s v="Net"/>
    <n v="11.4"/>
    <n v="16.3"/>
    <n v="4.9000000000000004"/>
    <n v="0.49000000000000005"/>
    <s v="Doug"/>
    <x v="2"/>
    <x v="1"/>
  </r>
  <r>
    <n v="1100"/>
    <n v="6119"/>
    <s v="Algea Killer 8 oz"/>
    <n v="9"/>
    <n v="14"/>
    <n v="5"/>
    <n v="0.5"/>
    <s v="Chalie"/>
    <x v="0"/>
    <x v="5"/>
  </r>
  <r>
    <n v="1101"/>
    <n v="2499"/>
    <s v="8 ft Hose"/>
    <n v="6.2"/>
    <n v="9.1999999999999993"/>
    <n v="2.9999999999999991"/>
    <n v="0.29999999999999993"/>
    <s v="Doug"/>
    <x v="2"/>
    <x v="1"/>
  </r>
  <r>
    <n v="1102"/>
    <n v="2242"/>
    <s v="AutoVac"/>
    <n v="60"/>
    <n v="124"/>
    <n v="64"/>
    <n v="12.8"/>
    <s v="Juan"/>
    <x v="1"/>
    <x v="4"/>
  </r>
  <r>
    <n v="1103"/>
    <n v="2877"/>
    <s v="Net"/>
    <n v="11.4"/>
    <n v="16.3"/>
    <n v="4.9000000000000004"/>
    <n v="0.49000000000000005"/>
    <s v="Juan"/>
    <x v="1"/>
    <x v="2"/>
  </r>
  <r>
    <n v="1104"/>
    <n v="2877"/>
    <s v="Net"/>
    <n v="11.4"/>
    <n v="16.3"/>
    <n v="4.9000000000000004"/>
    <n v="0.49000000000000005"/>
    <s v="Doug"/>
    <x v="2"/>
    <x v="4"/>
  </r>
  <r>
    <n v="1105"/>
    <n v="2499"/>
    <s v="8 ft Hose"/>
    <n v="6.2"/>
    <n v="9.1999999999999993"/>
    <n v="2.9999999999999991"/>
    <n v="0.29999999999999993"/>
    <s v="Juan"/>
    <x v="1"/>
    <x v="2"/>
  </r>
  <r>
    <n v="1106"/>
    <n v="9822"/>
    <s v="Pool Cover"/>
    <n v="58.3"/>
    <n v="98.4"/>
    <n v="40.100000000000009"/>
    <n v="8.0200000000000014"/>
    <s v="Juan"/>
    <x v="1"/>
    <x v="1"/>
  </r>
  <r>
    <n v="1107"/>
    <n v="1109"/>
    <s v="Chlorine Test Kit"/>
    <n v="3"/>
    <n v="8"/>
    <n v="5"/>
    <n v="0.5"/>
    <s v="Hellen"/>
    <x v="3"/>
    <x v="0"/>
  </r>
  <r>
    <n v="1108"/>
    <n v="9822"/>
    <s v="Pool Cover"/>
    <n v="58.3"/>
    <n v="98.4"/>
    <n v="40.100000000000009"/>
    <n v="8.0200000000000014"/>
    <s v="Doug"/>
    <x v="2"/>
    <x v="4"/>
  </r>
  <r>
    <n v="1109"/>
    <n v="8722"/>
    <s v="Water Pump"/>
    <n v="344"/>
    <n v="502"/>
    <n v="158"/>
    <n v="31.6"/>
    <s v="Juan"/>
    <x v="1"/>
    <x v="1"/>
  </r>
  <r>
    <n v="1110"/>
    <n v="8722"/>
    <s v="Water Pump"/>
    <n v="344"/>
    <n v="502"/>
    <n v="158"/>
    <n v="31.6"/>
    <s v="Hellen"/>
    <x v="3"/>
    <x v="4"/>
  </r>
  <r>
    <n v="1111"/>
    <n v="6622"/>
    <s v="5 Gal Chlorine"/>
    <n v="42"/>
    <n v="77"/>
    <n v="35"/>
    <n v="7"/>
    <s v="Hellen"/>
    <x v="3"/>
    <x v="1"/>
  </r>
  <r>
    <n v="1112"/>
    <n v="6622"/>
    <s v="5 Gal Chlorine"/>
    <n v="42"/>
    <n v="77"/>
    <n v="35"/>
    <n v="7"/>
    <s v="Doug"/>
    <x v="2"/>
    <x v="2"/>
  </r>
  <r>
    <n v="1113"/>
    <n v="9822"/>
    <s v="Pool Cover"/>
    <n v="58.3"/>
    <n v="98.4"/>
    <n v="40.100000000000009"/>
    <n v="8.0200000000000014"/>
    <s v="Chalie"/>
    <x v="0"/>
    <x v="1"/>
  </r>
  <r>
    <n v="1114"/>
    <n v="2242"/>
    <s v="AutoVac"/>
    <n v="60"/>
    <n v="124"/>
    <n v="64"/>
    <n v="12.8"/>
    <s v="Juan"/>
    <x v="1"/>
    <x v="2"/>
  </r>
  <r>
    <n v="1115"/>
    <n v="8722"/>
    <s v="Water Pump"/>
    <n v="344"/>
    <n v="502"/>
    <n v="158"/>
    <n v="31.6"/>
    <s v="Chalie"/>
    <x v="0"/>
    <x v="2"/>
  </r>
  <r>
    <n v="1116"/>
    <n v="6622"/>
    <s v="5 Gal Chlorine"/>
    <n v="42"/>
    <n v="77"/>
    <n v="35"/>
    <n v="7"/>
    <s v="Doug"/>
    <x v="2"/>
    <x v="4"/>
  </r>
  <r>
    <n v="1117"/>
    <n v="8722"/>
    <s v="Water Pump"/>
    <n v="344"/>
    <n v="502"/>
    <n v="158"/>
    <n v="31.6"/>
    <s v="Hellen"/>
    <x v="3"/>
    <x v="0"/>
  </r>
  <r>
    <n v="1118"/>
    <n v="9822"/>
    <s v="Pool Cover"/>
    <n v="58.3"/>
    <n v="98.4"/>
    <n v="40.100000000000009"/>
    <n v="8.0200000000000014"/>
    <s v="Juan"/>
    <x v="1"/>
    <x v="1"/>
  </r>
  <r>
    <n v="1119"/>
    <n v="2242"/>
    <s v="AutoVac"/>
    <n v="60"/>
    <n v="124"/>
    <n v="64"/>
    <n v="12.8"/>
    <s v="Chalie"/>
    <x v="0"/>
    <x v="5"/>
  </r>
  <r>
    <n v="1120"/>
    <n v="2242"/>
    <s v="AutoVac"/>
    <n v="60"/>
    <n v="124"/>
    <n v="64"/>
    <n v="12.8"/>
    <s v="Doug"/>
    <x v="2"/>
    <x v="1"/>
  </r>
  <r>
    <n v="1121"/>
    <n v="4421"/>
    <s v="Skimmer"/>
    <n v="45"/>
    <n v="87"/>
    <n v="42"/>
    <n v="8.4"/>
    <s v="Doug"/>
    <x v="2"/>
    <x v="4"/>
  </r>
  <r>
    <n v="1122"/>
    <n v="8722"/>
    <s v="Water Pump"/>
    <n v="344"/>
    <n v="502"/>
    <n v="158"/>
    <n v="31.6"/>
    <s v="Doug"/>
    <x v="2"/>
    <x v="2"/>
  </r>
  <r>
    <n v="1123"/>
    <n v="9822"/>
    <s v="Pool Cover"/>
    <n v="58.3"/>
    <n v="98.4"/>
    <n v="40.100000000000009"/>
    <n v="8.0200000000000014"/>
    <s v="Doug"/>
    <x v="2"/>
    <x v="4"/>
  </r>
  <r>
    <n v="1124"/>
    <n v="4421"/>
    <s v="Skimmer"/>
    <n v="45"/>
    <n v="87"/>
    <n v="42"/>
    <n v="8.4"/>
    <s v="Doug"/>
    <x v="2"/>
    <x v="2"/>
  </r>
  <r>
    <n v="1125"/>
    <n v="2242"/>
    <s v="AutoVac"/>
    <n v="60"/>
    <n v="124"/>
    <n v="64"/>
    <n v="12.8"/>
    <s v="Doug"/>
    <x v="2"/>
    <x v="1"/>
  </r>
  <r>
    <n v="1126"/>
    <n v="9212"/>
    <s v="1 Gal Muratic Acid"/>
    <n v="4"/>
    <n v="7"/>
    <n v="3"/>
    <n v="0.30000000000000004"/>
    <s v="Doug"/>
    <x v="2"/>
    <x v="0"/>
  </r>
  <r>
    <n v="1127"/>
    <n v="8722"/>
    <s v="Water Pump"/>
    <n v="344"/>
    <n v="502"/>
    <n v="158"/>
    <n v="31.6"/>
    <s v="Chalie"/>
    <x v="0"/>
    <x v="4"/>
  </r>
  <r>
    <n v="1128"/>
    <n v="6622"/>
    <s v="5 Gal Chlorine"/>
    <n v="42"/>
    <n v="77"/>
    <n v="35"/>
    <n v="7"/>
    <s v="Juan"/>
    <x v="1"/>
    <x v="1"/>
  </r>
  <r>
    <n v="1129"/>
    <n v="9822"/>
    <s v="Pool Cover"/>
    <n v="58.3"/>
    <n v="98.4"/>
    <n v="40.100000000000009"/>
    <n v="8.0200000000000014"/>
    <s v="Hellen"/>
    <x v="3"/>
    <x v="4"/>
  </r>
  <r>
    <n v="1130"/>
    <n v="4421"/>
    <s v="Skimmer"/>
    <n v="45"/>
    <n v="87"/>
    <n v="42"/>
    <n v="8.4"/>
    <s v="Hellen"/>
    <x v="3"/>
    <x v="1"/>
  </r>
  <r>
    <n v="1131"/>
    <n v="9212"/>
    <s v="1 Gal Muratic Acid"/>
    <n v="4"/>
    <n v="7"/>
    <n v="3"/>
    <n v="0.30000000000000004"/>
    <s v="Hellen"/>
    <x v="3"/>
    <x v="2"/>
  </r>
  <r>
    <n v="1132"/>
    <n v="9212"/>
    <s v="1 Gal Muratic Acid"/>
    <n v="4"/>
    <n v="7"/>
    <n v="3"/>
    <n v="0.30000000000000004"/>
    <s v="Hellen"/>
    <x v="3"/>
    <x v="1"/>
  </r>
  <r>
    <n v="1133"/>
    <n v="9822"/>
    <s v="Pool Cover"/>
    <n v="58.3"/>
    <n v="98.4"/>
    <n v="40.100000000000009"/>
    <n v="8.0200000000000014"/>
    <s v="Chalie"/>
    <x v="0"/>
    <x v="2"/>
  </r>
  <r>
    <n v="1134"/>
    <n v="9822"/>
    <s v="Pool Cover"/>
    <n v="58.3"/>
    <n v="98.4"/>
    <n v="40.100000000000009"/>
    <n v="8.0200000000000014"/>
    <s v="Doug"/>
    <x v="2"/>
    <x v="2"/>
  </r>
  <r>
    <n v="1135"/>
    <n v="8722"/>
    <s v="Water Pump"/>
    <n v="344"/>
    <n v="502"/>
    <n v="158"/>
    <n v="31.6"/>
    <s v="Chalie"/>
    <x v="0"/>
    <x v="4"/>
  </r>
  <r>
    <n v="1136"/>
    <n v="2242"/>
    <s v="AutoVac"/>
    <n v="60"/>
    <n v="124"/>
    <n v="64"/>
    <n v="12.8"/>
    <s v="Doug"/>
    <x v="2"/>
    <x v="0"/>
  </r>
  <r>
    <n v="1137"/>
    <n v="9822"/>
    <s v="Pool Cover"/>
    <n v="58.3"/>
    <n v="98.4"/>
    <n v="40.100000000000009"/>
    <n v="8.0200000000000014"/>
    <s v="Juan"/>
    <x v="1"/>
    <x v="1"/>
  </r>
  <r>
    <n v="1138"/>
    <n v="8722"/>
    <s v="Water Pump"/>
    <n v="344"/>
    <n v="502"/>
    <n v="158"/>
    <n v="31.6"/>
    <s v="Chalie"/>
    <x v="0"/>
    <x v="5"/>
  </r>
  <r>
    <n v="1139"/>
    <n v="4421"/>
    <s v="Skimmer"/>
    <n v="45"/>
    <n v="87"/>
    <n v="42"/>
    <n v="8.4"/>
    <s v="Doug"/>
    <x v="2"/>
    <x v="1"/>
  </r>
  <r>
    <n v="1140"/>
    <n v="4421"/>
    <s v="Skimmer"/>
    <n v="45"/>
    <n v="87"/>
    <n v="42"/>
    <n v="8.4"/>
    <s v="Juan"/>
    <x v="1"/>
    <x v="4"/>
  </r>
  <r>
    <n v="1141"/>
    <n v="9212"/>
    <s v="1 Gal Muratic Acid"/>
    <n v="4"/>
    <n v="7"/>
    <n v="3"/>
    <n v="0.30000000000000004"/>
    <s v="Juan"/>
    <x v="1"/>
    <x v="2"/>
  </r>
  <r>
    <n v="1142"/>
    <n v="2242"/>
    <s v="AutoVac"/>
    <n v="60"/>
    <n v="124"/>
    <n v="64"/>
    <n v="12.8"/>
    <s v="Juan"/>
    <x v="1"/>
    <x v="4"/>
  </r>
  <r>
    <n v="1143"/>
    <n v="9822"/>
    <s v="Pool Cover"/>
    <n v="58.3"/>
    <n v="98.4"/>
    <n v="40.100000000000009"/>
    <n v="8.0200000000000014"/>
    <s v="Hellen"/>
    <x v="3"/>
    <x v="2"/>
  </r>
  <r>
    <n v="1144"/>
    <n v="2242"/>
    <s v="AutoVac"/>
    <n v="60"/>
    <n v="124"/>
    <n v="64"/>
    <n v="12.8"/>
    <s v="Hellen"/>
    <x v="3"/>
    <x v="1"/>
  </r>
  <r>
    <n v="1145"/>
    <n v="4421"/>
    <s v="Skimmer"/>
    <n v="45"/>
    <n v="87"/>
    <n v="42"/>
    <n v="8.4"/>
    <s v="Hellen"/>
    <x v="3"/>
    <x v="0"/>
  </r>
  <r>
    <n v="1146"/>
    <n v="8722"/>
    <s v="Water Pump"/>
    <n v="344"/>
    <n v="502"/>
    <n v="158"/>
    <n v="31.6"/>
    <s v="Hellen"/>
    <x v="3"/>
    <x v="4"/>
  </r>
  <r>
    <n v="1147"/>
    <n v="9822"/>
    <s v="Pool Cover"/>
    <n v="58.3"/>
    <n v="98.4"/>
    <n v="40.100000000000009"/>
    <n v="8.0200000000000014"/>
    <s v="Chalie"/>
    <x v="0"/>
    <x v="1"/>
  </r>
  <r>
    <n v="1148"/>
    <n v="9212"/>
    <s v="1 Gal Muratic Acid"/>
    <n v="4"/>
    <n v="7"/>
    <n v="3"/>
    <n v="0.30000000000000004"/>
    <s v="Doug"/>
    <x v="2"/>
    <x v="2"/>
  </r>
  <r>
    <n v="1149"/>
    <n v="8722"/>
    <s v="Water Pump"/>
    <n v="344"/>
    <n v="502"/>
    <n v="158"/>
    <n v="31.6"/>
    <s v="Chalie"/>
    <x v="0"/>
    <x v="2"/>
  </r>
  <r>
    <n v="1150"/>
    <n v="2242"/>
    <s v="AutoVac"/>
    <n v="60"/>
    <n v="124"/>
    <n v="64"/>
    <n v="12.8"/>
    <s v="Doug"/>
    <x v="2"/>
    <x v="5"/>
  </r>
  <r>
    <n v="1151"/>
    <n v="2242"/>
    <s v="AutoVac"/>
    <n v="60"/>
    <n v="124"/>
    <n v="64"/>
    <n v="12.8"/>
    <s v="Juan"/>
    <x v="1"/>
    <x v="1"/>
  </r>
  <r>
    <n v="1152"/>
    <n v="4421"/>
    <s v="Skimmer"/>
    <n v="45"/>
    <n v="87"/>
    <n v="42"/>
    <n v="8.4"/>
    <s v="Chalie"/>
    <x v="0"/>
    <x v="4"/>
  </r>
  <r>
    <n v="1153"/>
    <n v="8722"/>
    <s v="Water Pump"/>
    <n v="344"/>
    <n v="502"/>
    <n v="158"/>
    <n v="31.6"/>
    <s v="Doug"/>
    <x v="2"/>
    <x v="2"/>
  </r>
  <r>
    <n v="1154"/>
    <n v="9822"/>
    <s v="Pool Cover"/>
    <n v="58.3"/>
    <n v="98.4"/>
    <n v="40.100000000000009"/>
    <n v="8.0200000000000014"/>
    <s v="Juan"/>
    <x v="1"/>
    <x v="4"/>
  </r>
  <r>
    <n v="1155"/>
    <n v="4421"/>
    <s v="Skimmer"/>
    <n v="45"/>
    <n v="87"/>
    <n v="42"/>
    <n v="8.4"/>
    <s v="Doug"/>
    <x v="2"/>
    <x v="2"/>
  </r>
  <r>
    <n v="1156"/>
    <n v="2242"/>
    <s v="AutoVac"/>
    <n v="60"/>
    <n v="124"/>
    <n v="64"/>
    <n v="12.8"/>
    <s v="Doug"/>
    <x v="2"/>
    <x v="1"/>
  </r>
  <r>
    <n v="1157"/>
    <n v="9212"/>
    <s v="1 Gal Muratic Acid"/>
    <n v="4"/>
    <n v="7"/>
    <n v="3"/>
    <n v="0.30000000000000004"/>
    <s v="Doug"/>
    <x v="2"/>
    <x v="0"/>
  </r>
  <r>
    <n v="1158"/>
    <n v="8722"/>
    <s v="Water Pump"/>
    <n v="344"/>
    <n v="502"/>
    <n v="158"/>
    <n v="31.6"/>
    <s v="Chalie"/>
    <x v="0"/>
    <x v="4"/>
  </r>
  <r>
    <n v="1159"/>
    <n v="6622"/>
    <s v="5 Gal Chlorine"/>
    <n v="42"/>
    <n v="77"/>
    <n v="35"/>
    <n v="7"/>
    <s v="Doug"/>
    <x v="2"/>
    <x v="1"/>
  </r>
  <r>
    <n v="1160"/>
    <n v="9822"/>
    <s v="Pool Cover"/>
    <n v="58.3"/>
    <n v="98.4"/>
    <n v="40.100000000000009"/>
    <n v="8.0200000000000014"/>
    <s v="Hellen"/>
    <x v="3"/>
    <x v="4"/>
  </r>
  <r>
    <n v="1161"/>
    <n v="4421"/>
    <s v="Skimmer"/>
    <n v="45"/>
    <n v="87"/>
    <n v="42"/>
    <n v="8.4"/>
    <s v="Juan"/>
    <x v="1"/>
    <x v="1"/>
  </r>
  <r>
    <n v="1162"/>
    <n v="9212"/>
    <s v="1 Gal Muratic Acid"/>
    <n v="4"/>
    <n v="7"/>
    <n v="3"/>
    <n v="0.30000000000000004"/>
    <s v="Chalie"/>
    <x v="0"/>
    <x v="2"/>
  </r>
  <r>
    <n v="1163"/>
    <n v="9212"/>
    <s v="1 Gal Muratic Acid"/>
    <n v="4"/>
    <n v="7"/>
    <n v="3"/>
    <n v="0.30000000000000004"/>
    <s v="Doug"/>
    <x v="2"/>
    <x v="1"/>
  </r>
  <r>
    <n v="1164"/>
    <n v="9822"/>
    <s v="Pool Cover"/>
    <n v="58.3"/>
    <n v="98.4"/>
    <n v="40.100000000000009"/>
    <n v="8.0200000000000014"/>
    <s v="Doug"/>
    <x v="2"/>
    <x v="2"/>
  </r>
  <r>
    <n v="1165"/>
    <n v="9822"/>
    <s v="Pool Cover"/>
    <n v="58.3"/>
    <n v="98.4"/>
    <n v="40.100000000000009"/>
    <n v="8.0200000000000014"/>
    <s v="Doug"/>
    <x v="2"/>
    <x v="2"/>
  </r>
  <r>
    <n v="1166"/>
    <n v="8722"/>
    <s v="Water Pump"/>
    <n v="344"/>
    <n v="502"/>
    <n v="158"/>
    <n v="31.6"/>
    <s v="Doug"/>
    <x v="2"/>
    <x v="4"/>
  </r>
  <r>
    <n v="1167"/>
    <n v="2242"/>
    <s v="AutoVac"/>
    <n v="60"/>
    <n v="124"/>
    <n v="64"/>
    <n v="12.8"/>
    <s v="Doug"/>
    <x v="2"/>
    <x v="0"/>
  </r>
  <r>
    <n v="1168"/>
    <n v="9822"/>
    <s v="Pool Cover"/>
    <n v="58.3"/>
    <n v="98.4"/>
    <n v="40.100000000000009"/>
    <n v="8.0200000000000014"/>
    <s v="Doug"/>
    <x v="2"/>
    <x v="1"/>
  </r>
  <r>
    <n v="1169"/>
    <n v="8722"/>
    <s v="Water Pump"/>
    <n v="344"/>
    <n v="502"/>
    <n v="158"/>
    <n v="31.6"/>
    <s v="Doug"/>
    <x v="2"/>
    <x v="5"/>
  </r>
  <r>
    <n v="1170"/>
    <n v="4421"/>
    <s v="Skimmer"/>
    <n v="45"/>
    <n v="87"/>
    <n v="42"/>
    <n v="8.4"/>
    <s v="Chalie"/>
    <x v="0"/>
    <x v="1"/>
  </r>
  <r>
    <n v="1171"/>
    <n v="4421"/>
    <s v="Skimmer"/>
    <n v="45"/>
    <n v="87"/>
    <n v="42"/>
    <n v="8.4"/>
    <s v="Juan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8918A-A9DD-4FC4-B3B1-1BCD9A5B6FB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H9" firstHeaderRow="1" firstDataRow="2" firstDataCol="1"/>
  <pivotFields count="10">
    <pivotField numFmtId="164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 Price" fld="4" baseField="0" baseItem="0" numFmtId="44"/>
  </dataFields>
  <formats count="1">
    <format dxfId="0">
      <pivotArea outline="0" collapsedLevelsAreSubtotals="1" fieldPosition="0"/>
    </format>
  </formats>
  <chartFormats count="3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3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3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3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4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4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4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5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5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5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topLeftCell="B1" workbookViewId="0">
      <selection activeCell="L1" sqref="L1"/>
    </sheetView>
  </sheetViews>
  <sheetFormatPr defaultColWidth="11" defaultRowHeight="15.75"/>
  <cols>
    <col min="1" max="1" width="32.25" bestFit="1" customWidth="1"/>
    <col min="2" max="2" width="19.5" bestFit="1" customWidth="1"/>
    <col min="3" max="3" width="13.625" bestFit="1" customWidth="1"/>
    <col min="4" max="4" width="18.875" bestFit="1" customWidth="1"/>
    <col min="5" max="6" width="11.125" bestFit="1" customWidth="1"/>
    <col min="7" max="7" width="8.625" bestFit="1" customWidth="1"/>
    <col min="8" max="8" width="15.875" bestFit="1" customWidth="1"/>
    <col min="9" max="9" width="11.625" bestFit="1" customWidth="1"/>
    <col min="10" max="10" width="11.5" bestFit="1" customWidth="1"/>
    <col min="11" max="11" width="13.625" bestFit="1" customWidth="1"/>
  </cols>
  <sheetData>
    <row r="1" spans="1:13" ht="78.75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5" t="s">
        <v>46</v>
      </c>
      <c r="I1" t="s">
        <v>44</v>
      </c>
      <c r="J1" t="s">
        <v>45</v>
      </c>
      <c r="K1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4">
        <f t="shared" ref="G2:G33" si="0">F2-E2</f>
        <v>40.100000000000009</v>
      </c>
      <c r="H2">
        <f t="shared" ref="H2:H33" si="1">IF(F2&gt;50,0.2*G2,G2*0.1)</f>
        <v>8.0200000000000014</v>
      </c>
      <c r="I2" t="s">
        <v>36</v>
      </c>
      <c r="J2" t="s">
        <v>37</v>
      </c>
      <c r="K2" t="s">
        <v>19</v>
      </c>
    </row>
    <row r="3" spans="1:13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4">
        <f t="shared" si="0"/>
        <v>4.9000000000000004</v>
      </c>
      <c r="H3">
        <f t="shared" si="1"/>
        <v>0.49000000000000005</v>
      </c>
      <c r="I3" t="s">
        <v>38</v>
      </c>
      <c r="J3" t="s">
        <v>39</v>
      </c>
      <c r="K3" t="s">
        <v>18</v>
      </c>
      <c r="L3" s="8" t="s">
        <v>54</v>
      </c>
      <c r="M3" s="8"/>
    </row>
    <row r="4" spans="1:13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4">
        <f t="shared" si="0"/>
        <v>2.9999999999999991</v>
      </c>
      <c r="H4">
        <f t="shared" si="1"/>
        <v>0.29999999999999993</v>
      </c>
      <c r="I4" t="s">
        <v>40</v>
      </c>
      <c r="J4" t="s">
        <v>41</v>
      </c>
      <c r="K4" t="s">
        <v>16</v>
      </c>
      <c r="L4" s="8"/>
      <c r="M4" s="8"/>
    </row>
    <row r="5" spans="1:13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4">
        <f t="shared" si="0"/>
        <v>158</v>
      </c>
      <c r="H5">
        <f t="shared" si="1"/>
        <v>31.6</v>
      </c>
      <c r="I5" t="s">
        <v>36</v>
      </c>
      <c r="J5" t="s">
        <v>37</v>
      </c>
      <c r="K5" t="s">
        <v>16</v>
      </c>
      <c r="L5" s="8"/>
      <c r="M5" s="8"/>
    </row>
    <row r="6" spans="1:13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4">
        <f t="shared" si="0"/>
        <v>5</v>
      </c>
      <c r="H6">
        <f t="shared" si="1"/>
        <v>0.5</v>
      </c>
      <c r="I6" t="s">
        <v>40</v>
      </c>
      <c r="J6" t="s">
        <v>41</v>
      </c>
      <c r="K6" t="s">
        <v>16</v>
      </c>
      <c r="L6" s="8"/>
      <c r="M6" s="8"/>
    </row>
    <row r="7" spans="1:13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4">
        <f t="shared" si="0"/>
        <v>40.100000000000009</v>
      </c>
      <c r="H7">
        <f t="shared" si="1"/>
        <v>8.0200000000000014</v>
      </c>
      <c r="I7" t="s">
        <v>40</v>
      </c>
      <c r="J7" t="s">
        <v>41</v>
      </c>
      <c r="K7" t="s">
        <v>16</v>
      </c>
      <c r="L7" s="8"/>
      <c r="M7" s="8"/>
    </row>
    <row r="8" spans="1:13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4">
        <f t="shared" si="0"/>
        <v>5</v>
      </c>
      <c r="H8">
        <f t="shared" si="1"/>
        <v>0.5</v>
      </c>
      <c r="I8" t="s">
        <v>42</v>
      </c>
      <c r="J8" t="s">
        <v>43</v>
      </c>
      <c r="K8" t="s">
        <v>19</v>
      </c>
      <c r="L8" s="8"/>
      <c r="M8" s="8"/>
    </row>
    <row r="9" spans="1:13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4">
        <f t="shared" si="0"/>
        <v>4.9000000000000004</v>
      </c>
      <c r="H9">
        <f t="shared" si="1"/>
        <v>0.49000000000000005</v>
      </c>
      <c r="I9" t="s">
        <v>40</v>
      </c>
      <c r="J9" t="s">
        <v>41</v>
      </c>
      <c r="K9" t="s">
        <v>19</v>
      </c>
      <c r="L9" s="8"/>
      <c r="M9" s="8"/>
    </row>
    <row r="10" spans="1:13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4">
        <f t="shared" si="0"/>
        <v>5</v>
      </c>
      <c r="H10">
        <f t="shared" si="1"/>
        <v>0.5</v>
      </c>
      <c r="I10" t="s">
        <v>40</v>
      </c>
      <c r="J10" t="s">
        <v>41</v>
      </c>
      <c r="K10" t="s">
        <v>16</v>
      </c>
      <c r="L10" s="8"/>
      <c r="M10" s="8"/>
    </row>
    <row r="11" spans="1:13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4">
        <f t="shared" si="0"/>
        <v>4.9000000000000004</v>
      </c>
      <c r="H11">
        <f t="shared" si="1"/>
        <v>0.49000000000000005</v>
      </c>
      <c r="I11" t="s">
        <v>38</v>
      </c>
      <c r="J11" t="s">
        <v>39</v>
      </c>
      <c r="K11" t="s">
        <v>20</v>
      </c>
      <c r="L11" s="8"/>
      <c r="M11" s="8"/>
    </row>
    <row r="12" spans="1:13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4">
        <f t="shared" si="0"/>
        <v>4.9000000000000004</v>
      </c>
      <c r="H12">
        <f t="shared" si="1"/>
        <v>0.49000000000000005</v>
      </c>
      <c r="I12" t="s">
        <v>38</v>
      </c>
      <c r="J12" t="s">
        <v>39</v>
      </c>
      <c r="K12" t="s">
        <v>16</v>
      </c>
      <c r="L12" s="8"/>
      <c r="M12" s="8"/>
    </row>
    <row r="13" spans="1:13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4">
        <f t="shared" si="0"/>
        <v>42</v>
      </c>
      <c r="H13">
        <f t="shared" si="1"/>
        <v>8.4</v>
      </c>
      <c r="I13" t="s">
        <v>40</v>
      </c>
      <c r="J13" t="s">
        <v>41</v>
      </c>
      <c r="K13" t="s">
        <v>19</v>
      </c>
      <c r="L13" s="8"/>
      <c r="M13" s="8"/>
    </row>
    <row r="14" spans="1:13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4">
        <f t="shared" si="0"/>
        <v>3</v>
      </c>
      <c r="H14">
        <f t="shared" si="1"/>
        <v>0.30000000000000004</v>
      </c>
      <c r="I14" t="s">
        <v>42</v>
      </c>
      <c r="J14" t="s">
        <v>43</v>
      </c>
      <c r="K14" t="s">
        <v>20</v>
      </c>
      <c r="L14" s="8"/>
      <c r="M14" s="8"/>
    </row>
    <row r="15" spans="1:13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4">
        <f t="shared" si="0"/>
        <v>158</v>
      </c>
      <c r="H15">
        <f t="shared" si="1"/>
        <v>31.6</v>
      </c>
      <c r="I15" t="s">
        <v>36</v>
      </c>
      <c r="J15" t="s">
        <v>37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4">
        <f t="shared" si="0"/>
        <v>4.9000000000000004</v>
      </c>
      <c r="H16">
        <f t="shared" si="1"/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4">
        <f t="shared" si="0"/>
        <v>2.9999999999999991</v>
      </c>
      <c r="H17">
        <f t="shared" si="1"/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4">
        <f t="shared" si="0"/>
        <v>64</v>
      </c>
      <c r="H18">
        <f t="shared" si="1"/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4">
        <f t="shared" si="0"/>
        <v>5</v>
      </c>
      <c r="H19">
        <f t="shared" si="1"/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4">
        <f t="shared" si="0"/>
        <v>2.9999999999999991</v>
      </c>
      <c r="H20">
        <f t="shared" si="1"/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4">
        <f t="shared" si="0"/>
        <v>2.9999999999999991</v>
      </c>
      <c r="H21">
        <f t="shared" si="1"/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4">
        <f t="shared" si="0"/>
        <v>5</v>
      </c>
      <c r="H22">
        <f t="shared" si="1"/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4">
        <f t="shared" si="0"/>
        <v>4.9000000000000004</v>
      </c>
      <c r="H23">
        <f t="shared" si="1"/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4">
        <f t="shared" si="0"/>
        <v>5</v>
      </c>
      <c r="H24">
        <f t="shared" si="1"/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4">
        <f t="shared" si="0"/>
        <v>3</v>
      </c>
      <c r="H25">
        <f t="shared" si="1"/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4">
        <f t="shared" si="0"/>
        <v>4.9000000000000004</v>
      </c>
      <c r="H26">
        <f t="shared" si="1"/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4">
        <f t="shared" si="0"/>
        <v>5</v>
      </c>
      <c r="H27">
        <f t="shared" si="1"/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4">
        <f t="shared" si="0"/>
        <v>5</v>
      </c>
      <c r="H28">
        <f t="shared" si="1"/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4">
        <f t="shared" si="0"/>
        <v>158</v>
      </c>
      <c r="H29">
        <f t="shared" si="1"/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4">
        <f t="shared" si="0"/>
        <v>2.9999999999999991</v>
      </c>
      <c r="H30">
        <f t="shared" si="1"/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4">
        <f t="shared" si="0"/>
        <v>42</v>
      </c>
      <c r="H31">
        <f t="shared" si="1"/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4">
        <f t="shared" si="0"/>
        <v>5</v>
      </c>
      <c r="H32">
        <f t="shared" si="1"/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4">
        <f t="shared" si="0"/>
        <v>4.9000000000000004</v>
      </c>
      <c r="H33">
        <f t="shared" si="1"/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4">
        <f t="shared" ref="G34:G65" si="2">F34-E34</f>
        <v>40.100000000000009</v>
      </c>
      <c r="H34">
        <f t="shared" ref="H34:H65" si="3">IF(F34&gt;50,0.2*G34,G34*0.1)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4">
        <f t="shared" si="2"/>
        <v>4.9000000000000004</v>
      </c>
      <c r="H35">
        <f t="shared" si="3"/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4">
        <f t="shared" si="2"/>
        <v>2.9999999999999991</v>
      </c>
      <c r="H36">
        <f t="shared" si="3"/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4">
        <f t="shared" si="2"/>
        <v>2.9999999999999991</v>
      </c>
      <c r="H37">
        <f t="shared" si="3"/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4">
        <f t="shared" si="2"/>
        <v>35</v>
      </c>
      <c r="H38">
        <f t="shared" si="3"/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4">
        <f t="shared" si="2"/>
        <v>2.9999999999999991</v>
      </c>
      <c r="H39">
        <f t="shared" si="3"/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4">
        <f t="shared" si="2"/>
        <v>4.9000000000000004</v>
      </c>
      <c r="H40">
        <f t="shared" si="3"/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4">
        <f t="shared" si="2"/>
        <v>5</v>
      </c>
      <c r="H41">
        <f t="shared" si="3"/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4">
        <f t="shared" si="2"/>
        <v>2.9999999999999991</v>
      </c>
      <c r="H42">
        <f t="shared" si="3"/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4">
        <f t="shared" si="2"/>
        <v>158</v>
      </c>
      <c r="H43">
        <f t="shared" si="3"/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4">
        <f t="shared" si="2"/>
        <v>64</v>
      </c>
      <c r="H44">
        <f t="shared" si="3"/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4">
        <f t="shared" si="2"/>
        <v>4.9000000000000004</v>
      </c>
      <c r="H45">
        <f t="shared" si="3"/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4">
        <f t="shared" si="2"/>
        <v>158</v>
      </c>
      <c r="H46">
        <f t="shared" si="3"/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4">
        <f t="shared" si="2"/>
        <v>5</v>
      </c>
      <c r="H47">
        <f t="shared" si="3"/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4">
        <f t="shared" si="2"/>
        <v>35</v>
      </c>
      <c r="H48">
        <f t="shared" si="3"/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4">
        <f t="shared" si="2"/>
        <v>158</v>
      </c>
      <c r="H49">
        <f t="shared" si="3"/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4">
        <f t="shared" si="2"/>
        <v>2.9999999999999991</v>
      </c>
      <c r="H50">
        <f t="shared" si="3"/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4">
        <f t="shared" si="2"/>
        <v>4.9000000000000004</v>
      </c>
      <c r="H51">
        <f t="shared" si="3"/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4">
        <f t="shared" si="2"/>
        <v>5</v>
      </c>
      <c r="H52">
        <f t="shared" si="3"/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4">
        <f t="shared" si="2"/>
        <v>35</v>
      </c>
      <c r="H53">
        <f t="shared" si="3"/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4">
        <f t="shared" si="2"/>
        <v>64</v>
      </c>
      <c r="H54">
        <f t="shared" si="3"/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4">
        <f t="shared" si="2"/>
        <v>42</v>
      </c>
      <c r="H55">
        <f t="shared" si="3"/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4">
        <f t="shared" si="2"/>
        <v>5</v>
      </c>
      <c r="H56">
        <f t="shared" si="3"/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4">
        <f t="shared" si="2"/>
        <v>5</v>
      </c>
      <c r="H57">
        <f t="shared" si="3"/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4">
        <f t="shared" si="2"/>
        <v>2.9999999999999991</v>
      </c>
      <c r="H58">
        <f t="shared" si="3"/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4">
        <f t="shared" si="2"/>
        <v>5</v>
      </c>
      <c r="H59">
        <f t="shared" si="3"/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4">
        <f t="shared" si="2"/>
        <v>64</v>
      </c>
      <c r="H60">
        <f t="shared" si="3"/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4">
        <f t="shared" si="2"/>
        <v>5</v>
      </c>
      <c r="H61">
        <f t="shared" si="3"/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4">
        <f t="shared" si="2"/>
        <v>5</v>
      </c>
      <c r="H62">
        <f t="shared" si="3"/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4">
        <f t="shared" si="2"/>
        <v>2.9999999999999991</v>
      </c>
      <c r="H63">
        <f t="shared" si="3"/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4">
        <f t="shared" si="2"/>
        <v>5</v>
      </c>
      <c r="H64">
        <f t="shared" si="3"/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4">
        <f t="shared" si="2"/>
        <v>2.9999999999999991</v>
      </c>
      <c r="H65">
        <f t="shared" si="3"/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4">
        <f t="shared" ref="G66:G97" si="4">F66-E66</f>
        <v>2.9999999999999991</v>
      </c>
      <c r="H66">
        <f t="shared" ref="H66:H97" si="5">IF(F66&gt;50,0.2*G66,G66*0.1)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4">
        <f t="shared" si="4"/>
        <v>4.9000000000000004</v>
      </c>
      <c r="H67">
        <f t="shared" si="5"/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4">
        <f t="shared" si="4"/>
        <v>4.9000000000000004</v>
      </c>
      <c r="H68">
        <f t="shared" si="5"/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4">
        <f t="shared" si="4"/>
        <v>5</v>
      </c>
      <c r="H69">
        <f t="shared" si="5"/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4">
        <f t="shared" si="4"/>
        <v>5</v>
      </c>
      <c r="H70">
        <f t="shared" si="5"/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4">
        <f t="shared" si="4"/>
        <v>2.9999999999999991</v>
      </c>
      <c r="H71">
        <f t="shared" si="5"/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4">
        <f t="shared" si="4"/>
        <v>5</v>
      </c>
      <c r="H72">
        <f t="shared" si="5"/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4">
        <f t="shared" si="4"/>
        <v>5</v>
      </c>
      <c r="H73">
        <f t="shared" si="5"/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4">
        <f t="shared" si="4"/>
        <v>35</v>
      </c>
      <c r="H74">
        <f t="shared" si="5"/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4">
        <f t="shared" si="4"/>
        <v>4.9000000000000004</v>
      </c>
      <c r="H75">
        <f t="shared" si="5"/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4">
        <f t="shared" si="4"/>
        <v>5</v>
      </c>
      <c r="H76">
        <f t="shared" si="5"/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4">
        <f t="shared" si="4"/>
        <v>5</v>
      </c>
      <c r="H77">
        <f t="shared" si="5"/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4">
        <f t="shared" si="4"/>
        <v>40.100000000000009</v>
      </c>
      <c r="H78">
        <f t="shared" si="5"/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4">
        <f t="shared" si="4"/>
        <v>4.9000000000000004</v>
      </c>
      <c r="H79">
        <f t="shared" si="5"/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4">
        <f t="shared" si="4"/>
        <v>4.9000000000000004</v>
      </c>
      <c r="H80">
        <f t="shared" si="5"/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4">
        <f t="shared" si="4"/>
        <v>42</v>
      </c>
      <c r="H81">
        <f t="shared" si="5"/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4">
        <f t="shared" si="4"/>
        <v>5</v>
      </c>
      <c r="H82">
        <f t="shared" si="5"/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4">
        <f t="shared" si="4"/>
        <v>5</v>
      </c>
      <c r="H83">
        <f t="shared" si="5"/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4">
        <f t="shared" si="4"/>
        <v>5</v>
      </c>
      <c r="H84">
        <f t="shared" si="5"/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4">
        <f t="shared" si="4"/>
        <v>5</v>
      </c>
      <c r="H85">
        <f t="shared" si="5"/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4">
        <f t="shared" si="4"/>
        <v>40.100000000000009</v>
      </c>
      <c r="H86">
        <f t="shared" si="5"/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4">
        <f t="shared" si="4"/>
        <v>5</v>
      </c>
      <c r="H87">
        <f t="shared" si="5"/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4">
        <f t="shared" si="4"/>
        <v>2.9999999999999991</v>
      </c>
      <c r="H88">
        <f t="shared" si="5"/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4">
        <f t="shared" si="4"/>
        <v>2.9999999999999991</v>
      </c>
      <c r="H89">
        <f t="shared" si="5"/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4">
        <f t="shared" si="4"/>
        <v>5</v>
      </c>
      <c r="H90">
        <f t="shared" si="5"/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4">
        <f t="shared" si="4"/>
        <v>4.9000000000000004</v>
      </c>
      <c r="H91">
        <f t="shared" si="5"/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4">
        <f t="shared" si="4"/>
        <v>4.9000000000000004</v>
      </c>
      <c r="H92">
        <f t="shared" si="5"/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4">
        <f t="shared" si="4"/>
        <v>4.9000000000000004</v>
      </c>
      <c r="H93">
        <f t="shared" si="5"/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4">
        <f t="shared" si="4"/>
        <v>5</v>
      </c>
      <c r="H94">
        <f t="shared" si="5"/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4">
        <f t="shared" si="4"/>
        <v>5</v>
      </c>
      <c r="H95">
        <f t="shared" si="5"/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4">
        <f t="shared" si="4"/>
        <v>2.9999999999999991</v>
      </c>
      <c r="H96">
        <f t="shared" si="5"/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4">
        <f t="shared" si="4"/>
        <v>5</v>
      </c>
      <c r="H97">
        <f t="shared" si="5"/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4">
        <f t="shared" ref="G98:G129" si="6">F98-E98</f>
        <v>3</v>
      </c>
      <c r="H98">
        <f t="shared" ref="H98:H129" si="7">IF(F98&gt;50,0.2*G98,G98*0.1)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4">
        <f t="shared" si="6"/>
        <v>4.9000000000000004</v>
      </c>
      <c r="H99">
        <f t="shared" si="7"/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4">
        <f t="shared" si="6"/>
        <v>4.9000000000000004</v>
      </c>
      <c r="H100">
        <f t="shared" si="7"/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4">
        <f t="shared" si="6"/>
        <v>5</v>
      </c>
      <c r="H101">
        <f t="shared" si="7"/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4">
        <f t="shared" si="6"/>
        <v>2.9999999999999991</v>
      </c>
      <c r="H102">
        <f t="shared" si="7"/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4">
        <f t="shared" si="6"/>
        <v>64</v>
      </c>
      <c r="H103">
        <f t="shared" si="7"/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4">
        <f t="shared" si="6"/>
        <v>4.9000000000000004</v>
      </c>
      <c r="H104">
        <f t="shared" si="7"/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4">
        <f t="shared" si="6"/>
        <v>4.9000000000000004</v>
      </c>
      <c r="H105">
        <f t="shared" si="7"/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4">
        <f t="shared" si="6"/>
        <v>2.9999999999999991</v>
      </c>
      <c r="H106">
        <f t="shared" si="7"/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4">
        <f t="shared" si="6"/>
        <v>40.100000000000009</v>
      </c>
      <c r="H107">
        <f t="shared" si="7"/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4">
        <f t="shared" si="6"/>
        <v>5</v>
      </c>
      <c r="H108">
        <f t="shared" si="7"/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4">
        <f t="shared" si="6"/>
        <v>40.100000000000009</v>
      </c>
      <c r="H109">
        <f t="shared" si="7"/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4">
        <f t="shared" si="6"/>
        <v>158</v>
      </c>
      <c r="H110">
        <f t="shared" si="7"/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4">
        <f t="shared" si="6"/>
        <v>158</v>
      </c>
      <c r="H111">
        <f t="shared" si="7"/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4">
        <f t="shared" si="6"/>
        <v>35</v>
      </c>
      <c r="H112">
        <f t="shared" si="7"/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4">
        <f t="shared" si="6"/>
        <v>35</v>
      </c>
      <c r="H113">
        <f t="shared" si="7"/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4">
        <f t="shared" si="6"/>
        <v>40.100000000000009</v>
      </c>
      <c r="H114">
        <f t="shared" si="7"/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4">
        <f t="shared" si="6"/>
        <v>64</v>
      </c>
      <c r="H115">
        <f t="shared" si="7"/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4">
        <f t="shared" si="6"/>
        <v>158</v>
      </c>
      <c r="H116">
        <f t="shared" si="7"/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4">
        <f t="shared" si="6"/>
        <v>35</v>
      </c>
      <c r="H117">
        <f t="shared" si="7"/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4">
        <f t="shared" si="6"/>
        <v>158</v>
      </c>
      <c r="H118">
        <f t="shared" si="7"/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4">
        <f t="shared" si="6"/>
        <v>40.100000000000009</v>
      </c>
      <c r="H119">
        <f t="shared" si="7"/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4">
        <f t="shared" si="6"/>
        <v>64</v>
      </c>
      <c r="H120">
        <f t="shared" si="7"/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4">
        <f t="shared" si="6"/>
        <v>64</v>
      </c>
      <c r="H121">
        <f t="shared" si="7"/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4">
        <f t="shared" si="6"/>
        <v>42</v>
      </c>
      <c r="H122">
        <f t="shared" si="7"/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4">
        <f t="shared" si="6"/>
        <v>158</v>
      </c>
      <c r="H123">
        <f t="shared" si="7"/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4">
        <f t="shared" si="6"/>
        <v>40.100000000000009</v>
      </c>
      <c r="H124">
        <f t="shared" si="7"/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4">
        <f t="shared" si="6"/>
        <v>42</v>
      </c>
      <c r="H125">
        <f t="shared" si="7"/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4">
        <f t="shared" si="6"/>
        <v>64</v>
      </c>
      <c r="H126">
        <f t="shared" si="7"/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4">
        <f t="shared" si="6"/>
        <v>3</v>
      </c>
      <c r="H127">
        <f t="shared" si="7"/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4">
        <f t="shared" si="6"/>
        <v>158</v>
      </c>
      <c r="H128">
        <f t="shared" si="7"/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4">
        <f t="shared" si="6"/>
        <v>35</v>
      </c>
      <c r="H129">
        <f t="shared" si="7"/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4">
        <f t="shared" ref="G130:G161" si="8">F130-E130</f>
        <v>40.100000000000009</v>
      </c>
      <c r="H130">
        <f t="shared" ref="H130:H161" si="9">IF(F130&gt;50,0.2*G130,G130*0.1)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4">
        <f t="shared" si="8"/>
        <v>42</v>
      </c>
      <c r="H131">
        <f t="shared" si="9"/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4">
        <f t="shared" si="8"/>
        <v>3</v>
      </c>
      <c r="H132">
        <f t="shared" si="9"/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4">
        <f t="shared" si="8"/>
        <v>3</v>
      </c>
      <c r="H133">
        <f t="shared" si="9"/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4">
        <f t="shared" si="8"/>
        <v>40.100000000000009</v>
      </c>
      <c r="H134">
        <f t="shared" si="9"/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4">
        <f t="shared" si="8"/>
        <v>40.100000000000009</v>
      </c>
      <c r="H135">
        <f t="shared" si="9"/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4">
        <f t="shared" si="8"/>
        <v>158</v>
      </c>
      <c r="H136">
        <f t="shared" si="9"/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4">
        <f t="shared" si="8"/>
        <v>64</v>
      </c>
      <c r="H137">
        <f t="shared" si="9"/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4">
        <f t="shared" si="8"/>
        <v>40.100000000000009</v>
      </c>
      <c r="H138">
        <f t="shared" si="9"/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4">
        <f t="shared" si="8"/>
        <v>158</v>
      </c>
      <c r="H139">
        <f t="shared" si="9"/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4">
        <f t="shared" si="8"/>
        <v>42</v>
      </c>
      <c r="H140">
        <f t="shared" si="9"/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4">
        <f t="shared" si="8"/>
        <v>42</v>
      </c>
      <c r="H141">
        <f t="shared" si="9"/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4">
        <f t="shared" si="8"/>
        <v>3</v>
      </c>
      <c r="H142">
        <f t="shared" si="9"/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4">
        <f t="shared" si="8"/>
        <v>64</v>
      </c>
      <c r="H143">
        <f t="shared" si="9"/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4">
        <f t="shared" si="8"/>
        <v>40.100000000000009</v>
      </c>
      <c r="H144">
        <f t="shared" si="9"/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4">
        <f t="shared" si="8"/>
        <v>64</v>
      </c>
      <c r="H145">
        <f t="shared" si="9"/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4">
        <f t="shared" si="8"/>
        <v>42</v>
      </c>
      <c r="H146">
        <f t="shared" si="9"/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4">
        <f t="shared" si="8"/>
        <v>158</v>
      </c>
      <c r="H147">
        <f t="shared" si="9"/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4">
        <f t="shared" si="8"/>
        <v>40.100000000000009</v>
      </c>
      <c r="H148">
        <f t="shared" si="9"/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4">
        <f t="shared" si="8"/>
        <v>3</v>
      </c>
      <c r="H149">
        <f t="shared" si="9"/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4">
        <f t="shared" si="8"/>
        <v>158</v>
      </c>
      <c r="H150">
        <f t="shared" si="9"/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4">
        <f t="shared" si="8"/>
        <v>64</v>
      </c>
      <c r="H151">
        <f t="shared" si="9"/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4">
        <f t="shared" si="8"/>
        <v>64</v>
      </c>
      <c r="H152">
        <f t="shared" si="9"/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4">
        <f t="shared" si="8"/>
        <v>42</v>
      </c>
      <c r="H153">
        <f t="shared" si="9"/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4">
        <f t="shared" si="8"/>
        <v>158</v>
      </c>
      <c r="H154">
        <f t="shared" si="9"/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4">
        <f t="shared" si="8"/>
        <v>40.100000000000009</v>
      </c>
      <c r="H155">
        <f t="shared" si="9"/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4">
        <f t="shared" si="8"/>
        <v>42</v>
      </c>
      <c r="H156">
        <f t="shared" si="9"/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4">
        <f t="shared" si="8"/>
        <v>64</v>
      </c>
      <c r="H157">
        <f t="shared" si="9"/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4">
        <f t="shared" si="8"/>
        <v>3</v>
      </c>
      <c r="H158">
        <f t="shared" si="9"/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4">
        <f t="shared" si="8"/>
        <v>158</v>
      </c>
      <c r="H159">
        <f t="shared" si="9"/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4">
        <f t="shared" si="8"/>
        <v>35</v>
      </c>
      <c r="H160">
        <f t="shared" si="9"/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4">
        <f t="shared" si="8"/>
        <v>40.100000000000009</v>
      </c>
      <c r="H161">
        <f t="shared" si="9"/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4">
        <f t="shared" ref="G162:G193" si="10">F162-E162</f>
        <v>42</v>
      </c>
      <c r="H162">
        <f t="shared" ref="H162:H193" si="11">IF(F162&gt;50,0.2*G162,G162*0.1)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4">
        <f t="shared" si="10"/>
        <v>3</v>
      </c>
      <c r="H163">
        <f t="shared" si="11"/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4">
        <f t="shared" si="10"/>
        <v>3</v>
      </c>
      <c r="H164">
        <f t="shared" si="11"/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4">
        <f t="shared" si="10"/>
        <v>40.100000000000009</v>
      </c>
      <c r="H165">
        <f t="shared" si="11"/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4">
        <f t="shared" si="10"/>
        <v>40.100000000000009</v>
      </c>
      <c r="H166">
        <f t="shared" si="11"/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4">
        <f t="shared" si="10"/>
        <v>158</v>
      </c>
      <c r="H167">
        <f t="shared" si="11"/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4">
        <f t="shared" si="10"/>
        <v>64</v>
      </c>
      <c r="H168">
        <f t="shared" si="11"/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4">
        <f t="shared" si="10"/>
        <v>40.100000000000009</v>
      </c>
      <c r="H169">
        <f t="shared" si="11"/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4">
        <f t="shared" si="10"/>
        <v>158</v>
      </c>
      <c r="H170">
        <f t="shared" si="11"/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4">
        <f t="shared" si="10"/>
        <v>42</v>
      </c>
      <c r="H171">
        <f t="shared" si="11"/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4">
        <f t="shared" si="10"/>
        <v>42</v>
      </c>
      <c r="H172">
        <f t="shared" si="11"/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3">
        <f>SUMIF(F2:F172,"&gt;50")</f>
        <v>16088.399999999994</v>
      </c>
    </row>
    <row r="176" spans="1:11">
      <c r="A176" s="1" t="s">
        <v>49</v>
      </c>
      <c r="F176" s="3">
        <f>SUMIF(F2:F172,"&lt;=50")</f>
        <v>1022.1999999999997</v>
      </c>
    </row>
  </sheetData>
  <autoFilter ref="A1:K172" xr:uid="{6F522926-5702-4C29-B495-390008E79EF7}"/>
  <sortState ref="A2:K172">
    <sortCondition ref="B2:B172"/>
  </sortState>
  <dataConsolidate topLabels="1">
    <dataRefs count="1">
      <dataRef ref="A2:G59" sheet="data"/>
    </dataRefs>
  </dataConsolidate>
  <mergeCells count="1">
    <mergeCell ref="L3:M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EA53-A322-4645-9F0A-3931CF6EE87C}">
  <dimension ref="A3:H9"/>
  <sheetViews>
    <sheetView topLeftCell="A4" workbookViewId="0">
      <selection activeCell="I28" sqref="I28"/>
    </sheetView>
  </sheetViews>
  <sheetFormatPr defaultRowHeight="15.75"/>
  <cols>
    <col min="1" max="1" width="15.75" bestFit="1" customWidth="1"/>
    <col min="2" max="2" width="14.75" bestFit="1" customWidth="1"/>
    <col min="3" max="3" width="10.125" bestFit="1" customWidth="1"/>
    <col min="4" max="4" width="7.625" bestFit="1" customWidth="1"/>
    <col min="5" max="7" width="10.125" bestFit="1" customWidth="1"/>
    <col min="8" max="8" width="11.125" bestFit="1" customWidth="1"/>
  </cols>
  <sheetData>
    <row r="3" spans="1:8">
      <c r="A3" s="6" t="s">
        <v>52</v>
      </c>
      <c r="B3" s="6" t="s">
        <v>53</v>
      </c>
    </row>
    <row r="4" spans="1:8">
      <c r="A4" s="6" t="s">
        <v>50</v>
      </c>
      <c r="B4" t="s">
        <v>16</v>
      </c>
      <c r="C4" t="s">
        <v>18</v>
      </c>
      <c r="D4" t="s">
        <v>20</v>
      </c>
      <c r="E4" t="s">
        <v>19</v>
      </c>
      <c r="F4" t="s">
        <v>17</v>
      </c>
      <c r="G4" t="s">
        <v>21</v>
      </c>
      <c r="H4" t="s">
        <v>51</v>
      </c>
    </row>
    <row r="5" spans="1:8">
      <c r="A5" s="7" t="s">
        <v>37</v>
      </c>
      <c r="B5" s="4">
        <v>2679.2000000000003</v>
      </c>
      <c r="C5" s="4">
        <v>943.3</v>
      </c>
      <c r="D5" s="4">
        <v>9.1999999999999993</v>
      </c>
      <c r="E5" s="4">
        <v>116.80000000000001</v>
      </c>
      <c r="F5" s="4">
        <v>1615</v>
      </c>
      <c r="G5" s="4">
        <v>640</v>
      </c>
      <c r="H5" s="4">
        <v>6003.5</v>
      </c>
    </row>
    <row r="6" spans="1:8">
      <c r="A6" s="7" t="s">
        <v>39</v>
      </c>
      <c r="B6" s="4">
        <v>212</v>
      </c>
      <c r="C6" s="4">
        <v>1247.4000000000001</v>
      </c>
      <c r="D6" s="4">
        <v>40.6</v>
      </c>
      <c r="E6" s="4">
        <v>156.60000000000002</v>
      </c>
      <c r="F6" s="4">
        <v>733.1</v>
      </c>
      <c r="G6" s="4">
        <v>21</v>
      </c>
      <c r="H6" s="4">
        <v>2410.6999999999998</v>
      </c>
    </row>
    <row r="7" spans="1:8">
      <c r="A7" s="7" t="s">
        <v>43</v>
      </c>
      <c r="B7" s="4">
        <v>848.7</v>
      </c>
      <c r="C7" s="4">
        <v>312.2</v>
      </c>
      <c r="D7" s="4">
        <v>7</v>
      </c>
      <c r="E7" s="4">
        <v>627</v>
      </c>
      <c r="F7" s="4">
        <v>1240.4000000000001</v>
      </c>
      <c r="G7" s="4"/>
      <c r="H7" s="4">
        <v>3035.3</v>
      </c>
    </row>
    <row r="8" spans="1:8">
      <c r="A8" s="7" t="s">
        <v>41</v>
      </c>
      <c r="B8" s="4">
        <v>1920.1000000000004</v>
      </c>
      <c r="C8" s="4">
        <v>1034.7</v>
      </c>
      <c r="D8" s="4">
        <v>9.1999999999999993</v>
      </c>
      <c r="E8" s="4">
        <v>876.5</v>
      </c>
      <c r="F8" s="4">
        <v>1134</v>
      </c>
      <c r="G8" s="4">
        <v>686.6</v>
      </c>
      <c r="H8" s="4">
        <v>5661.1</v>
      </c>
    </row>
    <row r="9" spans="1:8">
      <c r="A9" s="7" t="s">
        <v>51</v>
      </c>
      <c r="B9" s="4">
        <v>5660.0000000000009</v>
      </c>
      <c r="C9" s="4">
        <v>3537.5999999999995</v>
      </c>
      <c r="D9" s="4">
        <v>66</v>
      </c>
      <c r="E9" s="4">
        <v>1776.9</v>
      </c>
      <c r="F9" s="4">
        <v>4722.5</v>
      </c>
      <c r="G9" s="4">
        <v>1347.6</v>
      </c>
      <c r="H9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Bolat Khaknazar</cp:lastModifiedBy>
  <dcterms:created xsi:type="dcterms:W3CDTF">2014-06-11T22:14:31Z</dcterms:created>
  <dcterms:modified xsi:type="dcterms:W3CDTF">2024-11-24T07:55:06Z</dcterms:modified>
</cp:coreProperties>
</file>