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\Desktop\"/>
    </mc:Choice>
  </mc:AlternateContent>
  <xr:revisionPtr revIDLastSave="0" documentId="8_{27E64368-CB9F-4E08-941A-A3DFA56EF7B3}" xr6:coauthVersionLast="47" xr6:coauthVersionMax="47" xr10:uidLastSave="{00000000-0000-0000-0000-000000000000}"/>
  <bookViews>
    <workbookView xWindow="-120" yWindow="-120" windowWidth="29040" windowHeight="15720" xr2:uid="{A61510D2-1C68-4DE1-B414-44D5278FADF1}"/>
  </bookViews>
  <sheets>
    <sheet name="Data (2)" sheetId="2" r:id="rId1"/>
    <sheet name="Data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G3" i="1"/>
  <c r="G4" i="1"/>
  <c r="G5" i="1"/>
  <c r="G6" i="1"/>
  <c r="G7" i="1"/>
  <c r="G8" i="1"/>
  <c r="G9" i="1"/>
  <c r="G10" i="1"/>
  <c r="G11" i="1"/>
  <c r="G12" i="1"/>
  <c r="G2" i="1"/>
  <c r="K11" i="1"/>
  <c r="J11" i="1"/>
  <c r="I11" i="1"/>
  <c r="H11" i="1"/>
  <c r="N11" i="1" s="1"/>
  <c r="F11" i="1"/>
  <c r="E11" i="1"/>
  <c r="D11" i="1"/>
  <c r="K10" i="1"/>
  <c r="J10" i="1"/>
  <c r="I10" i="1"/>
  <c r="H10" i="1"/>
  <c r="F10" i="1"/>
  <c r="E10" i="1"/>
  <c r="D10" i="1"/>
  <c r="M10" i="1" s="1"/>
  <c r="K9" i="1"/>
  <c r="J9" i="1"/>
  <c r="I9" i="1"/>
  <c r="H9" i="1"/>
  <c r="F9" i="1"/>
  <c r="M9" i="1" s="1"/>
  <c r="E9" i="1"/>
  <c r="D9" i="1"/>
  <c r="K8" i="1"/>
  <c r="J8" i="1"/>
  <c r="I8" i="1"/>
  <c r="H8" i="1"/>
  <c r="F8" i="1"/>
  <c r="E8" i="1"/>
  <c r="D8" i="1"/>
  <c r="K7" i="1"/>
  <c r="J7" i="1"/>
  <c r="I7" i="1"/>
  <c r="H7" i="1"/>
  <c r="F7" i="1"/>
  <c r="E7" i="1"/>
  <c r="D7" i="1"/>
  <c r="K6" i="1"/>
  <c r="J6" i="1"/>
  <c r="I6" i="1"/>
  <c r="H6" i="1"/>
  <c r="F6" i="1"/>
  <c r="M6" i="1" s="1"/>
  <c r="E6" i="1"/>
  <c r="D6" i="1"/>
  <c r="K5" i="1"/>
  <c r="Q5" i="1" s="1"/>
  <c r="J5" i="1"/>
  <c r="P5" i="1" s="1"/>
  <c r="I5" i="1"/>
  <c r="O5" i="1" s="1"/>
  <c r="H5" i="1"/>
  <c r="N5" i="1" s="1"/>
  <c r="F5" i="1"/>
  <c r="E5" i="1"/>
  <c r="D5" i="1"/>
  <c r="K4" i="1"/>
  <c r="J4" i="1"/>
  <c r="I4" i="1"/>
  <c r="H4" i="1"/>
  <c r="F4" i="1"/>
  <c r="E4" i="1"/>
  <c r="D4" i="1"/>
  <c r="K3" i="1"/>
  <c r="J3" i="1"/>
  <c r="I3" i="1"/>
  <c r="H3" i="1"/>
  <c r="F3" i="1"/>
  <c r="M3" i="1" s="1"/>
  <c r="E3" i="1"/>
  <c r="D3" i="1"/>
  <c r="K2" i="1"/>
  <c r="Q2" i="1" s="1"/>
  <c r="J2" i="1"/>
  <c r="I2" i="1"/>
  <c r="H2" i="1"/>
  <c r="N2" i="1" s="1"/>
  <c r="F2" i="1"/>
  <c r="E2" i="1"/>
  <c r="E12" i="1" s="1"/>
  <c r="D2" i="1"/>
  <c r="D12" i="1" s="1"/>
  <c r="Q10" i="1" l="1"/>
  <c r="N10" i="1"/>
  <c r="N9" i="1"/>
  <c r="Q8" i="1"/>
  <c r="Q6" i="1"/>
  <c r="P2" i="1"/>
  <c r="M5" i="1"/>
  <c r="Q4" i="1"/>
  <c r="P4" i="1"/>
  <c r="O4" i="1"/>
  <c r="N4" i="1"/>
  <c r="M4" i="1"/>
  <c r="Q3" i="1"/>
  <c r="O3" i="1"/>
  <c r="M11" i="1"/>
  <c r="O9" i="1"/>
  <c r="P8" i="1"/>
  <c r="M7" i="1"/>
  <c r="P3" i="1"/>
  <c r="O2" i="1"/>
  <c r="Q11" i="1"/>
  <c r="P7" i="1"/>
  <c r="O6" i="1"/>
  <c r="N3" i="1"/>
  <c r="N12" i="1" s="1"/>
  <c r="M2" i="1"/>
  <c r="P11" i="1"/>
  <c r="M8" i="1"/>
  <c r="O7" i="1"/>
  <c r="N6" i="1"/>
  <c r="O11" i="1"/>
  <c r="P9" i="1"/>
  <c r="O8" i="1"/>
  <c r="N7" i="1"/>
  <c r="P10" i="1"/>
  <c r="O10" i="1"/>
  <c r="Q9" i="1"/>
  <c r="N8" i="1"/>
  <c r="Q7" i="1"/>
  <c r="P6" i="1"/>
  <c r="H12" i="1"/>
  <c r="O12" i="1" l="1"/>
  <c r="I12" i="1" s="1"/>
  <c r="P12" i="1"/>
  <c r="J12" i="1" s="1"/>
  <c r="Q12" i="1"/>
  <c r="K12" i="1" s="1"/>
  <c r="M12" i="1"/>
  <c r="F12" i="1" s="1"/>
</calcChain>
</file>

<file path=xl/sharedStrings.xml><?xml version="1.0" encoding="utf-8"?>
<sst xmlns="http://schemas.openxmlformats.org/spreadsheetml/2006/main" count="75" uniqueCount="39">
  <si>
    <t>Project/Program</t>
  </si>
  <si>
    <t>Sector</t>
  </si>
  <si>
    <t>Include</t>
  </si>
  <si>
    <t>Budget (Millions)</t>
  </si>
  <si>
    <t>Start Date</t>
  </si>
  <si>
    <t>Duration  (Months)</t>
  </si>
  <si>
    <t>Time lapsed    (Months)</t>
  </si>
  <si>
    <t>Physical % Progress</t>
  </si>
  <si>
    <t>SPI</t>
  </si>
  <si>
    <t>TimeUsed</t>
  </si>
  <si>
    <t>Lahore Ring Road</t>
  </si>
  <si>
    <t>Road</t>
  </si>
  <si>
    <t>SLMW</t>
  </si>
  <si>
    <t>Taunsa Barrage</t>
  </si>
  <si>
    <t>Irrigation</t>
  </si>
  <si>
    <t>LCCE-A</t>
  </si>
  <si>
    <t>LJC</t>
  </si>
  <si>
    <t>Jinnah Burn Centre</t>
  </si>
  <si>
    <t>Health</t>
  </si>
  <si>
    <t>Punjab Assembly</t>
  </si>
  <si>
    <t>Building</t>
  </si>
  <si>
    <t>STP</t>
  </si>
  <si>
    <t>IT</t>
  </si>
  <si>
    <t>LRMIS</t>
  </si>
  <si>
    <t>BWS Murree</t>
  </si>
  <si>
    <t>Water</t>
  </si>
  <si>
    <t>TOTAL</t>
  </si>
  <si>
    <t>Project</t>
  </si>
  <si>
    <t>Organization</t>
  </si>
  <si>
    <t>Manager</t>
  </si>
  <si>
    <t>C&amp;W</t>
  </si>
  <si>
    <t>I&amp;P</t>
  </si>
  <si>
    <t>ITD</t>
  </si>
  <si>
    <t>Finish</t>
  </si>
  <si>
    <t>Start</t>
  </si>
  <si>
    <t>Budget</t>
  </si>
  <si>
    <t>AC</t>
  </si>
  <si>
    <t>PV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</si>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</sst>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5" formatCode="_(* #,##0_);_(* \(#,##0\);_(* &quot;-&quot;??_);_(@_)"/>
    <numFmt numFmtId="167" formatCode="yyyy\-mm\-dd;@"/>
    <numFmt numFmtId="168" formatCode="mm/dd/yy;@"/>
  </numFmts>
  <fonts count="5" x14ac:knownFonts="1"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2" borderId="1" xfId="3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2" borderId="1" xfId="3" applyBorder="1" applyAlignment="1">
      <alignment horizontal="center" vertical="center"/>
    </xf>
    <xf numFmtId="0" fontId="1" fillId="2" borderId="1" xfId="3" applyBorder="1" applyAlignment="1">
      <alignment horizontal="center" vertical="center" wrapText="1"/>
    </xf>
    <xf numFmtId="0" fontId="2" fillId="2" borderId="2" xfId="3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165" fontId="0" fillId="0" borderId="0" xfId="1" applyNumberFormat="1" applyFont="1"/>
    <xf numFmtId="9" fontId="0" fillId="0" borderId="0" xfId="2" applyFont="1"/>
    <xf numFmtId="164" fontId="0" fillId="0" borderId="0" xfId="1" applyFont="1"/>
    <xf numFmtId="165" fontId="0" fillId="0" borderId="0" xfId="0" applyNumberFormat="1"/>
    <xf numFmtId="167" fontId="0" fillId="0" borderId="0" xfId="0" applyNumberFormat="1"/>
    <xf numFmtId="167" fontId="1" fillId="2" borderId="1" xfId="3" applyNumberFormat="1" applyBorder="1" applyAlignment="1">
      <alignment horizontal="center" vertical="center" wrapText="1"/>
    </xf>
    <xf numFmtId="168" fontId="3" fillId="0" borderId="0" xfId="0" applyNumberFormat="1" applyFont="1"/>
    <xf numFmtId="168" fontId="0" fillId="0" borderId="0" xfId="0" applyNumberFormat="1"/>
  </cellXfs>
  <cellStyles count="4">
    <cellStyle name="Accent1" xfId="3" builtinId="29"/>
    <cellStyle name="Comma" xfId="1" builtinId="3"/>
    <cellStyle name="Normal" xfId="0" builtinId="0"/>
    <cellStyle name="Per cent" xfId="2" builtinId="5"/>
  </cellStyles>
  <dxfs count="0"/>
  <tableStyles count="1" defaultTableStyle="TableStyleMedium2" defaultPivotStyle="PivotStyleLight16">
    <tableStyle name="Invisible" pivot="0" table="0" count="0" xr9:uid="{2D02688A-D6A0-4449-A4F8-37568B1C61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Mega Projects Portfolio</a:t>
            </a:r>
          </a:p>
        </c:rich>
      </c:tx>
      <c:layout>
        <c:manualLayout>
          <c:xMode val="edge"/>
          <c:yMode val="edge"/>
          <c:x val="0.38454893709728416"/>
          <c:y val="2.74809365166809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631996690535387E-2"/>
          <c:y val="0.14198483866951833"/>
          <c:w val="0.82465347684519186"/>
          <c:h val="0.77099294116243822"/>
        </c:manualLayout>
      </c:layout>
      <c:bubbleChart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Road</c:v>
                </c:pt>
              </c:strCache>
            </c:strRef>
          </c:tx>
          <c:spPr>
            <a:solidFill>
              <a:srgbClr val="9933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xVal>
            <c:numRef>
              <c:f>Data!$K$2:$K$3</c:f>
              <c:numCache>
                <c:formatCode>_(* #,##0.00_);_(* \(#,##0.00\);_(* "-"??_);_(@_)</c:formatCode>
                <c:ptCount val="2"/>
                <c:pt idx="0">
                  <c:v>1.1751174202201327</c:v>
                </c:pt>
                <c:pt idx="1">
                  <c:v>0.1</c:v>
                </c:pt>
              </c:numCache>
            </c:numRef>
          </c:xVal>
          <c:yVal>
            <c:numRef>
              <c:f>Data!$I$2:$I$3</c:f>
              <c:numCache>
                <c:formatCode>0%</c:formatCode>
                <c:ptCount val="2"/>
                <c:pt idx="0">
                  <c:v>0.49102557028651772</c:v>
                </c:pt>
                <c:pt idx="1">
                  <c:v>0.02</c:v>
                </c:pt>
              </c:numCache>
            </c:numRef>
          </c:yVal>
          <c:bubbleSize>
            <c:numRef>
              <c:f>Data!$D$2:$D$3</c:f>
              <c:numCache>
                <c:formatCode>_(* #,##0_);_(* \(#,##0\);_(* "-"??_);_(@_)</c:formatCode>
                <c:ptCount val="2"/>
                <c:pt idx="0">
                  <c:v>60336.556726999996</c:v>
                </c:pt>
                <c:pt idx="1">
                  <c:v>23000</c:v>
                </c:pt>
              </c:numCache>
            </c:numRef>
          </c:bubbleSize>
          <c:bubble3D val="1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825-4939-8F2D-8A9D03C9A878}"/>
            </c:ext>
          </c:extLst>
        </c:ser>
        <c:ser>
          <c:idx val="1"/>
          <c:order val="1"/>
          <c:tx>
            <c:strRef>
              <c:f>Data!$B$4</c:f>
              <c:strCache>
                <c:ptCount val="1"/>
                <c:pt idx="0">
                  <c:v>Irrigation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xVal>
            <c:numRef>
              <c:f>Data!$K$4:$K$6</c:f>
              <c:numCache>
                <c:formatCode>_(* #,##0.00_);_(* \(#,##0.00\);_(* "-"??_);_(@_)</c:formatCode>
                <c:ptCount val="3"/>
                <c:pt idx="0">
                  <c:v>0.52503966933124813</c:v>
                </c:pt>
                <c:pt idx="1">
                  <c:v>1.6153846153846154</c:v>
                </c:pt>
                <c:pt idx="2">
                  <c:v>0.68069839349331174</c:v>
                </c:pt>
              </c:numCache>
            </c:numRef>
          </c:xVal>
          <c:yVal>
            <c:numRef>
              <c:f>Data!$I$4:$I$6</c:f>
              <c:numCache>
                <c:formatCode>0%</c:formatCode>
                <c:ptCount val="3"/>
                <c:pt idx="0">
                  <c:v>0.67093198712970159</c:v>
                </c:pt>
                <c:pt idx="1">
                  <c:v>0.95</c:v>
                </c:pt>
                <c:pt idx="2">
                  <c:v>0.76451905626134298</c:v>
                </c:pt>
              </c:numCache>
            </c:numRef>
          </c:yVal>
          <c:bubbleSize>
            <c:numRef>
              <c:f>Data!$D$4:$D$6</c:f>
              <c:numCache>
                <c:formatCode>_(* #,##0_);_(* \(#,##0\);_(* "-"??_);_(@_)</c:formatCode>
                <c:ptCount val="3"/>
                <c:pt idx="0">
                  <c:v>9013</c:v>
                </c:pt>
                <c:pt idx="1">
                  <c:v>2406</c:v>
                </c:pt>
                <c:pt idx="2">
                  <c:v>1102</c:v>
                </c:pt>
              </c:numCache>
            </c:numRef>
          </c:bubbleSize>
          <c:bubble3D val="1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825-4939-8F2D-8A9D03C9A878}"/>
            </c:ext>
          </c:extLst>
        </c:ser>
        <c:ser>
          <c:idx val="2"/>
          <c:order val="2"/>
          <c:tx>
            <c:strRef>
              <c:f>Data!$B$7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xVal>
            <c:numRef>
              <c:f>Data!$K$7</c:f>
              <c:numCache>
                <c:formatCode>_(* #,##0.00_);_(* \(#,##0.00\);_(* "-"??_);_(@_)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Data!$I$7</c:f>
              <c:numCache>
                <c:formatCode>0%</c:formatCode>
                <c:ptCount val="1"/>
                <c:pt idx="0">
                  <c:v>0.05</c:v>
                </c:pt>
              </c:numCache>
            </c:numRef>
          </c:yVal>
          <c:bubbleSize>
            <c:numRef>
              <c:f>Data!$D$7</c:f>
              <c:numCache>
                <c:formatCode>_(* #,##0_);_(* \(#,##0\);_(* "-"??_);_(@_)</c:formatCode>
                <c:ptCount val="1"/>
                <c:pt idx="0">
                  <c:v>892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2-2825-4939-8F2D-8A9D03C9A878}"/>
            </c:ext>
          </c:extLst>
        </c:ser>
        <c:ser>
          <c:idx val="3"/>
          <c:order val="3"/>
          <c:tx>
            <c:strRef>
              <c:f>Data!$B$8</c:f>
              <c:strCache>
                <c:ptCount val="1"/>
                <c:pt idx="0">
                  <c:v>Building</c:v>
                </c:pt>
              </c:strCache>
            </c:strRef>
          </c:tx>
          <c:spPr>
            <a:solidFill>
              <a:srgbClr val="99CCFF"/>
            </a:solidFill>
            <a:ln w="38100">
              <a:solidFill>
                <a:srgbClr val="FF0000"/>
              </a:solidFill>
              <a:prstDash val="solid"/>
            </a:ln>
          </c:spPr>
          <c:invertIfNegative val="1"/>
          <c:xVal>
            <c:numRef>
              <c:f>Data!$K$8</c:f>
              <c:numCache>
                <c:formatCode>_(* #,##0.00_);_(* \(#,##0.00\);_(* "-"??_);_(@_)</c:formatCode>
                <c:ptCount val="1"/>
                <c:pt idx="0">
                  <c:v>1.9180892482779273</c:v>
                </c:pt>
              </c:numCache>
            </c:numRef>
          </c:xVal>
          <c:yVal>
            <c:numRef>
              <c:f>Data!$I$8</c:f>
              <c:numCache>
                <c:formatCode>0%</c:formatCode>
                <c:ptCount val="1"/>
                <c:pt idx="0">
                  <c:v>0.10576819407008087</c:v>
                </c:pt>
              </c:numCache>
            </c:numRef>
          </c:yVal>
          <c:bubbleSize>
            <c:numRef>
              <c:f>Data!$D$8</c:f>
              <c:numCache>
                <c:formatCode>_(* #,##0_);_(* \(#,##0\);_(* "-"??_);_(@_)</c:formatCode>
                <c:ptCount val="1"/>
                <c:pt idx="0">
                  <c:v>2226</c:v>
                </c:pt>
              </c:numCache>
            </c:numRef>
          </c:bubbleSize>
          <c:bubble3D val="1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38100">
                    <a:solidFill>
                      <a:srgbClr val="FF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825-4939-8F2D-8A9D03C9A878}"/>
            </c:ext>
          </c:extLst>
        </c:ser>
        <c:ser>
          <c:idx val="4"/>
          <c:order val="4"/>
          <c:tx>
            <c:strRef>
              <c:f>Data!$B$9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xVal>
            <c:numRef>
              <c:f>Data!$K$9:$K$10</c:f>
              <c:numCache>
                <c:formatCode>_(* #,##0.00_);_(* \(#,##0.00\);_(* "-"??_);_(@_)</c:formatCode>
                <c:ptCount val="2"/>
                <c:pt idx="0">
                  <c:v>0.25</c:v>
                </c:pt>
                <c:pt idx="1">
                  <c:v>8.3333333333333329E-2</c:v>
                </c:pt>
              </c:numCache>
            </c:numRef>
          </c:xVal>
          <c:yVal>
            <c:numRef>
              <c:f>Data!$I$9:$I$10</c:f>
              <c:numCache>
                <c:formatCode>0%</c:formatCode>
                <c:ptCount val="2"/>
                <c:pt idx="0">
                  <c:v>0.08</c:v>
                </c:pt>
                <c:pt idx="1">
                  <c:v>0.05</c:v>
                </c:pt>
              </c:numCache>
            </c:numRef>
          </c:yVal>
          <c:bubbleSize>
            <c:numRef>
              <c:f>Data!$D$9:$D$10</c:f>
              <c:numCache>
                <c:formatCode>_(* #,##0_);_(* \(#,##0\);_(* "-"??_);_(@_)</c:formatCode>
                <c:ptCount val="2"/>
                <c:pt idx="0">
                  <c:v>3342</c:v>
                </c:pt>
                <c:pt idx="1">
                  <c:v>3115</c:v>
                </c:pt>
              </c:numCache>
            </c:numRef>
          </c:bubbleSize>
          <c:bubble3D val="1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2825-4939-8F2D-8A9D03C9A878}"/>
            </c:ext>
          </c:extLst>
        </c:ser>
        <c:ser>
          <c:idx val="5"/>
          <c:order val="5"/>
          <c:tx>
            <c:strRef>
              <c:f>Data!$B$11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xVal>
            <c:numRef>
              <c:f>Data!$K$11</c:f>
              <c:numCache>
                <c:formatCode>_(* #,##0.00_);_(* \(#,##0.00\);_(* "-"??_);_(@_)</c:formatCode>
                <c:ptCount val="1"/>
                <c:pt idx="0">
                  <c:v>0.95238095238095233</c:v>
                </c:pt>
              </c:numCache>
            </c:numRef>
          </c:xVal>
          <c:yVal>
            <c:numRef>
              <c:f>Data!$I$11</c:f>
              <c:numCache>
                <c:formatCode>0%</c:formatCode>
                <c:ptCount val="1"/>
                <c:pt idx="0">
                  <c:v>0.2</c:v>
                </c:pt>
              </c:numCache>
            </c:numRef>
          </c:yVal>
          <c:bubbleSize>
            <c:numRef>
              <c:f>Data!$D$11</c:f>
              <c:numCache>
                <c:formatCode>_(* #,##0_);_(* \(#,##0\);_(* "-"??_);_(@_)</c:formatCode>
                <c:ptCount val="1"/>
                <c:pt idx="0">
                  <c:v>3924</c:v>
                </c:pt>
              </c:numCache>
            </c:numRef>
          </c:bubbleSize>
          <c:bubble3D val="1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2825-4939-8F2D-8A9D03C9A878}"/>
            </c:ext>
          </c:extLst>
        </c:ser>
        <c:ser>
          <c:idx val="6"/>
          <c:order val="6"/>
          <c:tx>
            <c:strRef>
              <c:f>Data!$A$12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>
              <a:solidFill>
                <a:srgbClr val="FF0000"/>
              </a:solidFill>
              <a:prstDash val="sysDash"/>
            </a:ln>
          </c:spPr>
          <c:invertIfNegative val="1"/>
          <c:xVal>
            <c:numRef>
              <c:f>Data!$K$12</c:f>
              <c:numCache>
                <c:formatCode>_(* #,##0.00_);_(* \(#,##0.00\);_(* "-"??_);_(@_)</c:formatCode>
                <c:ptCount val="1"/>
                <c:pt idx="0">
                  <c:v>0.84169645349677724</c:v>
                </c:pt>
              </c:numCache>
            </c:numRef>
          </c:xVal>
          <c:yVal>
            <c:numRef>
              <c:f>Data!$I$12</c:f>
              <c:numCache>
                <c:formatCode>0%</c:formatCode>
                <c:ptCount val="1"/>
                <c:pt idx="0">
                  <c:v>0.37263474084804349</c:v>
                </c:pt>
              </c:numCache>
            </c:numRef>
          </c:yVal>
          <c:bubbleSize>
            <c:numRef>
              <c:f>Data!$D$12</c:f>
              <c:numCache>
                <c:formatCode>_(* #,##0_);_(* \(#,##0\);_(* "-"??_);_(@_)</c:formatCode>
                <c:ptCount val="1"/>
                <c:pt idx="0">
                  <c:v>109356.55672699999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6-2825-4939-8F2D-8A9D03C9A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83463424"/>
        <c:axId val="1"/>
      </c:bubbleChart>
      <c:valAx>
        <c:axId val="683463424"/>
        <c:scaling>
          <c:orientation val="minMax"/>
          <c:max val="2"/>
          <c:min val="-0.2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Time Used</a:t>
                </a:r>
              </a:p>
            </c:rich>
          </c:tx>
          <c:layout>
            <c:manualLayout>
              <c:xMode val="edge"/>
              <c:yMode val="edge"/>
              <c:x val="0.42795175166808375"/>
              <c:y val="0.9328251228717817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25400">
            <a:solidFill>
              <a:srgbClr val="FF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0.2"/>
      </c:valAx>
      <c:valAx>
        <c:axId val="1"/>
        <c:scaling>
          <c:orientation val="minMax"/>
          <c:max val="1.1000000000000001"/>
          <c:min val="-0.1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Progress</a:t>
                </a:r>
              </a:p>
            </c:rich>
          </c:tx>
          <c:layout>
            <c:manualLayout>
              <c:xMode val="edge"/>
              <c:yMode val="edge"/>
              <c:x val="1.3888900662655862E-2"/>
              <c:y val="0.4534354525252359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25400">
            <a:solidFill>
              <a:srgbClr val="FF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3463424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1840355631811887"/>
          <c:y val="0.39847357949187401"/>
          <c:w val="7.4652841061775263E-2"/>
          <c:h val="0.258015459517726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13</xdr:row>
      <xdr:rowOff>9525</xdr:rowOff>
    </xdr:from>
    <xdr:to>
      <xdr:col>17</xdr:col>
      <xdr:colOff>19050</xdr:colOff>
      <xdr:row>45</xdr:row>
      <xdr:rowOff>152400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1ABA7C5-408B-4E7D-B924-123BD1C4C2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0.5114</cdr:x>
      <cdr:y>0.20728</cdr:y>
    </cdr:from>
    <cdr:to>
      <cdr:x>0.5114</cdr:x>
      <cdr:y>0.84762</cdr:y>
    </cdr:to>
    <cdr:sp macro="" textlink="">
      <cdr:nvSpPr>
        <cdr:cNvPr id="13313" name="Line 1">
          <a:extLst xmlns:a="http://schemas.openxmlformats.org/drawingml/2006/main">
            <a:ext uri="{FF2B5EF4-FFF2-40B4-BE49-F238E27FC236}">
              <a16:creationId xmlns:a16="http://schemas.microsoft.com/office/drawing/2014/main" id="{D67EAA65-2384-CCA9-024F-6A69514B5B24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5619539" y="1298351"/>
          <a:ext cx="0" cy="400108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0.13569</cdr:x>
      <cdr:y>0.20728</cdr:y>
    </cdr:from>
    <cdr:to>
      <cdr:x>0.51066</cdr:x>
      <cdr:y>0.84762</cdr:y>
    </cdr:to>
    <cdr:sp macro="" textlink="">
      <cdr:nvSpPr>
        <cdr:cNvPr id="13314" name="Line 2">
          <a:extLst xmlns:a="http://schemas.openxmlformats.org/drawingml/2006/main">
            <a:ext uri="{FF2B5EF4-FFF2-40B4-BE49-F238E27FC236}">
              <a16:creationId xmlns:a16="http://schemas.microsoft.com/office/drawing/2014/main" id="{38CD79FA-1634-91FE-F7BC-71A37081573B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1493337" y="1298351"/>
          <a:ext cx="4118037" cy="400108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ropbox%20(Personal)\Archive\GoPB%20PMU%20-%20I\Portfolio%20Aug07\Portfolio%20Aug07.xls" TargetMode="External"/><Relationship Id="rId1" Type="http://schemas.openxmlformats.org/officeDocument/2006/relationships/externalLinkPath" Target="file:///D:\Dropbox%20(Personal)\Archive\GoPB%20PMU%20-%20I\Portfolio%20Aug07\Portfolio%20Aug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rtfolio Growth"/>
      <sheetName val="Raw Data"/>
      <sheetName val="Data"/>
      <sheetName val="Portfolio"/>
      <sheetName val="31-07-07"/>
    </sheetNames>
    <sheetDataSet>
      <sheetData sheetId="0"/>
      <sheetData sheetId="1">
        <row r="23">
          <cell r="C23">
            <v>60336.556726999996</v>
          </cell>
          <cell r="D23">
            <v>38245</v>
          </cell>
          <cell r="E23">
            <v>30</v>
          </cell>
          <cell r="F23">
            <v>30.889856807149787</v>
          </cell>
          <cell r="G23">
            <v>0.49102557028651772</v>
          </cell>
          <cell r="H23">
            <v>0.5348484143452803</v>
          </cell>
          <cell r="I23">
            <v>1.1751174202201327</v>
          </cell>
        </row>
        <row r="25">
          <cell r="C25">
            <v>3924</v>
          </cell>
          <cell r="D25">
            <v>38687</v>
          </cell>
          <cell r="E25">
            <v>21</v>
          </cell>
          <cell r="F25">
            <v>20</v>
          </cell>
          <cell r="G25">
            <v>0.2</v>
          </cell>
          <cell r="H25">
            <v>0.67</v>
          </cell>
          <cell r="I25">
            <v>0.95238095238095233</v>
          </cell>
        </row>
        <row r="27">
          <cell r="C27">
            <v>892</v>
          </cell>
          <cell r="D27">
            <v>39022</v>
          </cell>
          <cell r="E27">
            <v>24</v>
          </cell>
          <cell r="F27">
            <v>10</v>
          </cell>
          <cell r="G27">
            <v>0.05</v>
          </cell>
          <cell r="H27">
            <v>0.12</v>
          </cell>
          <cell r="I27">
            <v>0.41666666666666669</v>
          </cell>
        </row>
        <row r="32">
          <cell r="C32">
            <v>1102</v>
          </cell>
          <cell r="D32">
            <v>38169</v>
          </cell>
          <cell r="E32">
            <v>36</v>
          </cell>
          <cell r="F32">
            <v>22.266787658802176</v>
          </cell>
          <cell r="G32">
            <v>0.76451905626134298</v>
          </cell>
          <cell r="H32">
            <v>1.4357713248638839</v>
          </cell>
          <cell r="I32">
            <v>0.68069839349331174</v>
          </cell>
        </row>
        <row r="34">
          <cell r="C34">
            <v>2406</v>
          </cell>
          <cell r="D34">
            <v>38033</v>
          </cell>
          <cell r="E34">
            <v>26</v>
          </cell>
          <cell r="F34">
            <v>42</v>
          </cell>
          <cell r="G34">
            <v>0.95</v>
          </cell>
          <cell r="H34">
            <v>0.28999999999999998</v>
          </cell>
          <cell r="I34">
            <v>1.6153846153846154</v>
          </cell>
        </row>
        <row r="40">
          <cell r="C40">
            <v>9013</v>
          </cell>
          <cell r="D40">
            <v>38443</v>
          </cell>
          <cell r="E40">
            <v>36</v>
          </cell>
          <cell r="F40">
            <v>17.383889936758017</v>
          </cell>
          <cell r="G40">
            <v>0.67093198712970159</v>
          </cell>
          <cell r="H40">
            <v>1.0015411072894707</v>
          </cell>
          <cell r="I40">
            <v>0.52503966933124813</v>
          </cell>
        </row>
        <row r="45">
          <cell r="C45">
            <v>2226</v>
          </cell>
          <cell r="D45">
            <v>38579</v>
          </cell>
          <cell r="E45">
            <v>12</v>
          </cell>
          <cell r="F45">
            <v>23.017070979335131</v>
          </cell>
          <cell r="G45">
            <v>0.10576819407008087</v>
          </cell>
          <cell r="H45">
            <v>0.1108535489667565</v>
          </cell>
          <cell r="I45">
            <v>1.9180892482779273</v>
          </cell>
        </row>
        <row r="47">
          <cell r="C47">
            <v>3115</v>
          </cell>
          <cell r="D47">
            <v>39142</v>
          </cell>
          <cell r="E47">
            <v>60</v>
          </cell>
          <cell r="F47">
            <v>5</v>
          </cell>
          <cell r="G47">
            <v>0.05</v>
          </cell>
          <cell r="H47">
            <v>0.2</v>
          </cell>
          <cell r="I47">
            <v>8.3333333333333329E-2</v>
          </cell>
        </row>
        <row r="49">
          <cell r="C49">
            <v>3342</v>
          </cell>
          <cell r="D49">
            <v>39052</v>
          </cell>
          <cell r="E49">
            <v>24</v>
          </cell>
          <cell r="F49">
            <v>8</v>
          </cell>
          <cell r="G49">
            <v>0.08</v>
          </cell>
          <cell r="H49">
            <v>0.2</v>
          </cell>
          <cell r="I49">
            <v>0.25</v>
          </cell>
        </row>
        <row r="51">
          <cell r="C51">
            <v>23000</v>
          </cell>
          <cell r="D51">
            <v>39417</v>
          </cell>
          <cell r="E51">
            <v>40</v>
          </cell>
          <cell r="F51">
            <v>4</v>
          </cell>
          <cell r="G51">
            <v>0.02</v>
          </cell>
          <cell r="H51">
            <v>0.8</v>
          </cell>
          <cell r="I51">
            <v>0.1</v>
          </cell>
        </row>
      </sheetData>
      <sheetData sheetId="2">
        <row r="2">
          <cell r="B2" t="str">
            <v>Road</v>
          </cell>
          <cell r="D2">
            <v>60336.556726999996</v>
          </cell>
          <cell r="H2">
            <v>0.49102557028651772</v>
          </cell>
          <cell r="J2">
            <v>1.1751174202201327</v>
          </cell>
        </row>
        <row r="3">
          <cell r="D3">
            <v>23000</v>
          </cell>
          <cell r="H3">
            <v>0.02</v>
          </cell>
          <cell r="J3">
            <v>0.1</v>
          </cell>
        </row>
        <row r="4">
          <cell r="B4" t="str">
            <v>Irrigation</v>
          </cell>
          <cell r="D4">
            <v>9013</v>
          </cell>
          <cell r="H4">
            <v>0.67093198712970159</v>
          </cell>
          <cell r="J4">
            <v>0.52503966933124813</v>
          </cell>
        </row>
        <row r="5">
          <cell r="D5">
            <v>2406</v>
          </cell>
          <cell r="H5">
            <v>0.95</v>
          </cell>
          <cell r="J5">
            <v>1.6153846153846154</v>
          </cell>
        </row>
        <row r="6">
          <cell r="D6">
            <v>1102</v>
          </cell>
          <cell r="H6">
            <v>0.76451905626134298</v>
          </cell>
          <cell r="J6">
            <v>0.68069839349331174</v>
          </cell>
        </row>
        <row r="7">
          <cell r="B7" t="str">
            <v>Health</v>
          </cell>
          <cell r="D7">
            <v>892</v>
          </cell>
          <cell r="H7">
            <v>0.05</v>
          </cell>
          <cell r="J7">
            <v>0.41666666666666669</v>
          </cell>
        </row>
        <row r="8">
          <cell r="B8" t="str">
            <v>Building</v>
          </cell>
          <cell r="D8">
            <v>2226</v>
          </cell>
          <cell r="H8">
            <v>0.10576819407008087</v>
          </cell>
          <cell r="J8">
            <v>1.9180892482779273</v>
          </cell>
        </row>
        <row r="9">
          <cell r="B9" t="str">
            <v>IT</v>
          </cell>
          <cell r="D9">
            <v>3342</v>
          </cell>
          <cell r="H9">
            <v>0.08</v>
          </cell>
          <cell r="J9">
            <v>0.25</v>
          </cell>
        </row>
        <row r="10">
          <cell r="D10">
            <v>3115</v>
          </cell>
          <cell r="H10">
            <v>0.05</v>
          </cell>
          <cell r="J10">
            <v>8.3333333333333329E-2</v>
          </cell>
        </row>
        <row r="11">
          <cell r="B11" t="str">
            <v>Water</v>
          </cell>
          <cell r="D11">
            <v>3924</v>
          </cell>
          <cell r="H11">
            <v>0.2</v>
          </cell>
          <cell r="J11">
            <v>0.95238095238095233</v>
          </cell>
        </row>
        <row r="12">
          <cell r="A12" t="str">
            <v>TOTAL</v>
          </cell>
          <cell r="D12">
            <v>109356.55672699999</v>
          </cell>
          <cell r="H12">
            <v>0.37263474084804349</v>
          </cell>
          <cell r="J12">
            <v>0.84169645349677724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F040-2D2B-4B9A-BEA8-C972AC24C58D}">
  <dimension ref="A1:J11"/>
  <sheetViews>
    <sheetView tabSelected="1" zoomScale="85" workbookViewId="0">
      <selection activeCell="L1" sqref="L1:R1048576"/>
    </sheetView>
  </sheetViews>
  <sheetFormatPr defaultRowHeight="15" x14ac:dyDescent="0.25"/>
  <cols>
    <col min="1" max="1" width="18" bestFit="1" customWidth="1"/>
    <col min="2" max="2" width="12.85546875" bestFit="1" customWidth="1"/>
    <col min="3" max="3" width="12.85546875" customWidth="1"/>
    <col min="4" max="4" width="12.42578125" bestFit="1" customWidth="1"/>
    <col min="5" max="5" width="10.5703125" bestFit="1" customWidth="1"/>
    <col min="6" max="6" width="10.5703125" style="12" bestFit="1" customWidth="1"/>
    <col min="7" max="9" width="10.5703125" style="12" customWidth="1"/>
    <col min="10" max="10" width="10.5703125" bestFit="1" customWidth="1"/>
    <col min="241" max="241" width="18.42578125" bestFit="1" customWidth="1"/>
    <col min="242" max="242" width="10.42578125" bestFit="1" customWidth="1"/>
    <col min="243" max="243" width="10.42578125" customWidth="1"/>
    <col min="244" max="244" width="12.42578125" bestFit="1" customWidth="1"/>
    <col min="246" max="247" width="8" bestFit="1" customWidth="1"/>
    <col min="248" max="248" width="8.42578125" bestFit="1" customWidth="1"/>
    <col min="249" max="249" width="7.140625" customWidth="1"/>
    <col min="250" max="250" width="9.42578125" bestFit="1" customWidth="1"/>
    <col min="252" max="253" width="12.7109375" bestFit="1" customWidth="1"/>
    <col min="254" max="256" width="10.28515625" bestFit="1" customWidth="1"/>
    <col min="497" max="497" width="18.42578125" bestFit="1" customWidth="1"/>
    <col min="498" max="498" width="10.42578125" bestFit="1" customWidth="1"/>
    <col min="499" max="499" width="10.42578125" customWidth="1"/>
    <col min="500" max="500" width="12.42578125" bestFit="1" customWidth="1"/>
    <col min="502" max="503" width="8" bestFit="1" customWidth="1"/>
    <col min="504" max="504" width="8.42578125" bestFit="1" customWidth="1"/>
    <col min="505" max="505" width="7.140625" customWidth="1"/>
    <col min="506" max="506" width="9.42578125" bestFit="1" customWidth="1"/>
    <col min="508" max="509" width="12.7109375" bestFit="1" customWidth="1"/>
    <col min="510" max="512" width="10.28515625" bestFit="1" customWidth="1"/>
    <col min="753" max="753" width="18.42578125" bestFit="1" customWidth="1"/>
    <col min="754" max="754" width="10.42578125" bestFit="1" customWidth="1"/>
    <col min="755" max="755" width="10.42578125" customWidth="1"/>
    <col min="756" max="756" width="12.42578125" bestFit="1" customWidth="1"/>
    <col min="758" max="759" width="8" bestFit="1" customWidth="1"/>
    <col min="760" max="760" width="8.42578125" bestFit="1" customWidth="1"/>
    <col min="761" max="761" width="7.140625" customWidth="1"/>
    <col min="762" max="762" width="9.42578125" bestFit="1" customWidth="1"/>
    <col min="764" max="765" width="12.7109375" bestFit="1" customWidth="1"/>
    <col min="766" max="768" width="10.28515625" bestFit="1" customWidth="1"/>
    <col min="1009" max="1009" width="18.42578125" bestFit="1" customWidth="1"/>
    <col min="1010" max="1010" width="10.42578125" bestFit="1" customWidth="1"/>
    <col min="1011" max="1011" width="10.42578125" customWidth="1"/>
    <col min="1012" max="1012" width="12.42578125" bestFit="1" customWidth="1"/>
    <col min="1014" max="1015" width="8" bestFit="1" customWidth="1"/>
    <col min="1016" max="1016" width="8.42578125" bestFit="1" customWidth="1"/>
    <col min="1017" max="1017" width="7.140625" customWidth="1"/>
    <col min="1018" max="1018" width="9.42578125" bestFit="1" customWidth="1"/>
    <col min="1020" max="1021" width="12.7109375" bestFit="1" customWidth="1"/>
    <col min="1022" max="1024" width="10.28515625" bestFit="1" customWidth="1"/>
    <col min="1265" max="1265" width="18.42578125" bestFit="1" customWidth="1"/>
    <col min="1266" max="1266" width="10.42578125" bestFit="1" customWidth="1"/>
    <col min="1267" max="1267" width="10.42578125" customWidth="1"/>
    <col min="1268" max="1268" width="12.42578125" bestFit="1" customWidth="1"/>
    <col min="1270" max="1271" width="8" bestFit="1" customWidth="1"/>
    <col min="1272" max="1272" width="8.42578125" bestFit="1" customWidth="1"/>
    <col min="1273" max="1273" width="7.140625" customWidth="1"/>
    <col min="1274" max="1274" width="9.42578125" bestFit="1" customWidth="1"/>
    <col min="1276" max="1277" width="12.7109375" bestFit="1" customWidth="1"/>
    <col min="1278" max="1280" width="10.28515625" bestFit="1" customWidth="1"/>
    <col min="1521" max="1521" width="18.42578125" bestFit="1" customWidth="1"/>
    <col min="1522" max="1522" width="10.42578125" bestFit="1" customWidth="1"/>
    <col min="1523" max="1523" width="10.42578125" customWidth="1"/>
    <col min="1524" max="1524" width="12.42578125" bestFit="1" customWidth="1"/>
    <col min="1526" max="1527" width="8" bestFit="1" customWidth="1"/>
    <col min="1528" max="1528" width="8.42578125" bestFit="1" customWidth="1"/>
    <col min="1529" max="1529" width="7.140625" customWidth="1"/>
    <col min="1530" max="1530" width="9.42578125" bestFit="1" customWidth="1"/>
    <col min="1532" max="1533" width="12.7109375" bestFit="1" customWidth="1"/>
    <col min="1534" max="1536" width="10.28515625" bestFit="1" customWidth="1"/>
    <col min="1777" max="1777" width="18.42578125" bestFit="1" customWidth="1"/>
    <col min="1778" max="1778" width="10.42578125" bestFit="1" customWidth="1"/>
    <col min="1779" max="1779" width="10.42578125" customWidth="1"/>
    <col min="1780" max="1780" width="12.42578125" bestFit="1" customWidth="1"/>
    <col min="1782" max="1783" width="8" bestFit="1" customWidth="1"/>
    <col min="1784" max="1784" width="8.42578125" bestFit="1" customWidth="1"/>
    <col min="1785" max="1785" width="7.140625" customWidth="1"/>
    <col min="1786" max="1786" width="9.42578125" bestFit="1" customWidth="1"/>
    <col min="1788" max="1789" width="12.7109375" bestFit="1" customWidth="1"/>
    <col min="1790" max="1792" width="10.28515625" bestFit="1" customWidth="1"/>
    <col min="2033" max="2033" width="18.42578125" bestFit="1" customWidth="1"/>
    <col min="2034" max="2034" width="10.42578125" bestFit="1" customWidth="1"/>
    <col min="2035" max="2035" width="10.42578125" customWidth="1"/>
    <col min="2036" max="2036" width="12.42578125" bestFit="1" customWidth="1"/>
    <col min="2038" max="2039" width="8" bestFit="1" customWidth="1"/>
    <col min="2040" max="2040" width="8.42578125" bestFit="1" customWidth="1"/>
    <col min="2041" max="2041" width="7.140625" customWidth="1"/>
    <col min="2042" max="2042" width="9.42578125" bestFit="1" customWidth="1"/>
    <col min="2044" max="2045" width="12.7109375" bestFit="1" customWidth="1"/>
    <col min="2046" max="2048" width="10.28515625" bestFit="1" customWidth="1"/>
    <col min="2289" max="2289" width="18.42578125" bestFit="1" customWidth="1"/>
    <col min="2290" max="2290" width="10.42578125" bestFit="1" customWidth="1"/>
    <col min="2291" max="2291" width="10.42578125" customWidth="1"/>
    <col min="2292" max="2292" width="12.42578125" bestFit="1" customWidth="1"/>
    <col min="2294" max="2295" width="8" bestFit="1" customWidth="1"/>
    <col min="2296" max="2296" width="8.42578125" bestFit="1" customWidth="1"/>
    <col min="2297" max="2297" width="7.140625" customWidth="1"/>
    <col min="2298" max="2298" width="9.42578125" bestFit="1" customWidth="1"/>
    <col min="2300" max="2301" width="12.7109375" bestFit="1" customWidth="1"/>
    <col min="2302" max="2304" width="10.28515625" bestFit="1" customWidth="1"/>
    <col min="2545" max="2545" width="18.42578125" bestFit="1" customWidth="1"/>
    <col min="2546" max="2546" width="10.42578125" bestFit="1" customWidth="1"/>
    <col min="2547" max="2547" width="10.42578125" customWidth="1"/>
    <col min="2548" max="2548" width="12.42578125" bestFit="1" customWidth="1"/>
    <col min="2550" max="2551" width="8" bestFit="1" customWidth="1"/>
    <col min="2552" max="2552" width="8.42578125" bestFit="1" customWidth="1"/>
    <col min="2553" max="2553" width="7.140625" customWidth="1"/>
    <col min="2554" max="2554" width="9.42578125" bestFit="1" customWidth="1"/>
    <col min="2556" max="2557" width="12.7109375" bestFit="1" customWidth="1"/>
    <col min="2558" max="2560" width="10.28515625" bestFit="1" customWidth="1"/>
    <col min="2801" max="2801" width="18.42578125" bestFit="1" customWidth="1"/>
    <col min="2802" max="2802" width="10.42578125" bestFit="1" customWidth="1"/>
    <col min="2803" max="2803" width="10.42578125" customWidth="1"/>
    <col min="2804" max="2804" width="12.42578125" bestFit="1" customWidth="1"/>
    <col min="2806" max="2807" width="8" bestFit="1" customWidth="1"/>
    <col min="2808" max="2808" width="8.42578125" bestFit="1" customWidth="1"/>
    <col min="2809" max="2809" width="7.140625" customWidth="1"/>
    <col min="2810" max="2810" width="9.42578125" bestFit="1" customWidth="1"/>
    <col min="2812" max="2813" width="12.7109375" bestFit="1" customWidth="1"/>
    <col min="2814" max="2816" width="10.28515625" bestFit="1" customWidth="1"/>
    <col min="3057" max="3057" width="18.42578125" bestFit="1" customWidth="1"/>
    <col min="3058" max="3058" width="10.42578125" bestFit="1" customWidth="1"/>
    <col min="3059" max="3059" width="10.42578125" customWidth="1"/>
    <col min="3060" max="3060" width="12.42578125" bestFit="1" customWidth="1"/>
    <col min="3062" max="3063" width="8" bestFit="1" customWidth="1"/>
    <col min="3064" max="3064" width="8.42578125" bestFit="1" customWidth="1"/>
    <col min="3065" max="3065" width="7.140625" customWidth="1"/>
    <col min="3066" max="3066" width="9.42578125" bestFit="1" customWidth="1"/>
    <col min="3068" max="3069" width="12.7109375" bestFit="1" customWidth="1"/>
    <col min="3070" max="3072" width="10.28515625" bestFit="1" customWidth="1"/>
    <col min="3313" max="3313" width="18.42578125" bestFit="1" customWidth="1"/>
    <col min="3314" max="3314" width="10.42578125" bestFit="1" customWidth="1"/>
    <col min="3315" max="3315" width="10.42578125" customWidth="1"/>
    <col min="3316" max="3316" width="12.42578125" bestFit="1" customWidth="1"/>
    <col min="3318" max="3319" width="8" bestFit="1" customWidth="1"/>
    <col min="3320" max="3320" width="8.42578125" bestFit="1" customWidth="1"/>
    <col min="3321" max="3321" width="7.140625" customWidth="1"/>
    <col min="3322" max="3322" width="9.42578125" bestFit="1" customWidth="1"/>
    <col min="3324" max="3325" width="12.7109375" bestFit="1" customWidth="1"/>
    <col min="3326" max="3328" width="10.28515625" bestFit="1" customWidth="1"/>
    <col min="3569" max="3569" width="18.42578125" bestFit="1" customWidth="1"/>
    <col min="3570" max="3570" width="10.42578125" bestFit="1" customWidth="1"/>
    <col min="3571" max="3571" width="10.42578125" customWidth="1"/>
    <col min="3572" max="3572" width="12.42578125" bestFit="1" customWidth="1"/>
    <col min="3574" max="3575" width="8" bestFit="1" customWidth="1"/>
    <col min="3576" max="3576" width="8.42578125" bestFit="1" customWidth="1"/>
    <col min="3577" max="3577" width="7.140625" customWidth="1"/>
    <col min="3578" max="3578" width="9.42578125" bestFit="1" customWidth="1"/>
    <col min="3580" max="3581" width="12.7109375" bestFit="1" customWidth="1"/>
    <col min="3582" max="3584" width="10.28515625" bestFit="1" customWidth="1"/>
    <col min="3825" max="3825" width="18.42578125" bestFit="1" customWidth="1"/>
    <col min="3826" max="3826" width="10.42578125" bestFit="1" customWidth="1"/>
    <col min="3827" max="3827" width="10.42578125" customWidth="1"/>
    <col min="3828" max="3828" width="12.42578125" bestFit="1" customWidth="1"/>
    <col min="3830" max="3831" width="8" bestFit="1" customWidth="1"/>
    <col min="3832" max="3832" width="8.42578125" bestFit="1" customWidth="1"/>
    <col min="3833" max="3833" width="7.140625" customWidth="1"/>
    <col min="3834" max="3834" width="9.42578125" bestFit="1" customWidth="1"/>
    <col min="3836" max="3837" width="12.7109375" bestFit="1" customWidth="1"/>
    <col min="3838" max="3840" width="10.28515625" bestFit="1" customWidth="1"/>
    <col min="4081" max="4081" width="18.42578125" bestFit="1" customWidth="1"/>
    <col min="4082" max="4082" width="10.42578125" bestFit="1" customWidth="1"/>
    <col min="4083" max="4083" width="10.42578125" customWidth="1"/>
    <col min="4084" max="4084" width="12.42578125" bestFit="1" customWidth="1"/>
    <col min="4086" max="4087" width="8" bestFit="1" customWidth="1"/>
    <col min="4088" max="4088" width="8.42578125" bestFit="1" customWidth="1"/>
    <col min="4089" max="4089" width="7.140625" customWidth="1"/>
    <col min="4090" max="4090" width="9.42578125" bestFit="1" customWidth="1"/>
    <col min="4092" max="4093" width="12.7109375" bestFit="1" customWidth="1"/>
    <col min="4094" max="4096" width="10.28515625" bestFit="1" customWidth="1"/>
    <col min="4337" max="4337" width="18.42578125" bestFit="1" customWidth="1"/>
    <col min="4338" max="4338" width="10.42578125" bestFit="1" customWidth="1"/>
    <col min="4339" max="4339" width="10.42578125" customWidth="1"/>
    <col min="4340" max="4340" width="12.42578125" bestFit="1" customWidth="1"/>
    <col min="4342" max="4343" width="8" bestFit="1" customWidth="1"/>
    <col min="4344" max="4344" width="8.42578125" bestFit="1" customWidth="1"/>
    <col min="4345" max="4345" width="7.140625" customWidth="1"/>
    <col min="4346" max="4346" width="9.42578125" bestFit="1" customWidth="1"/>
    <col min="4348" max="4349" width="12.7109375" bestFit="1" customWidth="1"/>
    <col min="4350" max="4352" width="10.28515625" bestFit="1" customWidth="1"/>
    <col min="4593" max="4593" width="18.42578125" bestFit="1" customWidth="1"/>
    <col min="4594" max="4594" width="10.42578125" bestFit="1" customWidth="1"/>
    <col min="4595" max="4595" width="10.42578125" customWidth="1"/>
    <col min="4596" max="4596" width="12.42578125" bestFit="1" customWidth="1"/>
    <col min="4598" max="4599" width="8" bestFit="1" customWidth="1"/>
    <col min="4600" max="4600" width="8.42578125" bestFit="1" customWidth="1"/>
    <col min="4601" max="4601" width="7.140625" customWidth="1"/>
    <col min="4602" max="4602" width="9.42578125" bestFit="1" customWidth="1"/>
    <col min="4604" max="4605" width="12.7109375" bestFit="1" customWidth="1"/>
    <col min="4606" max="4608" width="10.28515625" bestFit="1" customWidth="1"/>
    <col min="4849" max="4849" width="18.42578125" bestFit="1" customWidth="1"/>
    <col min="4850" max="4850" width="10.42578125" bestFit="1" customWidth="1"/>
    <col min="4851" max="4851" width="10.42578125" customWidth="1"/>
    <col min="4852" max="4852" width="12.42578125" bestFit="1" customWidth="1"/>
    <col min="4854" max="4855" width="8" bestFit="1" customWidth="1"/>
    <col min="4856" max="4856" width="8.42578125" bestFit="1" customWidth="1"/>
    <col min="4857" max="4857" width="7.140625" customWidth="1"/>
    <col min="4858" max="4858" width="9.42578125" bestFit="1" customWidth="1"/>
    <col min="4860" max="4861" width="12.7109375" bestFit="1" customWidth="1"/>
    <col min="4862" max="4864" width="10.28515625" bestFit="1" customWidth="1"/>
    <col min="5105" max="5105" width="18.42578125" bestFit="1" customWidth="1"/>
    <col min="5106" max="5106" width="10.42578125" bestFit="1" customWidth="1"/>
    <col min="5107" max="5107" width="10.42578125" customWidth="1"/>
    <col min="5108" max="5108" width="12.42578125" bestFit="1" customWidth="1"/>
    <col min="5110" max="5111" width="8" bestFit="1" customWidth="1"/>
    <col min="5112" max="5112" width="8.42578125" bestFit="1" customWidth="1"/>
    <col min="5113" max="5113" width="7.140625" customWidth="1"/>
    <col min="5114" max="5114" width="9.42578125" bestFit="1" customWidth="1"/>
    <col min="5116" max="5117" width="12.7109375" bestFit="1" customWidth="1"/>
    <col min="5118" max="5120" width="10.28515625" bestFit="1" customWidth="1"/>
    <col min="5361" max="5361" width="18.42578125" bestFit="1" customWidth="1"/>
    <col min="5362" max="5362" width="10.42578125" bestFit="1" customWidth="1"/>
    <col min="5363" max="5363" width="10.42578125" customWidth="1"/>
    <col min="5364" max="5364" width="12.42578125" bestFit="1" customWidth="1"/>
    <col min="5366" max="5367" width="8" bestFit="1" customWidth="1"/>
    <col min="5368" max="5368" width="8.42578125" bestFit="1" customWidth="1"/>
    <col min="5369" max="5369" width="7.140625" customWidth="1"/>
    <col min="5370" max="5370" width="9.42578125" bestFit="1" customWidth="1"/>
    <col min="5372" max="5373" width="12.7109375" bestFit="1" customWidth="1"/>
    <col min="5374" max="5376" width="10.28515625" bestFit="1" customWidth="1"/>
    <col min="5617" max="5617" width="18.42578125" bestFit="1" customWidth="1"/>
    <col min="5618" max="5618" width="10.42578125" bestFit="1" customWidth="1"/>
    <col min="5619" max="5619" width="10.42578125" customWidth="1"/>
    <col min="5620" max="5620" width="12.42578125" bestFit="1" customWidth="1"/>
    <col min="5622" max="5623" width="8" bestFit="1" customWidth="1"/>
    <col min="5624" max="5624" width="8.42578125" bestFit="1" customWidth="1"/>
    <col min="5625" max="5625" width="7.140625" customWidth="1"/>
    <col min="5626" max="5626" width="9.42578125" bestFit="1" customWidth="1"/>
    <col min="5628" max="5629" width="12.7109375" bestFit="1" customWidth="1"/>
    <col min="5630" max="5632" width="10.28515625" bestFit="1" customWidth="1"/>
    <col min="5873" max="5873" width="18.42578125" bestFit="1" customWidth="1"/>
    <col min="5874" max="5874" width="10.42578125" bestFit="1" customWidth="1"/>
    <col min="5875" max="5875" width="10.42578125" customWidth="1"/>
    <col min="5876" max="5876" width="12.42578125" bestFit="1" customWidth="1"/>
    <col min="5878" max="5879" width="8" bestFit="1" customWidth="1"/>
    <col min="5880" max="5880" width="8.42578125" bestFit="1" customWidth="1"/>
    <col min="5881" max="5881" width="7.140625" customWidth="1"/>
    <col min="5882" max="5882" width="9.42578125" bestFit="1" customWidth="1"/>
    <col min="5884" max="5885" width="12.7109375" bestFit="1" customWidth="1"/>
    <col min="5886" max="5888" width="10.28515625" bestFit="1" customWidth="1"/>
    <col min="6129" max="6129" width="18.42578125" bestFit="1" customWidth="1"/>
    <col min="6130" max="6130" width="10.42578125" bestFit="1" customWidth="1"/>
    <col min="6131" max="6131" width="10.42578125" customWidth="1"/>
    <col min="6132" max="6132" width="12.42578125" bestFit="1" customWidth="1"/>
    <col min="6134" max="6135" width="8" bestFit="1" customWidth="1"/>
    <col min="6136" max="6136" width="8.42578125" bestFit="1" customWidth="1"/>
    <col min="6137" max="6137" width="7.140625" customWidth="1"/>
    <col min="6138" max="6138" width="9.42578125" bestFit="1" customWidth="1"/>
    <col min="6140" max="6141" width="12.7109375" bestFit="1" customWidth="1"/>
    <col min="6142" max="6144" width="10.28515625" bestFit="1" customWidth="1"/>
    <col min="6385" max="6385" width="18.42578125" bestFit="1" customWidth="1"/>
    <col min="6386" max="6386" width="10.42578125" bestFit="1" customWidth="1"/>
    <col min="6387" max="6387" width="10.42578125" customWidth="1"/>
    <col min="6388" max="6388" width="12.42578125" bestFit="1" customWidth="1"/>
    <col min="6390" max="6391" width="8" bestFit="1" customWidth="1"/>
    <col min="6392" max="6392" width="8.42578125" bestFit="1" customWidth="1"/>
    <col min="6393" max="6393" width="7.140625" customWidth="1"/>
    <col min="6394" max="6394" width="9.42578125" bestFit="1" customWidth="1"/>
    <col min="6396" max="6397" width="12.7109375" bestFit="1" customWidth="1"/>
    <col min="6398" max="6400" width="10.28515625" bestFit="1" customWidth="1"/>
    <col min="6641" max="6641" width="18.42578125" bestFit="1" customWidth="1"/>
    <col min="6642" max="6642" width="10.42578125" bestFit="1" customWidth="1"/>
    <col min="6643" max="6643" width="10.42578125" customWidth="1"/>
    <col min="6644" max="6644" width="12.42578125" bestFit="1" customWidth="1"/>
    <col min="6646" max="6647" width="8" bestFit="1" customWidth="1"/>
    <col min="6648" max="6648" width="8.42578125" bestFit="1" customWidth="1"/>
    <col min="6649" max="6649" width="7.140625" customWidth="1"/>
    <col min="6650" max="6650" width="9.42578125" bestFit="1" customWidth="1"/>
    <col min="6652" max="6653" width="12.7109375" bestFit="1" customWidth="1"/>
    <col min="6654" max="6656" width="10.28515625" bestFit="1" customWidth="1"/>
    <col min="6897" max="6897" width="18.42578125" bestFit="1" customWidth="1"/>
    <col min="6898" max="6898" width="10.42578125" bestFit="1" customWidth="1"/>
    <col min="6899" max="6899" width="10.42578125" customWidth="1"/>
    <col min="6900" max="6900" width="12.42578125" bestFit="1" customWidth="1"/>
    <col min="6902" max="6903" width="8" bestFit="1" customWidth="1"/>
    <col min="6904" max="6904" width="8.42578125" bestFit="1" customWidth="1"/>
    <col min="6905" max="6905" width="7.140625" customWidth="1"/>
    <col min="6906" max="6906" width="9.42578125" bestFit="1" customWidth="1"/>
    <col min="6908" max="6909" width="12.7109375" bestFit="1" customWidth="1"/>
    <col min="6910" max="6912" width="10.28515625" bestFit="1" customWidth="1"/>
    <col min="7153" max="7153" width="18.42578125" bestFit="1" customWidth="1"/>
    <col min="7154" max="7154" width="10.42578125" bestFit="1" customWidth="1"/>
    <col min="7155" max="7155" width="10.42578125" customWidth="1"/>
    <col min="7156" max="7156" width="12.42578125" bestFit="1" customWidth="1"/>
    <col min="7158" max="7159" width="8" bestFit="1" customWidth="1"/>
    <col min="7160" max="7160" width="8.42578125" bestFit="1" customWidth="1"/>
    <col min="7161" max="7161" width="7.140625" customWidth="1"/>
    <col min="7162" max="7162" width="9.42578125" bestFit="1" customWidth="1"/>
    <col min="7164" max="7165" width="12.7109375" bestFit="1" customWidth="1"/>
    <col min="7166" max="7168" width="10.28515625" bestFit="1" customWidth="1"/>
    <col min="7409" max="7409" width="18.42578125" bestFit="1" customWidth="1"/>
    <col min="7410" max="7410" width="10.42578125" bestFit="1" customWidth="1"/>
    <col min="7411" max="7411" width="10.42578125" customWidth="1"/>
    <col min="7412" max="7412" width="12.42578125" bestFit="1" customWidth="1"/>
    <col min="7414" max="7415" width="8" bestFit="1" customWidth="1"/>
    <col min="7416" max="7416" width="8.42578125" bestFit="1" customWidth="1"/>
    <col min="7417" max="7417" width="7.140625" customWidth="1"/>
    <col min="7418" max="7418" width="9.42578125" bestFit="1" customWidth="1"/>
    <col min="7420" max="7421" width="12.7109375" bestFit="1" customWidth="1"/>
    <col min="7422" max="7424" width="10.28515625" bestFit="1" customWidth="1"/>
    <col min="7665" max="7665" width="18.42578125" bestFit="1" customWidth="1"/>
    <col min="7666" max="7666" width="10.42578125" bestFit="1" customWidth="1"/>
    <col min="7667" max="7667" width="10.42578125" customWidth="1"/>
    <col min="7668" max="7668" width="12.42578125" bestFit="1" customWidth="1"/>
    <col min="7670" max="7671" width="8" bestFit="1" customWidth="1"/>
    <col min="7672" max="7672" width="8.42578125" bestFit="1" customWidth="1"/>
    <col min="7673" max="7673" width="7.140625" customWidth="1"/>
    <col min="7674" max="7674" width="9.42578125" bestFit="1" customWidth="1"/>
    <col min="7676" max="7677" width="12.7109375" bestFit="1" customWidth="1"/>
    <col min="7678" max="7680" width="10.28515625" bestFit="1" customWidth="1"/>
    <col min="7921" max="7921" width="18.42578125" bestFit="1" customWidth="1"/>
    <col min="7922" max="7922" width="10.42578125" bestFit="1" customWidth="1"/>
    <col min="7923" max="7923" width="10.42578125" customWidth="1"/>
    <col min="7924" max="7924" width="12.42578125" bestFit="1" customWidth="1"/>
    <col min="7926" max="7927" width="8" bestFit="1" customWidth="1"/>
    <col min="7928" max="7928" width="8.42578125" bestFit="1" customWidth="1"/>
    <col min="7929" max="7929" width="7.140625" customWidth="1"/>
    <col min="7930" max="7930" width="9.42578125" bestFit="1" customWidth="1"/>
    <col min="7932" max="7933" width="12.7109375" bestFit="1" customWidth="1"/>
    <col min="7934" max="7936" width="10.28515625" bestFit="1" customWidth="1"/>
    <col min="8177" max="8177" width="18.42578125" bestFit="1" customWidth="1"/>
    <col min="8178" max="8178" width="10.42578125" bestFit="1" customWidth="1"/>
    <col min="8179" max="8179" width="10.42578125" customWidth="1"/>
    <col min="8180" max="8180" width="12.42578125" bestFit="1" customWidth="1"/>
    <col min="8182" max="8183" width="8" bestFit="1" customWidth="1"/>
    <col min="8184" max="8184" width="8.42578125" bestFit="1" customWidth="1"/>
    <col min="8185" max="8185" width="7.140625" customWidth="1"/>
    <col min="8186" max="8186" width="9.42578125" bestFit="1" customWidth="1"/>
    <col min="8188" max="8189" width="12.7109375" bestFit="1" customWidth="1"/>
    <col min="8190" max="8192" width="10.28515625" bestFit="1" customWidth="1"/>
    <col min="8433" max="8433" width="18.42578125" bestFit="1" customWidth="1"/>
    <col min="8434" max="8434" width="10.42578125" bestFit="1" customWidth="1"/>
    <col min="8435" max="8435" width="10.42578125" customWidth="1"/>
    <col min="8436" max="8436" width="12.42578125" bestFit="1" customWidth="1"/>
    <col min="8438" max="8439" width="8" bestFit="1" customWidth="1"/>
    <col min="8440" max="8440" width="8.42578125" bestFit="1" customWidth="1"/>
    <col min="8441" max="8441" width="7.140625" customWidth="1"/>
    <col min="8442" max="8442" width="9.42578125" bestFit="1" customWidth="1"/>
    <col min="8444" max="8445" width="12.7109375" bestFit="1" customWidth="1"/>
    <col min="8446" max="8448" width="10.28515625" bestFit="1" customWidth="1"/>
    <col min="8689" max="8689" width="18.42578125" bestFit="1" customWidth="1"/>
    <col min="8690" max="8690" width="10.42578125" bestFit="1" customWidth="1"/>
    <col min="8691" max="8691" width="10.42578125" customWidth="1"/>
    <col min="8692" max="8692" width="12.42578125" bestFit="1" customWidth="1"/>
    <col min="8694" max="8695" width="8" bestFit="1" customWidth="1"/>
    <col min="8696" max="8696" width="8.42578125" bestFit="1" customWidth="1"/>
    <col min="8697" max="8697" width="7.140625" customWidth="1"/>
    <col min="8698" max="8698" width="9.42578125" bestFit="1" customWidth="1"/>
    <col min="8700" max="8701" width="12.7109375" bestFit="1" customWidth="1"/>
    <col min="8702" max="8704" width="10.28515625" bestFit="1" customWidth="1"/>
    <col min="8945" max="8945" width="18.42578125" bestFit="1" customWidth="1"/>
    <col min="8946" max="8946" width="10.42578125" bestFit="1" customWidth="1"/>
    <col min="8947" max="8947" width="10.42578125" customWidth="1"/>
    <col min="8948" max="8948" width="12.42578125" bestFit="1" customWidth="1"/>
    <col min="8950" max="8951" width="8" bestFit="1" customWidth="1"/>
    <col min="8952" max="8952" width="8.42578125" bestFit="1" customWidth="1"/>
    <col min="8953" max="8953" width="7.140625" customWidth="1"/>
    <col min="8954" max="8954" width="9.42578125" bestFit="1" customWidth="1"/>
    <col min="8956" max="8957" width="12.7109375" bestFit="1" customWidth="1"/>
    <col min="8958" max="8960" width="10.28515625" bestFit="1" customWidth="1"/>
    <col min="9201" max="9201" width="18.42578125" bestFit="1" customWidth="1"/>
    <col min="9202" max="9202" width="10.42578125" bestFit="1" customWidth="1"/>
    <col min="9203" max="9203" width="10.42578125" customWidth="1"/>
    <col min="9204" max="9204" width="12.42578125" bestFit="1" customWidth="1"/>
    <col min="9206" max="9207" width="8" bestFit="1" customWidth="1"/>
    <col min="9208" max="9208" width="8.42578125" bestFit="1" customWidth="1"/>
    <col min="9209" max="9209" width="7.140625" customWidth="1"/>
    <col min="9210" max="9210" width="9.42578125" bestFit="1" customWidth="1"/>
    <col min="9212" max="9213" width="12.7109375" bestFit="1" customWidth="1"/>
    <col min="9214" max="9216" width="10.28515625" bestFit="1" customWidth="1"/>
    <col min="9457" max="9457" width="18.42578125" bestFit="1" customWidth="1"/>
    <col min="9458" max="9458" width="10.42578125" bestFit="1" customWidth="1"/>
    <col min="9459" max="9459" width="10.42578125" customWidth="1"/>
    <col min="9460" max="9460" width="12.42578125" bestFit="1" customWidth="1"/>
    <col min="9462" max="9463" width="8" bestFit="1" customWidth="1"/>
    <col min="9464" max="9464" width="8.42578125" bestFit="1" customWidth="1"/>
    <col min="9465" max="9465" width="7.140625" customWidth="1"/>
    <col min="9466" max="9466" width="9.42578125" bestFit="1" customWidth="1"/>
    <col min="9468" max="9469" width="12.7109375" bestFit="1" customWidth="1"/>
    <col min="9470" max="9472" width="10.28515625" bestFit="1" customWidth="1"/>
    <col min="9713" max="9713" width="18.42578125" bestFit="1" customWidth="1"/>
    <col min="9714" max="9714" width="10.42578125" bestFit="1" customWidth="1"/>
    <col min="9715" max="9715" width="10.42578125" customWidth="1"/>
    <col min="9716" max="9716" width="12.42578125" bestFit="1" customWidth="1"/>
    <col min="9718" max="9719" width="8" bestFit="1" customWidth="1"/>
    <col min="9720" max="9720" width="8.42578125" bestFit="1" customWidth="1"/>
    <col min="9721" max="9721" width="7.140625" customWidth="1"/>
    <col min="9722" max="9722" width="9.42578125" bestFit="1" customWidth="1"/>
    <col min="9724" max="9725" width="12.7109375" bestFit="1" customWidth="1"/>
    <col min="9726" max="9728" width="10.28515625" bestFit="1" customWidth="1"/>
    <col min="9969" max="9969" width="18.42578125" bestFit="1" customWidth="1"/>
    <col min="9970" max="9970" width="10.42578125" bestFit="1" customWidth="1"/>
    <col min="9971" max="9971" width="10.42578125" customWidth="1"/>
    <col min="9972" max="9972" width="12.42578125" bestFit="1" customWidth="1"/>
    <col min="9974" max="9975" width="8" bestFit="1" customWidth="1"/>
    <col min="9976" max="9976" width="8.42578125" bestFit="1" customWidth="1"/>
    <col min="9977" max="9977" width="7.140625" customWidth="1"/>
    <col min="9978" max="9978" width="9.42578125" bestFit="1" customWidth="1"/>
    <col min="9980" max="9981" width="12.7109375" bestFit="1" customWidth="1"/>
    <col min="9982" max="9984" width="10.28515625" bestFit="1" customWidth="1"/>
    <col min="10225" max="10225" width="18.42578125" bestFit="1" customWidth="1"/>
    <col min="10226" max="10226" width="10.42578125" bestFit="1" customWidth="1"/>
    <col min="10227" max="10227" width="10.42578125" customWidth="1"/>
    <col min="10228" max="10228" width="12.42578125" bestFit="1" customWidth="1"/>
    <col min="10230" max="10231" width="8" bestFit="1" customWidth="1"/>
    <col min="10232" max="10232" width="8.42578125" bestFit="1" customWidth="1"/>
    <col min="10233" max="10233" width="7.140625" customWidth="1"/>
    <col min="10234" max="10234" width="9.42578125" bestFit="1" customWidth="1"/>
    <col min="10236" max="10237" width="12.7109375" bestFit="1" customWidth="1"/>
    <col min="10238" max="10240" width="10.28515625" bestFit="1" customWidth="1"/>
    <col min="10481" max="10481" width="18.42578125" bestFit="1" customWidth="1"/>
    <col min="10482" max="10482" width="10.42578125" bestFit="1" customWidth="1"/>
    <col min="10483" max="10483" width="10.42578125" customWidth="1"/>
    <col min="10484" max="10484" width="12.42578125" bestFit="1" customWidth="1"/>
    <col min="10486" max="10487" width="8" bestFit="1" customWidth="1"/>
    <col min="10488" max="10488" width="8.42578125" bestFit="1" customWidth="1"/>
    <col min="10489" max="10489" width="7.140625" customWidth="1"/>
    <col min="10490" max="10490" width="9.42578125" bestFit="1" customWidth="1"/>
    <col min="10492" max="10493" width="12.7109375" bestFit="1" customWidth="1"/>
    <col min="10494" max="10496" width="10.28515625" bestFit="1" customWidth="1"/>
    <col min="10737" max="10737" width="18.42578125" bestFit="1" customWidth="1"/>
    <col min="10738" max="10738" width="10.42578125" bestFit="1" customWidth="1"/>
    <col min="10739" max="10739" width="10.42578125" customWidth="1"/>
    <col min="10740" max="10740" width="12.42578125" bestFit="1" customWidth="1"/>
    <col min="10742" max="10743" width="8" bestFit="1" customWidth="1"/>
    <col min="10744" max="10744" width="8.42578125" bestFit="1" customWidth="1"/>
    <col min="10745" max="10745" width="7.140625" customWidth="1"/>
    <col min="10746" max="10746" width="9.42578125" bestFit="1" customWidth="1"/>
    <col min="10748" max="10749" width="12.7109375" bestFit="1" customWidth="1"/>
    <col min="10750" max="10752" width="10.28515625" bestFit="1" customWidth="1"/>
    <col min="10993" max="10993" width="18.42578125" bestFit="1" customWidth="1"/>
    <col min="10994" max="10994" width="10.42578125" bestFit="1" customWidth="1"/>
    <col min="10995" max="10995" width="10.42578125" customWidth="1"/>
    <col min="10996" max="10996" width="12.42578125" bestFit="1" customWidth="1"/>
    <col min="10998" max="10999" width="8" bestFit="1" customWidth="1"/>
    <col min="11000" max="11000" width="8.42578125" bestFit="1" customWidth="1"/>
    <col min="11001" max="11001" width="7.140625" customWidth="1"/>
    <col min="11002" max="11002" width="9.42578125" bestFit="1" customWidth="1"/>
    <col min="11004" max="11005" width="12.7109375" bestFit="1" customWidth="1"/>
    <col min="11006" max="11008" width="10.28515625" bestFit="1" customWidth="1"/>
    <col min="11249" max="11249" width="18.42578125" bestFit="1" customWidth="1"/>
    <col min="11250" max="11250" width="10.42578125" bestFit="1" customWidth="1"/>
    <col min="11251" max="11251" width="10.42578125" customWidth="1"/>
    <col min="11252" max="11252" width="12.42578125" bestFit="1" customWidth="1"/>
    <col min="11254" max="11255" width="8" bestFit="1" customWidth="1"/>
    <col min="11256" max="11256" width="8.42578125" bestFit="1" customWidth="1"/>
    <col min="11257" max="11257" width="7.140625" customWidth="1"/>
    <col min="11258" max="11258" width="9.42578125" bestFit="1" customWidth="1"/>
    <col min="11260" max="11261" width="12.7109375" bestFit="1" customWidth="1"/>
    <col min="11262" max="11264" width="10.28515625" bestFit="1" customWidth="1"/>
    <col min="11505" max="11505" width="18.42578125" bestFit="1" customWidth="1"/>
    <col min="11506" max="11506" width="10.42578125" bestFit="1" customWidth="1"/>
    <col min="11507" max="11507" width="10.42578125" customWidth="1"/>
    <col min="11508" max="11508" width="12.42578125" bestFit="1" customWidth="1"/>
    <col min="11510" max="11511" width="8" bestFit="1" customWidth="1"/>
    <col min="11512" max="11512" width="8.42578125" bestFit="1" customWidth="1"/>
    <col min="11513" max="11513" width="7.140625" customWidth="1"/>
    <col min="11514" max="11514" width="9.42578125" bestFit="1" customWidth="1"/>
    <col min="11516" max="11517" width="12.7109375" bestFit="1" customWidth="1"/>
    <col min="11518" max="11520" width="10.28515625" bestFit="1" customWidth="1"/>
    <col min="11761" max="11761" width="18.42578125" bestFit="1" customWidth="1"/>
    <col min="11762" max="11762" width="10.42578125" bestFit="1" customWidth="1"/>
    <col min="11763" max="11763" width="10.42578125" customWidth="1"/>
    <col min="11764" max="11764" width="12.42578125" bestFit="1" customWidth="1"/>
    <col min="11766" max="11767" width="8" bestFit="1" customWidth="1"/>
    <col min="11768" max="11768" width="8.42578125" bestFit="1" customWidth="1"/>
    <col min="11769" max="11769" width="7.140625" customWidth="1"/>
    <col min="11770" max="11770" width="9.42578125" bestFit="1" customWidth="1"/>
    <col min="11772" max="11773" width="12.7109375" bestFit="1" customWidth="1"/>
    <col min="11774" max="11776" width="10.28515625" bestFit="1" customWidth="1"/>
    <col min="12017" max="12017" width="18.42578125" bestFit="1" customWidth="1"/>
    <col min="12018" max="12018" width="10.42578125" bestFit="1" customWidth="1"/>
    <col min="12019" max="12019" width="10.42578125" customWidth="1"/>
    <col min="12020" max="12020" width="12.42578125" bestFit="1" customWidth="1"/>
    <col min="12022" max="12023" width="8" bestFit="1" customWidth="1"/>
    <col min="12024" max="12024" width="8.42578125" bestFit="1" customWidth="1"/>
    <col min="12025" max="12025" width="7.140625" customWidth="1"/>
    <col min="12026" max="12026" width="9.42578125" bestFit="1" customWidth="1"/>
    <col min="12028" max="12029" width="12.7109375" bestFit="1" customWidth="1"/>
    <col min="12030" max="12032" width="10.28515625" bestFit="1" customWidth="1"/>
    <col min="12273" max="12273" width="18.42578125" bestFit="1" customWidth="1"/>
    <col min="12274" max="12274" width="10.42578125" bestFit="1" customWidth="1"/>
    <col min="12275" max="12275" width="10.42578125" customWidth="1"/>
    <col min="12276" max="12276" width="12.42578125" bestFit="1" customWidth="1"/>
    <col min="12278" max="12279" width="8" bestFit="1" customWidth="1"/>
    <col min="12280" max="12280" width="8.42578125" bestFit="1" customWidth="1"/>
    <col min="12281" max="12281" width="7.140625" customWidth="1"/>
    <col min="12282" max="12282" width="9.42578125" bestFit="1" customWidth="1"/>
    <col min="12284" max="12285" width="12.7109375" bestFit="1" customWidth="1"/>
    <col min="12286" max="12288" width="10.28515625" bestFit="1" customWidth="1"/>
    <col min="12529" max="12529" width="18.42578125" bestFit="1" customWidth="1"/>
    <col min="12530" max="12530" width="10.42578125" bestFit="1" customWidth="1"/>
    <col min="12531" max="12531" width="10.42578125" customWidth="1"/>
    <col min="12532" max="12532" width="12.42578125" bestFit="1" customWidth="1"/>
    <col min="12534" max="12535" width="8" bestFit="1" customWidth="1"/>
    <col min="12536" max="12536" width="8.42578125" bestFit="1" customWidth="1"/>
    <col min="12537" max="12537" width="7.140625" customWidth="1"/>
    <col min="12538" max="12538" width="9.42578125" bestFit="1" customWidth="1"/>
    <col min="12540" max="12541" width="12.7109375" bestFit="1" customWidth="1"/>
    <col min="12542" max="12544" width="10.28515625" bestFit="1" customWidth="1"/>
    <col min="12785" max="12785" width="18.42578125" bestFit="1" customWidth="1"/>
    <col min="12786" max="12786" width="10.42578125" bestFit="1" customWidth="1"/>
    <col min="12787" max="12787" width="10.42578125" customWidth="1"/>
    <col min="12788" max="12788" width="12.42578125" bestFit="1" customWidth="1"/>
    <col min="12790" max="12791" width="8" bestFit="1" customWidth="1"/>
    <col min="12792" max="12792" width="8.42578125" bestFit="1" customWidth="1"/>
    <col min="12793" max="12793" width="7.140625" customWidth="1"/>
    <col min="12794" max="12794" width="9.42578125" bestFit="1" customWidth="1"/>
    <col min="12796" max="12797" width="12.7109375" bestFit="1" customWidth="1"/>
    <col min="12798" max="12800" width="10.28515625" bestFit="1" customWidth="1"/>
    <col min="13041" max="13041" width="18.42578125" bestFit="1" customWidth="1"/>
    <col min="13042" max="13042" width="10.42578125" bestFit="1" customWidth="1"/>
    <col min="13043" max="13043" width="10.42578125" customWidth="1"/>
    <col min="13044" max="13044" width="12.42578125" bestFit="1" customWidth="1"/>
    <col min="13046" max="13047" width="8" bestFit="1" customWidth="1"/>
    <col min="13048" max="13048" width="8.42578125" bestFit="1" customWidth="1"/>
    <col min="13049" max="13049" width="7.140625" customWidth="1"/>
    <col min="13050" max="13050" width="9.42578125" bestFit="1" customWidth="1"/>
    <col min="13052" max="13053" width="12.7109375" bestFit="1" customWidth="1"/>
    <col min="13054" max="13056" width="10.28515625" bestFit="1" customWidth="1"/>
    <col min="13297" max="13297" width="18.42578125" bestFit="1" customWidth="1"/>
    <col min="13298" max="13298" width="10.42578125" bestFit="1" customWidth="1"/>
    <col min="13299" max="13299" width="10.42578125" customWidth="1"/>
    <col min="13300" max="13300" width="12.42578125" bestFit="1" customWidth="1"/>
    <col min="13302" max="13303" width="8" bestFit="1" customWidth="1"/>
    <col min="13304" max="13304" width="8.42578125" bestFit="1" customWidth="1"/>
    <col min="13305" max="13305" width="7.140625" customWidth="1"/>
    <col min="13306" max="13306" width="9.42578125" bestFit="1" customWidth="1"/>
    <col min="13308" max="13309" width="12.7109375" bestFit="1" customWidth="1"/>
    <col min="13310" max="13312" width="10.28515625" bestFit="1" customWidth="1"/>
    <col min="13553" max="13553" width="18.42578125" bestFit="1" customWidth="1"/>
    <col min="13554" max="13554" width="10.42578125" bestFit="1" customWidth="1"/>
    <col min="13555" max="13555" width="10.42578125" customWidth="1"/>
    <col min="13556" max="13556" width="12.42578125" bestFit="1" customWidth="1"/>
    <col min="13558" max="13559" width="8" bestFit="1" customWidth="1"/>
    <col min="13560" max="13560" width="8.42578125" bestFit="1" customWidth="1"/>
    <col min="13561" max="13561" width="7.140625" customWidth="1"/>
    <col min="13562" max="13562" width="9.42578125" bestFit="1" customWidth="1"/>
    <col min="13564" max="13565" width="12.7109375" bestFit="1" customWidth="1"/>
    <col min="13566" max="13568" width="10.28515625" bestFit="1" customWidth="1"/>
    <col min="13809" max="13809" width="18.42578125" bestFit="1" customWidth="1"/>
    <col min="13810" max="13810" width="10.42578125" bestFit="1" customWidth="1"/>
    <col min="13811" max="13811" width="10.42578125" customWidth="1"/>
    <col min="13812" max="13812" width="12.42578125" bestFit="1" customWidth="1"/>
    <col min="13814" max="13815" width="8" bestFit="1" customWidth="1"/>
    <col min="13816" max="13816" width="8.42578125" bestFit="1" customWidth="1"/>
    <col min="13817" max="13817" width="7.140625" customWidth="1"/>
    <col min="13818" max="13818" width="9.42578125" bestFit="1" customWidth="1"/>
    <col min="13820" max="13821" width="12.7109375" bestFit="1" customWidth="1"/>
    <col min="13822" max="13824" width="10.28515625" bestFit="1" customWidth="1"/>
    <col min="14065" max="14065" width="18.42578125" bestFit="1" customWidth="1"/>
    <col min="14066" max="14066" width="10.42578125" bestFit="1" customWidth="1"/>
    <col min="14067" max="14067" width="10.42578125" customWidth="1"/>
    <col min="14068" max="14068" width="12.42578125" bestFit="1" customWidth="1"/>
    <col min="14070" max="14071" width="8" bestFit="1" customWidth="1"/>
    <col min="14072" max="14072" width="8.42578125" bestFit="1" customWidth="1"/>
    <col min="14073" max="14073" width="7.140625" customWidth="1"/>
    <col min="14074" max="14074" width="9.42578125" bestFit="1" customWidth="1"/>
    <col min="14076" max="14077" width="12.7109375" bestFit="1" customWidth="1"/>
    <col min="14078" max="14080" width="10.28515625" bestFit="1" customWidth="1"/>
    <col min="14321" max="14321" width="18.42578125" bestFit="1" customWidth="1"/>
    <col min="14322" max="14322" width="10.42578125" bestFit="1" customWidth="1"/>
    <col min="14323" max="14323" width="10.42578125" customWidth="1"/>
    <col min="14324" max="14324" width="12.42578125" bestFit="1" customWidth="1"/>
    <col min="14326" max="14327" width="8" bestFit="1" customWidth="1"/>
    <col min="14328" max="14328" width="8.42578125" bestFit="1" customWidth="1"/>
    <col min="14329" max="14329" width="7.140625" customWidth="1"/>
    <col min="14330" max="14330" width="9.42578125" bestFit="1" customWidth="1"/>
    <col min="14332" max="14333" width="12.7109375" bestFit="1" customWidth="1"/>
    <col min="14334" max="14336" width="10.28515625" bestFit="1" customWidth="1"/>
    <col min="14577" max="14577" width="18.42578125" bestFit="1" customWidth="1"/>
    <col min="14578" max="14578" width="10.42578125" bestFit="1" customWidth="1"/>
    <col min="14579" max="14579" width="10.42578125" customWidth="1"/>
    <col min="14580" max="14580" width="12.42578125" bestFit="1" customWidth="1"/>
    <col min="14582" max="14583" width="8" bestFit="1" customWidth="1"/>
    <col min="14584" max="14584" width="8.42578125" bestFit="1" customWidth="1"/>
    <col min="14585" max="14585" width="7.140625" customWidth="1"/>
    <col min="14586" max="14586" width="9.42578125" bestFit="1" customWidth="1"/>
    <col min="14588" max="14589" width="12.7109375" bestFit="1" customWidth="1"/>
    <col min="14590" max="14592" width="10.28515625" bestFit="1" customWidth="1"/>
    <col min="14833" max="14833" width="18.42578125" bestFit="1" customWidth="1"/>
    <col min="14834" max="14834" width="10.42578125" bestFit="1" customWidth="1"/>
    <col min="14835" max="14835" width="10.42578125" customWidth="1"/>
    <col min="14836" max="14836" width="12.42578125" bestFit="1" customWidth="1"/>
    <col min="14838" max="14839" width="8" bestFit="1" customWidth="1"/>
    <col min="14840" max="14840" width="8.42578125" bestFit="1" customWidth="1"/>
    <col min="14841" max="14841" width="7.140625" customWidth="1"/>
    <col min="14842" max="14842" width="9.42578125" bestFit="1" customWidth="1"/>
    <col min="14844" max="14845" width="12.7109375" bestFit="1" customWidth="1"/>
    <col min="14846" max="14848" width="10.28515625" bestFit="1" customWidth="1"/>
    <col min="15089" max="15089" width="18.42578125" bestFit="1" customWidth="1"/>
    <col min="15090" max="15090" width="10.42578125" bestFit="1" customWidth="1"/>
    <col min="15091" max="15091" width="10.42578125" customWidth="1"/>
    <col min="15092" max="15092" width="12.42578125" bestFit="1" customWidth="1"/>
    <col min="15094" max="15095" width="8" bestFit="1" customWidth="1"/>
    <col min="15096" max="15096" width="8.42578125" bestFit="1" customWidth="1"/>
    <col min="15097" max="15097" width="7.140625" customWidth="1"/>
    <col min="15098" max="15098" width="9.42578125" bestFit="1" customWidth="1"/>
    <col min="15100" max="15101" width="12.7109375" bestFit="1" customWidth="1"/>
    <col min="15102" max="15104" width="10.28515625" bestFit="1" customWidth="1"/>
    <col min="15345" max="15345" width="18.42578125" bestFit="1" customWidth="1"/>
    <col min="15346" max="15346" width="10.42578125" bestFit="1" customWidth="1"/>
    <col min="15347" max="15347" width="10.42578125" customWidth="1"/>
    <col min="15348" max="15348" width="12.42578125" bestFit="1" customWidth="1"/>
    <col min="15350" max="15351" width="8" bestFit="1" customWidth="1"/>
    <col min="15352" max="15352" width="8.42578125" bestFit="1" customWidth="1"/>
    <col min="15353" max="15353" width="7.140625" customWidth="1"/>
    <col min="15354" max="15354" width="9.42578125" bestFit="1" customWidth="1"/>
    <col min="15356" max="15357" width="12.7109375" bestFit="1" customWidth="1"/>
    <col min="15358" max="15360" width="10.28515625" bestFit="1" customWidth="1"/>
    <col min="15601" max="15601" width="18.42578125" bestFit="1" customWidth="1"/>
    <col min="15602" max="15602" width="10.42578125" bestFit="1" customWidth="1"/>
    <col min="15603" max="15603" width="10.42578125" customWidth="1"/>
    <col min="15604" max="15604" width="12.42578125" bestFit="1" customWidth="1"/>
    <col min="15606" max="15607" width="8" bestFit="1" customWidth="1"/>
    <col min="15608" max="15608" width="8.42578125" bestFit="1" customWidth="1"/>
    <col min="15609" max="15609" width="7.140625" customWidth="1"/>
    <col min="15610" max="15610" width="9.42578125" bestFit="1" customWidth="1"/>
    <col min="15612" max="15613" width="12.7109375" bestFit="1" customWidth="1"/>
    <col min="15614" max="15616" width="10.28515625" bestFit="1" customWidth="1"/>
    <col min="15857" max="15857" width="18.42578125" bestFit="1" customWidth="1"/>
    <col min="15858" max="15858" width="10.42578125" bestFit="1" customWidth="1"/>
    <col min="15859" max="15859" width="10.42578125" customWidth="1"/>
    <col min="15860" max="15860" width="12.42578125" bestFit="1" customWidth="1"/>
    <col min="15862" max="15863" width="8" bestFit="1" customWidth="1"/>
    <col min="15864" max="15864" width="8.42578125" bestFit="1" customWidth="1"/>
    <col min="15865" max="15865" width="7.140625" customWidth="1"/>
    <col min="15866" max="15866" width="9.42578125" bestFit="1" customWidth="1"/>
    <col min="15868" max="15869" width="12.7109375" bestFit="1" customWidth="1"/>
    <col min="15870" max="15872" width="10.28515625" bestFit="1" customWidth="1"/>
    <col min="16113" max="16113" width="18.42578125" bestFit="1" customWidth="1"/>
    <col min="16114" max="16114" width="10.42578125" bestFit="1" customWidth="1"/>
    <col min="16115" max="16115" width="10.42578125" customWidth="1"/>
    <col min="16116" max="16116" width="12.42578125" bestFit="1" customWidth="1"/>
    <col min="16118" max="16119" width="8" bestFit="1" customWidth="1"/>
    <col min="16120" max="16120" width="8.42578125" bestFit="1" customWidth="1"/>
    <col min="16121" max="16121" width="7.140625" customWidth="1"/>
    <col min="16122" max="16122" width="9.42578125" bestFit="1" customWidth="1"/>
    <col min="16124" max="16125" width="12.7109375" bestFit="1" customWidth="1"/>
    <col min="16126" max="16128" width="10.28515625" bestFit="1" customWidth="1"/>
  </cols>
  <sheetData>
    <row r="1" spans="1:10" x14ac:dyDescent="0.25">
      <c r="A1" t="s">
        <v>27</v>
      </c>
      <c r="B1" t="s">
        <v>28</v>
      </c>
      <c r="C1" t="s">
        <v>29</v>
      </c>
      <c r="D1" t="s">
        <v>35</v>
      </c>
      <c r="E1" t="s">
        <v>34</v>
      </c>
      <c r="F1" t="s">
        <v>33</v>
      </c>
      <c r="G1" t="s">
        <v>36</v>
      </c>
      <c r="H1" t="s">
        <v>37</v>
      </c>
      <c r="I1" t="s">
        <v>38</v>
      </c>
    </row>
    <row r="2" spans="1:10" x14ac:dyDescent="0.25">
      <c r="A2" t="s">
        <v>10</v>
      </c>
      <c r="B2" t="s">
        <v>11</v>
      </c>
      <c r="C2" t="s">
        <v>30</v>
      </c>
      <c r="D2">
        <v>60336</v>
      </c>
      <c r="E2" s="14">
        <v>38245</v>
      </c>
      <c r="F2" s="14">
        <v>39145</v>
      </c>
      <c r="G2">
        <v>29626</v>
      </c>
      <c r="H2">
        <v>55392</v>
      </c>
      <c r="I2">
        <v>29626</v>
      </c>
      <c r="J2" s="14">
        <v>39171.695704214493</v>
      </c>
    </row>
    <row r="3" spans="1:10" x14ac:dyDescent="0.25">
      <c r="A3" t="s">
        <v>12</v>
      </c>
      <c r="B3" t="s">
        <v>11</v>
      </c>
      <c r="C3" t="s">
        <v>30</v>
      </c>
      <c r="D3">
        <v>23000</v>
      </c>
      <c r="E3" s="14">
        <v>39417</v>
      </c>
      <c r="F3" s="14">
        <v>40617</v>
      </c>
      <c r="G3">
        <v>460</v>
      </c>
      <c r="H3">
        <v>575</v>
      </c>
      <c r="I3">
        <v>460</v>
      </c>
      <c r="J3" s="14"/>
    </row>
    <row r="4" spans="1:10" x14ac:dyDescent="0.25">
      <c r="A4" t="s">
        <v>13</v>
      </c>
      <c r="B4" t="s">
        <v>14</v>
      </c>
      <c r="C4" t="s">
        <v>31</v>
      </c>
      <c r="D4">
        <v>9013</v>
      </c>
      <c r="E4" s="14">
        <v>38443</v>
      </c>
      <c r="F4" s="14">
        <v>39523</v>
      </c>
      <c r="G4">
        <v>6047</v>
      </c>
      <c r="H4">
        <v>6037</v>
      </c>
      <c r="I4">
        <v>6047</v>
      </c>
      <c r="J4" s="14"/>
    </row>
    <row r="5" spans="1:10" x14ac:dyDescent="0.25">
      <c r="A5" t="s">
        <v>15</v>
      </c>
      <c r="B5" t="s">
        <v>14</v>
      </c>
      <c r="C5" t="s">
        <v>31</v>
      </c>
      <c r="D5">
        <v>2406</v>
      </c>
      <c r="E5" s="14">
        <v>38033</v>
      </c>
      <c r="F5" s="14">
        <v>38813</v>
      </c>
      <c r="G5">
        <v>2285</v>
      </c>
      <c r="H5">
        <v>7881</v>
      </c>
      <c r="I5">
        <v>2285</v>
      </c>
      <c r="J5" s="14"/>
    </row>
    <row r="6" spans="1:10" x14ac:dyDescent="0.25">
      <c r="A6" t="s">
        <v>16</v>
      </c>
      <c r="B6" t="s">
        <v>14</v>
      </c>
      <c r="C6" t="s">
        <v>31</v>
      </c>
      <c r="D6">
        <v>1102</v>
      </c>
      <c r="E6" s="14">
        <v>38169</v>
      </c>
      <c r="F6" s="14">
        <v>39249</v>
      </c>
      <c r="G6">
        <v>842</v>
      </c>
      <c r="H6">
        <v>586</v>
      </c>
      <c r="I6">
        <v>842</v>
      </c>
      <c r="J6" s="14"/>
    </row>
    <row r="7" spans="1:10" x14ac:dyDescent="0.25">
      <c r="A7" t="s">
        <v>17</v>
      </c>
      <c r="B7" t="s">
        <v>18</v>
      </c>
      <c r="C7" t="s">
        <v>18</v>
      </c>
      <c r="D7">
        <v>892</v>
      </c>
      <c r="E7" s="14">
        <v>39022</v>
      </c>
      <c r="F7" s="14">
        <v>39742</v>
      </c>
      <c r="G7">
        <v>44</v>
      </c>
      <c r="H7">
        <v>371</v>
      </c>
      <c r="I7">
        <v>44</v>
      </c>
      <c r="J7" s="14"/>
    </row>
    <row r="8" spans="1:10" x14ac:dyDescent="0.25">
      <c r="A8" t="s">
        <v>19</v>
      </c>
      <c r="B8" t="s">
        <v>20</v>
      </c>
      <c r="C8" t="s">
        <v>30</v>
      </c>
      <c r="D8">
        <v>2226</v>
      </c>
      <c r="E8" s="14">
        <v>38579</v>
      </c>
      <c r="F8" s="14">
        <v>38939</v>
      </c>
      <c r="G8">
        <v>235</v>
      </c>
      <c r="H8">
        <v>2123</v>
      </c>
      <c r="I8">
        <v>235</v>
      </c>
      <c r="J8" s="14"/>
    </row>
    <row r="9" spans="1:10" x14ac:dyDescent="0.25">
      <c r="A9" t="s">
        <v>21</v>
      </c>
      <c r="B9" t="s">
        <v>22</v>
      </c>
      <c r="C9" t="s">
        <v>32</v>
      </c>
      <c r="D9">
        <v>3342</v>
      </c>
      <c r="E9" s="14">
        <v>39052</v>
      </c>
      <c r="F9" s="14">
        <v>39772</v>
      </c>
      <c r="G9">
        <v>267</v>
      </c>
      <c r="H9">
        <v>1336</v>
      </c>
      <c r="I9">
        <v>267</v>
      </c>
      <c r="J9" s="14"/>
    </row>
    <row r="10" spans="1:10" x14ac:dyDescent="0.25">
      <c r="A10" t="s">
        <v>23</v>
      </c>
      <c r="B10" t="s">
        <v>22</v>
      </c>
      <c r="C10" t="s">
        <v>32</v>
      </c>
      <c r="D10">
        <v>3115</v>
      </c>
      <c r="E10" s="14">
        <v>39142</v>
      </c>
      <c r="F10" s="14">
        <v>40942</v>
      </c>
      <c r="G10">
        <v>155</v>
      </c>
      <c r="H10">
        <v>778</v>
      </c>
      <c r="I10">
        <v>155</v>
      </c>
      <c r="J10" s="14"/>
    </row>
    <row r="11" spans="1:10" x14ac:dyDescent="0.25">
      <c r="A11" t="s">
        <v>24</v>
      </c>
      <c r="B11" t="s">
        <v>25</v>
      </c>
      <c r="C11" t="s">
        <v>30</v>
      </c>
      <c r="D11">
        <v>3924</v>
      </c>
      <c r="E11" s="14">
        <v>38687</v>
      </c>
      <c r="F11" s="14">
        <v>39317</v>
      </c>
      <c r="G11">
        <v>784</v>
      </c>
      <c r="H11">
        <v>1171</v>
      </c>
      <c r="I11">
        <v>784</v>
      </c>
      <c r="J11" s="1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2B61-DBAD-43B3-AD52-6CBD4AA5B5DE}">
  <dimension ref="A1:T12"/>
  <sheetViews>
    <sheetView zoomScale="85" workbookViewId="0">
      <selection activeCell="U9" sqref="U9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0.42578125" customWidth="1"/>
    <col min="4" max="4" width="12.42578125" bestFit="1" customWidth="1"/>
    <col min="5" max="5" width="10.5703125" bestFit="1" customWidth="1"/>
    <col min="6" max="6" width="8" bestFit="1" customWidth="1"/>
    <col min="7" max="7" width="10.5703125" style="12" bestFit="1" customWidth="1"/>
    <col min="8" max="8" width="8" bestFit="1" customWidth="1"/>
    <col min="9" max="9" width="8.42578125" bestFit="1" customWidth="1"/>
    <col min="10" max="10" width="7.140625" customWidth="1"/>
    <col min="11" max="11" width="9.42578125" bestFit="1" customWidth="1"/>
    <col min="13" max="14" width="12.7109375" bestFit="1" customWidth="1"/>
    <col min="15" max="17" width="10.28515625" bestFit="1" customWidth="1"/>
    <col min="20" max="20" width="10.5703125" bestFit="1" customWidth="1"/>
    <col min="258" max="258" width="18.42578125" bestFit="1" customWidth="1"/>
    <col min="259" max="259" width="10.42578125" bestFit="1" customWidth="1"/>
    <col min="260" max="260" width="10.42578125" customWidth="1"/>
    <col min="261" max="261" width="12.42578125" bestFit="1" customWidth="1"/>
    <col min="263" max="264" width="8" bestFit="1" customWidth="1"/>
    <col min="265" max="265" width="8.42578125" bestFit="1" customWidth="1"/>
    <col min="266" max="266" width="7.140625" customWidth="1"/>
    <col min="267" max="267" width="9.42578125" bestFit="1" customWidth="1"/>
    <col min="269" max="270" width="12.7109375" bestFit="1" customWidth="1"/>
    <col min="271" max="273" width="10.28515625" bestFit="1" customWidth="1"/>
    <col min="514" max="514" width="18.42578125" bestFit="1" customWidth="1"/>
    <col min="515" max="515" width="10.42578125" bestFit="1" customWidth="1"/>
    <col min="516" max="516" width="10.42578125" customWidth="1"/>
    <col min="517" max="517" width="12.42578125" bestFit="1" customWidth="1"/>
    <col min="519" max="520" width="8" bestFit="1" customWidth="1"/>
    <col min="521" max="521" width="8.42578125" bestFit="1" customWidth="1"/>
    <col min="522" max="522" width="7.140625" customWidth="1"/>
    <col min="523" max="523" width="9.42578125" bestFit="1" customWidth="1"/>
    <col min="525" max="526" width="12.7109375" bestFit="1" customWidth="1"/>
    <col min="527" max="529" width="10.28515625" bestFit="1" customWidth="1"/>
    <col min="770" max="770" width="18.42578125" bestFit="1" customWidth="1"/>
    <col min="771" max="771" width="10.42578125" bestFit="1" customWidth="1"/>
    <col min="772" max="772" width="10.42578125" customWidth="1"/>
    <col min="773" max="773" width="12.42578125" bestFit="1" customWidth="1"/>
    <col min="775" max="776" width="8" bestFit="1" customWidth="1"/>
    <col min="777" max="777" width="8.42578125" bestFit="1" customWidth="1"/>
    <col min="778" max="778" width="7.140625" customWidth="1"/>
    <col min="779" max="779" width="9.42578125" bestFit="1" customWidth="1"/>
    <col min="781" max="782" width="12.7109375" bestFit="1" customWidth="1"/>
    <col min="783" max="785" width="10.28515625" bestFit="1" customWidth="1"/>
    <col min="1026" max="1026" width="18.42578125" bestFit="1" customWidth="1"/>
    <col min="1027" max="1027" width="10.42578125" bestFit="1" customWidth="1"/>
    <col min="1028" max="1028" width="10.42578125" customWidth="1"/>
    <col min="1029" max="1029" width="12.42578125" bestFit="1" customWidth="1"/>
    <col min="1031" max="1032" width="8" bestFit="1" customWidth="1"/>
    <col min="1033" max="1033" width="8.42578125" bestFit="1" customWidth="1"/>
    <col min="1034" max="1034" width="7.140625" customWidth="1"/>
    <col min="1035" max="1035" width="9.42578125" bestFit="1" customWidth="1"/>
    <col min="1037" max="1038" width="12.7109375" bestFit="1" customWidth="1"/>
    <col min="1039" max="1041" width="10.28515625" bestFit="1" customWidth="1"/>
    <col min="1282" max="1282" width="18.42578125" bestFit="1" customWidth="1"/>
    <col min="1283" max="1283" width="10.42578125" bestFit="1" customWidth="1"/>
    <col min="1284" max="1284" width="10.42578125" customWidth="1"/>
    <col min="1285" max="1285" width="12.42578125" bestFit="1" customWidth="1"/>
    <col min="1287" max="1288" width="8" bestFit="1" customWidth="1"/>
    <col min="1289" max="1289" width="8.42578125" bestFit="1" customWidth="1"/>
    <col min="1290" max="1290" width="7.140625" customWidth="1"/>
    <col min="1291" max="1291" width="9.42578125" bestFit="1" customWidth="1"/>
    <col min="1293" max="1294" width="12.7109375" bestFit="1" customWidth="1"/>
    <col min="1295" max="1297" width="10.28515625" bestFit="1" customWidth="1"/>
    <col min="1538" max="1538" width="18.42578125" bestFit="1" customWidth="1"/>
    <col min="1539" max="1539" width="10.42578125" bestFit="1" customWidth="1"/>
    <col min="1540" max="1540" width="10.42578125" customWidth="1"/>
    <col min="1541" max="1541" width="12.42578125" bestFit="1" customWidth="1"/>
    <col min="1543" max="1544" width="8" bestFit="1" customWidth="1"/>
    <col min="1545" max="1545" width="8.42578125" bestFit="1" customWidth="1"/>
    <col min="1546" max="1546" width="7.140625" customWidth="1"/>
    <col min="1547" max="1547" width="9.42578125" bestFit="1" customWidth="1"/>
    <col min="1549" max="1550" width="12.7109375" bestFit="1" customWidth="1"/>
    <col min="1551" max="1553" width="10.28515625" bestFit="1" customWidth="1"/>
    <col min="1794" max="1794" width="18.42578125" bestFit="1" customWidth="1"/>
    <col min="1795" max="1795" width="10.42578125" bestFit="1" customWidth="1"/>
    <col min="1796" max="1796" width="10.42578125" customWidth="1"/>
    <col min="1797" max="1797" width="12.42578125" bestFit="1" customWidth="1"/>
    <col min="1799" max="1800" width="8" bestFit="1" customWidth="1"/>
    <col min="1801" max="1801" width="8.42578125" bestFit="1" customWidth="1"/>
    <col min="1802" max="1802" width="7.140625" customWidth="1"/>
    <col min="1803" max="1803" width="9.42578125" bestFit="1" customWidth="1"/>
    <col min="1805" max="1806" width="12.7109375" bestFit="1" customWidth="1"/>
    <col min="1807" max="1809" width="10.28515625" bestFit="1" customWidth="1"/>
    <col min="2050" max="2050" width="18.42578125" bestFit="1" customWidth="1"/>
    <col min="2051" max="2051" width="10.42578125" bestFit="1" customWidth="1"/>
    <col min="2052" max="2052" width="10.42578125" customWidth="1"/>
    <col min="2053" max="2053" width="12.42578125" bestFit="1" customWidth="1"/>
    <col min="2055" max="2056" width="8" bestFit="1" customWidth="1"/>
    <col min="2057" max="2057" width="8.42578125" bestFit="1" customWidth="1"/>
    <col min="2058" max="2058" width="7.140625" customWidth="1"/>
    <col min="2059" max="2059" width="9.42578125" bestFit="1" customWidth="1"/>
    <col min="2061" max="2062" width="12.7109375" bestFit="1" customWidth="1"/>
    <col min="2063" max="2065" width="10.28515625" bestFit="1" customWidth="1"/>
    <col min="2306" max="2306" width="18.42578125" bestFit="1" customWidth="1"/>
    <col min="2307" max="2307" width="10.42578125" bestFit="1" customWidth="1"/>
    <col min="2308" max="2308" width="10.42578125" customWidth="1"/>
    <col min="2309" max="2309" width="12.42578125" bestFit="1" customWidth="1"/>
    <col min="2311" max="2312" width="8" bestFit="1" customWidth="1"/>
    <col min="2313" max="2313" width="8.42578125" bestFit="1" customWidth="1"/>
    <col min="2314" max="2314" width="7.140625" customWidth="1"/>
    <col min="2315" max="2315" width="9.42578125" bestFit="1" customWidth="1"/>
    <col min="2317" max="2318" width="12.7109375" bestFit="1" customWidth="1"/>
    <col min="2319" max="2321" width="10.28515625" bestFit="1" customWidth="1"/>
    <col min="2562" max="2562" width="18.42578125" bestFit="1" customWidth="1"/>
    <col min="2563" max="2563" width="10.42578125" bestFit="1" customWidth="1"/>
    <col min="2564" max="2564" width="10.42578125" customWidth="1"/>
    <col min="2565" max="2565" width="12.42578125" bestFit="1" customWidth="1"/>
    <col min="2567" max="2568" width="8" bestFit="1" customWidth="1"/>
    <col min="2569" max="2569" width="8.42578125" bestFit="1" customWidth="1"/>
    <col min="2570" max="2570" width="7.140625" customWidth="1"/>
    <col min="2571" max="2571" width="9.42578125" bestFit="1" customWidth="1"/>
    <col min="2573" max="2574" width="12.7109375" bestFit="1" customWidth="1"/>
    <col min="2575" max="2577" width="10.28515625" bestFit="1" customWidth="1"/>
    <col min="2818" max="2818" width="18.42578125" bestFit="1" customWidth="1"/>
    <col min="2819" max="2819" width="10.42578125" bestFit="1" customWidth="1"/>
    <col min="2820" max="2820" width="10.42578125" customWidth="1"/>
    <col min="2821" max="2821" width="12.42578125" bestFit="1" customWidth="1"/>
    <col min="2823" max="2824" width="8" bestFit="1" customWidth="1"/>
    <col min="2825" max="2825" width="8.42578125" bestFit="1" customWidth="1"/>
    <col min="2826" max="2826" width="7.140625" customWidth="1"/>
    <col min="2827" max="2827" width="9.42578125" bestFit="1" customWidth="1"/>
    <col min="2829" max="2830" width="12.7109375" bestFit="1" customWidth="1"/>
    <col min="2831" max="2833" width="10.28515625" bestFit="1" customWidth="1"/>
    <col min="3074" max="3074" width="18.42578125" bestFit="1" customWidth="1"/>
    <col min="3075" max="3075" width="10.42578125" bestFit="1" customWidth="1"/>
    <col min="3076" max="3076" width="10.42578125" customWidth="1"/>
    <col min="3077" max="3077" width="12.42578125" bestFit="1" customWidth="1"/>
    <col min="3079" max="3080" width="8" bestFit="1" customWidth="1"/>
    <col min="3081" max="3081" width="8.42578125" bestFit="1" customWidth="1"/>
    <col min="3082" max="3082" width="7.140625" customWidth="1"/>
    <col min="3083" max="3083" width="9.42578125" bestFit="1" customWidth="1"/>
    <col min="3085" max="3086" width="12.7109375" bestFit="1" customWidth="1"/>
    <col min="3087" max="3089" width="10.28515625" bestFit="1" customWidth="1"/>
    <col min="3330" max="3330" width="18.42578125" bestFit="1" customWidth="1"/>
    <col min="3331" max="3331" width="10.42578125" bestFit="1" customWidth="1"/>
    <col min="3332" max="3332" width="10.42578125" customWidth="1"/>
    <col min="3333" max="3333" width="12.42578125" bestFit="1" customWidth="1"/>
    <col min="3335" max="3336" width="8" bestFit="1" customWidth="1"/>
    <col min="3337" max="3337" width="8.42578125" bestFit="1" customWidth="1"/>
    <col min="3338" max="3338" width="7.140625" customWidth="1"/>
    <col min="3339" max="3339" width="9.42578125" bestFit="1" customWidth="1"/>
    <col min="3341" max="3342" width="12.7109375" bestFit="1" customWidth="1"/>
    <col min="3343" max="3345" width="10.28515625" bestFit="1" customWidth="1"/>
    <col min="3586" max="3586" width="18.42578125" bestFit="1" customWidth="1"/>
    <col min="3587" max="3587" width="10.42578125" bestFit="1" customWidth="1"/>
    <col min="3588" max="3588" width="10.42578125" customWidth="1"/>
    <col min="3589" max="3589" width="12.42578125" bestFit="1" customWidth="1"/>
    <col min="3591" max="3592" width="8" bestFit="1" customWidth="1"/>
    <col min="3593" max="3593" width="8.42578125" bestFit="1" customWidth="1"/>
    <col min="3594" max="3594" width="7.140625" customWidth="1"/>
    <col min="3595" max="3595" width="9.42578125" bestFit="1" customWidth="1"/>
    <col min="3597" max="3598" width="12.7109375" bestFit="1" customWidth="1"/>
    <col min="3599" max="3601" width="10.28515625" bestFit="1" customWidth="1"/>
    <col min="3842" max="3842" width="18.42578125" bestFit="1" customWidth="1"/>
    <col min="3843" max="3843" width="10.42578125" bestFit="1" customWidth="1"/>
    <col min="3844" max="3844" width="10.42578125" customWidth="1"/>
    <col min="3845" max="3845" width="12.42578125" bestFit="1" customWidth="1"/>
    <col min="3847" max="3848" width="8" bestFit="1" customWidth="1"/>
    <col min="3849" max="3849" width="8.42578125" bestFit="1" customWidth="1"/>
    <col min="3850" max="3850" width="7.140625" customWidth="1"/>
    <col min="3851" max="3851" width="9.42578125" bestFit="1" customWidth="1"/>
    <col min="3853" max="3854" width="12.7109375" bestFit="1" customWidth="1"/>
    <col min="3855" max="3857" width="10.28515625" bestFit="1" customWidth="1"/>
    <col min="4098" max="4098" width="18.42578125" bestFit="1" customWidth="1"/>
    <col min="4099" max="4099" width="10.42578125" bestFit="1" customWidth="1"/>
    <col min="4100" max="4100" width="10.42578125" customWidth="1"/>
    <col min="4101" max="4101" width="12.42578125" bestFit="1" customWidth="1"/>
    <col min="4103" max="4104" width="8" bestFit="1" customWidth="1"/>
    <col min="4105" max="4105" width="8.42578125" bestFit="1" customWidth="1"/>
    <col min="4106" max="4106" width="7.140625" customWidth="1"/>
    <col min="4107" max="4107" width="9.42578125" bestFit="1" customWidth="1"/>
    <col min="4109" max="4110" width="12.7109375" bestFit="1" customWidth="1"/>
    <col min="4111" max="4113" width="10.28515625" bestFit="1" customWidth="1"/>
    <col min="4354" max="4354" width="18.42578125" bestFit="1" customWidth="1"/>
    <col min="4355" max="4355" width="10.42578125" bestFit="1" customWidth="1"/>
    <col min="4356" max="4356" width="10.42578125" customWidth="1"/>
    <col min="4357" max="4357" width="12.42578125" bestFit="1" customWidth="1"/>
    <col min="4359" max="4360" width="8" bestFit="1" customWidth="1"/>
    <col min="4361" max="4361" width="8.42578125" bestFit="1" customWidth="1"/>
    <col min="4362" max="4362" width="7.140625" customWidth="1"/>
    <col min="4363" max="4363" width="9.42578125" bestFit="1" customWidth="1"/>
    <col min="4365" max="4366" width="12.7109375" bestFit="1" customWidth="1"/>
    <col min="4367" max="4369" width="10.28515625" bestFit="1" customWidth="1"/>
    <col min="4610" max="4610" width="18.42578125" bestFit="1" customWidth="1"/>
    <col min="4611" max="4611" width="10.42578125" bestFit="1" customWidth="1"/>
    <col min="4612" max="4612" width="10.42578125" customWidth="1"/>
    <col min="4613" max="4613" width="12.42578125" bestFit="1" customWidth="1"/>
    <col min="4615" max="4616" width="8" bestFit="1" customWidth="1"/>
    <col min="4617" max="4617" width="8.42578125" bestFit="1" customWidth="1"/>
    <col min="4618" max="4618" width="7.140625" customWidth="1"/>
    <col min="4619" max="4619" width="9.42578125" bestFit="1" customWidth="1"/>
    <col min="4621" max="4622" width="12.7109375" bestFit="1" customWidth="1"/>
    <col min="4623" max="4625" width="10.28515625" bestFit="1" customWidth="1"/>
    <col min="4866" max="4866" width="18.42578125" bestFit="1" customWidth="1"/>
    <col min="4867" max="4867" width="10.42578125" bestFit="1" customWidth="1"/>
    <col min="4868" max="4868" width="10.42578125" customWidth="1"/>
    <col min="4869" max="4869" width="12.42578125" bestFit="1" customWidth="1"/>
    <col min="4871" max="4872" width="8" bestFit="1" customWidth="1"/>
    <col min="4873" max="4873" width="8.42578125" bestFit="1" customWidth="1"/>
    <col min="4874" max="4874" width="7.140625" customWidth="1"/>
    <col min="4875" max="4875" width="9.42578125" bestFit="1" customWidth="1"/>
    <col min="4877" max="4878" width="12.7109375" bestFit="1" customWidth="1"/>
    <col min="4879" max="4881" width="10.28515625" bestFit="1" customWidth="1"/>
    <col min="5122" max="5122" width="18.42578125" bestFit="1" customWidth="1"/>
    <col min="5123" max="5123" width="10.42578125" bestFit="1" customWidth="1"/>
    <col min="5124" max="5124" width="10.42578125" customWidth="1"/>
    <col min="5125" max="5125" width="12.42578125" bestFit="1" customWidth="1"/>
    <col min="5127" max="5128" width="8" bestFit="1" customWidth="1"/>
    <col min="5129" max="5129" width="8.42578125" bestFit="1" customWidth="1"/>
    <col min="5130" max="5130" width="7.140625" customWidth="1"/>
    <col min="5131" max="5131" width="9.42578125" bestFit="1" customWidth="1"/>
    <col min="5133" max="5134" width="12.7109375" bestFit="1" customWidth="1"/>
    <col min="5135" max="5137" width="10.28515625" bestFit="1" customWidth="1"/>
    <col min="5378" max="5378" width="18.42578125" bestFit="1" customWidth="1"/>
    <col min="5379" max="5379" width="10.42578125" bestFit="1" customWidth="1"/>
    <col min="5380" max="5380" width="10.42578125" customWidth="1"/>
    <col min="5381" max="5381" width="12.42578125" bestFit="1" customWidth="1"/>
    <col min="5383" max="5384" width="8" bestFit="1" customWidth="1"/>
    <col min="5385" max="5385" width="8.42578125" bestFit="1" customWidth="1"/>
    <col min="5386" max="5386" width="7.140625" customWidth="1"/>
    <col min="5387" max="5387" width="9.42578125" bestFit="1" customWidth="1"/>
    <col min="5389" max="5390" width="12.7109375" bestFit="1" customWidth="1"/>
    <col min="5391" max="5393" width="10.28515625" bestFit="1" customWidth="1"/>
    <col min="5634" max="5634" width="18.42578125" bestFit="1" customWidth="1"/>
    <col min="5635" max="5635" width="10.42578125" bestFit="1" customWidth="1"/>
    <col min="5636" max="5636" width="10.42578125" customWidth="1"/>
    <col min="5637" max="5637" width="12.42578125" bestFit="1" customWidth="1"/>
    <col min="5639" max="5640" width="8" bestFit="1" customWidth="1"/>
    <col min="5641" max="5641" width="8.42578125" bestFit="1" customWidth="1"/>
    <col min="5642" max="5642" width="7.140625" customWidth="1"/>
    <col min="5643" max="5643" width="9.42578125" bestFit="1" customWidth="1"/>
    <col min="5645" max="5646" width="12.7109375" bestFit="1" customWidth="1"/>
    <col min="5647" max="5649" width="10.28515625" bestFit="1" customWidth="1"/>
    <col min="5890" max="5890" width="18.42578125" bestFit="1" customWidth="1"/>
    <col min="5891" max="5891" width="10.42578125" bestFit="1" customWidth="1"/>
    <col min="5892" max="5892" width="10.42578125" customWidth="1"/>
    <col min="5893" max="5893" width="12.42578125" bestFit="1" customWidth="1"/>
    <col min="5895" max="5896" width="8" bestFit="1" customWidth="1"/>
    <col min="5897" max="5897" width="8.42578125" bestFit="1" customWidth="1"/>
    <col min="5898" max="5898" width="7.140625" customWidth="1"/>
    <col min="5899" max="5899" width="9.42578125" bestFit="1" customWidth="1"/>
    <col min="5901" max="5902" width="12.7109375" bestFit="1" customWidth="1"/>
    <col min="5903" max="5905" width="10.28515625" bestFit="1" customWidth="1"/>
    <col min="6146" max="6146" width="18.42578125" bestFit="1" customWidth="1"/>
    <col min="6147" max="6147" width="10.42578125" bestFit="1" customWidth="1"/>
    <col min="6148" max="6148" width="10.42578125" customWidth="1"/>
    <col min="6149" max="6149" width="12.42578125" bestFit="1" customWidth="1"/>
    <col min="6151" max="6152" width="8" bestFit="1" customWidth="1"/>
    <col min="6153" max="6153" width="8.42578125" bestFit="1" customWidth="1"/>
    <col min="6154" max="6154" width="7.140625" customWidth="1"/>
    <col min="6155" max="6155" width="9.42578125" bestFit="1" customWidth="1"/>
    <col min="6157" max="6158" width="12.7109375" bestFit="1" customWidth="1"/>
    <col min="6159" max="6161" width="10.28515625" bestFit="1" customWidth="1"/>
    <col min="6402" max="6402" width="18.42578125" bestFit="1" customWidth="1"/>
    <col min="6403" max="6403" width="10.42578125" bestFit="1" customWidth="1"/>
    <col min="6404" max="6404" width="10.42578125" customWidth="1"/>
    <col min="6405" max="6405" width="12.42578125" bestFit="1" customWidth="1"/>
    <col min="6407" max="6408" width="8" bestFit="1" customWidth="1"/>
    <col min="6409" max="6409" width="8.42578125" bestFit="1" customWidth="1"/>
    <col min="6410" max="6410" width="7.140625" customWidth="1"/>
    <col min="6411" max="6411" width="9.42578125" bestFit="1" customWidth="1"/>
    <col min="6413" max="6414" width="12.7109375" bestFit="1" customWidth="1"/>
    <col min="6415" max="6417" width="10.28515625" bestFit="1" customWidth="1"/>
    <col min="6658" max="6658" width="18.42578125" bestFit="1" customWidth="1"/>
    <col min="6659" max="6659" width="10.42578125" bestFit="1" customWidth="1"/>
    <col min="6660" max="6660" width="10.42578125" customWidth="1"/>
    <col min="6661" max="6661" width="12.42578125" bestFit="1" customWidth="1"/>
    <col min="6663" max="6664" width="8" bestFit="1" customWidth="1"/>
    <col min="6665" max="6665" width="8.42578125" bestFit="1" customWidth="1"/>
    <col min="6666" max="6666" width="7.140625" customWidth="1"/>
    <col min="6667" max="6667" width="9.42578125" bestFit="1" customWidth="1"/>
    <col min="6669" max="6670" width="12.7109375" bestFit="1" customWidth="1"/>
    <col min="6671" max="6673" width="10.28515625" bestFit="1" customWidth="1"/>
    <col min="6914" max="6914" width="18.42578125" bestFit="1" customWidth="1"/>
    <col min="6915" max="6915" width="10.42578125" bestFit="1" customWidth="1"/>
    <col min="6916" max="6916" width="10.42578125" customWidth="1"/>
    <col min="6917" max="6917" width="12.42578125" bestFit="1" customWidth="1"/>
    <col min="6919" max="6920" width="8" bestFit="1" customWidth="1"/>
    <col min="6921" max="6921" width="8.42578125" bestFit="1" customWidth="1"/>
    <col min="6922" max="6922" width="7.140625" customWidth="1"/>
    <col min="6923" max="6923" width="9.42578125" bestFit="1" customWidth="1"/>
    <col min="6925" max="6926" width="12.7109375" bestFit="1" customWidth="1"/>
    <col min="6927" max="6929" width="10.28515625" bestFit="1" customWidth="1"/>
    <col min="7170" max="7170" width="18.42578125" bestFit="1" customWidth="1"/>
    <col min="7171" max="7171" width="10.42578125" bestFit="1" customWidth="1"/>
    <col min="7172" max="7172" width="10.42578125" customWidth="1"/>
    <col min="7173" max="7173" width="12.42578125" bestFit="1" customWidth="1"/>
    <col min="7175" max="7176" width="8" bestFit="1" customWidth="1"/>
    <col min="7177" max="7177" width="8.42578125" bestFit="1" customWidth="1"/>
    <col min="7178" max="7178" width="7.140625" customWidth="1"/>
    <col min="7179" max="7179" width="9.42578125" bestFit="1" customWidth="1"/>
    <col min="7181" max="7182" width="12.7109375" bestFit="1" customWidth="1"/>
    <col min="7183" max="7185" width="10.28515625" bestFit="1" customWidth="1"/>
    <col min="7426" max="7426" width="18.42578125" bestFit="1" customWidth="1"/>
    <col min="7427" max="7427" width="10.42578125" bestFit="1" customWidth="1"/>
    <col min="7428" max="7428" width="10.42578125" customWidth="1"/>
    <col min="7429" max="7429" width="12.42578125" bestFit="1" customWidth="1"/>
    <col min="7431" max="7432" width="8" bestFit="1" customWidth="1"/>
    <col min="7433" max="7433" width="8.42578125" bestFit="1" customWidth="1"/>
    <col min="7434" max="7434" width="7.140625" customWidth="1"/>
    <col min="7435" max="7435" width="9.42578125" bestFit="1" customWidth="1"/>
    <col min="7437" max="7438" width="12.7109375" bestFit="1" customWidth="1"/>
    <col min="7439" max="7441" width="10.28515625" bestFit="1" customWidth="1"/>
    <col min="7682" max="7682" width="18.42578125" bestFit="1" customWidth="1"/>
    <col min="7683" max="7683" width="10.42578125" bestFit="1" customWidth="1"/>
    <col min="7684" max="7684" width="10.42578125" customWidth="1"/>
    <col min="7685" max="7685" width="12.42578125" bestFit="1" customWidth="1"/>
    <col min="7687" max="7688" width="8" bestFit="1" customWidth="1"/>
    <col min="7689" max="7689" width="8.42578125" bestFit="1" customWidth="1"/>
    <col min="7690" max="7690" width="7.140625" customWidth="1"/>
    <col min="7691" max="7691" width="9.42578125" bestFit="1" customWidth="1"/>
    <col min="7693" max="7694" width="12.7109375" bestFit="1" customWidth="1"/>
    <col min="7695" max="7697" width="10.28515625" bestFit="1" customWidth="1"/>
    <col min="7938" max="7938" width="18.42578125" bestFit="1" customWidth="1"/>
    <col min="7939" max="7939" width="10.42578125" bestFit="1" customWidth="1"/>
    <col min="7940" max="7940" width="10.42578125" customWidth="1"/>
    <col min="7941" max="7941" width="12.42578125" bestFit="1" customWidth="1"/>
    <col min="7943" max="7944" width="8" bestFit="1" customWidth="1"/>
    <col min="7945" max="7945" width="8.42578125" bestFit="1" customWidth="1"/>
    <col min="7946" max="7946" width="7.140625" customWidth="1"/>
    <col min="7947" max="7947" width="9.42578125" bestFit="1" customWidth="1"/>
    <col min="7949" max="7950" width="12.7109375" bestFit="1" customWidth="1"/>
    <col min="7951" max="7953" width="10.28515625" bestFit="1" customWidth="1"/>
    <col min="8194" max="8194" width="18.42578125" bestFit="1" customWidth="1"/>
    <col min="8195" max="8195" width="10.42578125" bestFit="1" customWidth="1"/>
    <col min="8196" max="8196" width="10.42578125" customWidth="1"/>
    <col min="8197" max="8197" width="12.42578125" bestFit="1" customWidth="1"/>
    <col min="8199" max="8200" width="8" bestFit="1" customWidth="1"/>
    <col min="8201" max="8201" width="8.42578125" bestFit="1" customWidth="1"/>
    <col min="8202" max="8202" width="7.140625" customWidth="1"/>
    <col min="8203" max="8203" width="9.42578125" bestFit="1" customWidth="1"/>
    <col min="8205" max="8206" width="12.7109375" bestFit="1" customWidth="1"/>
    <col min="8207" max="8209" width="10.28515625" bestFit="1" customWidth="1"/>
    <col min="8450" max="8450" width="18.42578125" bestFit="1" customWidth="1"/>
    <col min="8451" max="8451" width="10.42578125" bestFit="1" customWidth="1"/>
    <col min="8452" max="8452" width="10.42578125" customWidth="1"/>
    <col min="8453" max="8453" width="12.42578125" bestFit="1" customWidth="1"/>
    <col min="8455" max="8456" width="8" bestFit="1" customWidth="1"/>
    <col min="8457" max="8457" width="8.42578125" bestFit="1" customWidth="1"/>
    <col min="8458" max="8458" width="7.140625" customWidth="1"/>
    <col min="8459" max="8459" width="9.42578125" bestFit="1" customWidth="1"/>
    <col min="8461" max="8462" width="12.7109375" bestFit="1" customWidth="1"/>
    <col min="8463" max="8465" width="10.28515625" bestFit="1" customWidth="1"/>
    <col min="8706" max="8706" width="18.42578125" bestFit="1" customWidth="1"/>
    <col min="8707" max="8707" width="10.42578125" bestFit="1" customWidth="1"/>
    <col min="8708" max="8708" width="10.42578125" customWidth="1"/>
    <col min="8709" max="8709" width="12.42578125" bestFit="1" customWidth="1"/>
    <col min="8711" max="8712" width="8" bestFit="1" customWidth="1"/>
    <col min="8713" max="8713" width="8.42578125" bestFit="1" customWidth="1"/>
    <col min="8714" max="8714" width="7.140625" customWidth="1"/>
    <col min="8715" max="8715" width="9.42578125" bestFit="1" customWidth="1"/>
    <col min="8717" max="8718" width="12.7109375" bestFit="1" customWidth="1"/>
    <col min="8719" max="8721" width="10.28515625" bestFit="1" customWidth="1"/>
    <col min="8962" max="8962" width="18.42578125" bestFit="1" customWidth="1"/>
    <col min="8963" max="8963" width="10.42578125" bestFit="1" customWidth="1"/>
    <col min="8964" max="8964" width="10.42578125" customWidth="1"/>
    <col min="8965" max="8965" width="12.42578125" bestFit="1" customWidth="1"/>
    <col min="8967" max="8968" width="8" bestFit="1" customWidth="1"/>
    <col min="8969" max="8969" width="8.42578125" bestFit="1" customWidth="1"/>
    <col min="8970" max="8970" width="7.140625" customWidth="1"/>
    <col min="8971" max="8971" width="9.42578125" bestFit="1" customWidth="1"/>
    <col min="8973" max="8974" width="12.7109375" bestFit="1" customWidth="1"/>
    <col min="8975" max="8977" width="10.28515625" bestFit="1" customWidth="1"/>
    <col min="9218" max="9218" width="18.42578125" bestFit="1" customWidth="1"/>
    <col min="9219" max="9219" width="10.42578125" bestFit="1" customWidth="1"/>
    <col min="9220" max="9220" width="10.42578125" customWidth="1"/>
    <col min="9221" max="9221" width="12.42578125" bestFit="1" customWidth="1"/>
    <col min="9223" max="9224" width="8" bestFit="1" customWidth="1"/>
    <col min="9225" max="9225" width="8.42578125" bestFit="1" customWidth="1"/>
    <col min="9226" max="9226" width="7.140625" customWidth="1"/>
    <col min="9227" max="9227" width="9.42578125" bestFit="1" customWidth="1"/>
    <col min="9229" max="9230" width="12.7109375" bestFit="1" customWidth="1"/>
    <col min="9231" max="9233" width="10.28515625" bestFit="1" customWidth="1"/>
    <col min="9474" max="9474" width="18.42578125" bestFit="1" customWidth="1"/>
    <col min="9475" max="9475" width="10.42578125" bestFit="1" customWidth="1"/>
    <col min="9476" max="9476" width="10.42578125" customWidth="1"/>
    <col min="9477" max="9477" width="12.42578125" bestFit="1" customWidth="1"/>
    <col min="9479" max="9480" width="8" bestFit="1" customWidth="1"/>
    <col min="9481" max="9481" width="8.42578125" bestFit="1" customWidth="1"/>
    <col min="9482" max="9482" width="7.140625" customWidth="1"/>
    <col min="9483" max="9483" width="9.42578125" bestFit="1" customWidth="1"/>
    <col min="9485" max="9486" width="12.7109375" bestFit="1" customWidth="1"/>
    <col min="9487" max="9489" width="10.28515625" bestFit="1" customWidth="1"/>
    <col min="9730" max="9730" width="18.42578125" bestFit="1" customWidth="1"/>
    <col min="9731" max="9731" width="10.42578125" bestFit="1" customWidth="1"/>
    <col min="9732" max="9732" width="10.42578125" customWidth="1"/>
    <col min="9733" max="9733" width="12.42578125" bestFit="1" customWidth="1"/>
    <col min="9735" max="9736" width="8" bestFit="1" customWidth="1"/>
    <col min="9737" max="9737" width="8.42578125" bestFit="1" customWidth="1"/>
    <col min="9738" max="9738" width="7.140625" customWidth="1"/>
    <col min="9739" max="9739" width="9.42578125" bestFit="1" customWidth="1"/>
    <col min="9741" max="9742" width="12.7109375" bestFit="1" customWidth="1"/>
    <col min="9743" max="9745" width="10.28515625" bestFit="1" customWidth="1"/>
    <col min="9986" max="9986" width="18.42578125" bestFit="1" customWidth="1"/>
    <col min="9987" max="9987" width="10.42578125" bestFit="1" customWidth="1"/>
    <col min="9988" max="9988" width="10.42578125" customWidth="1"/>
    <col min="9989" max="9989" width="12.42578125" bestFit="1" customWidth="1"/>
    <col min="9991" max="9992" width="8" bestFit="1" customWidth="1"/>
    <col min="9993" max="9993" width="8.42578125" bestFit="1" customWidth="1"/>
    <col min="9994" max="9994" width="7.140625" customWidth="1"/>
    <col min="9995" max="9995" width="9.42578125" bestFit="1" customWidth="1"/>
    <col min="9997" max="9998" width="12.7109375" bestFit="1" customWidth="1"/>
    <col min="9999" max="10001" width="10.28515625" bestFit="1" customWidth="1"/>
    <col min="10242" max="10242" width="18.42578125" bestFit="1" customWidth="1"/>
    <col min="10243" max="10243" width="10.42578125" bestFit="1" customWidth="1"/>
    <col min="10244" max="10244" width="10.42578125" customWidth="1"/>
    <col min="10245" max="10245" width="12.42578125" bestFit="1" customWidth="1"/>
    <col min="10247" max="10248" width="8" bestFit="1" customWidth="1"/>
    <col min="10249" max="10249" width="8.42578125" bestFit="1" customWidth="1"/>
    <col min="10250" max="10250" width="7.140625" customWidth="1"/>
    <col min="10251" max="10251" width="9.42578125" bestFit="1" customWidth="1"/>
    <col min="10253" max="10254" width="12.7109375" bestFit="1" customWidth="1"/>
    <col min="10255" max="10257" width="10.28515625" bestFit="1" customWidth="1"/>
    <col min="10498" max="10498" width="18.42578125" bestFit="1" customWidth="1"/>
    <col min="10499" max="10499" width="10.42578125" bestFit="1" customWidth="1"/>
    <col min="10500" max="10500" width="10.42578125" customWidth="1"/>
    <col min="10501" max="10501" width="12.42578125" bestFit="1" customWidth="1"/>
    <col min="10503" max="10504" width="8" bestFit="1" customWidth="1"/>
    <col min="10505" max="10505" width="8.42578125" bestFit="1" customWidth="1"/>
    <col min="10506" max="10506" width="7.140625" customWidth="1"/>
    <col min="10507" max="10507" width="9.42578125" bestFit="1" customWidth="1"/>
    <col min="10509" max="10510" width="12.7109375" bestFit="1" customWidth="1"/>
    <col min="10511" max="10513" width="10.28515625" bestFit="1" customWidth="1"/>
    <col min="10754" max="10754" width="18.42578125" bestFit="1" customWidth="1"/>
    <col min="10755" max="10755" width="10.42578125" bestFit="1" customWidth="1"/>
    <col min="10756" max="10756" width="10.42578125" customWidth="1"/>
    <col min="10757" max="10757" width="12.42578125" bestFit="1" customWidth="1"/>
    <col min="10759" max="10760" width="8" bestFit="1" customWidth="1"/>
    <col min="10761" max="10761" width="8.42578125" bestFit="1" customWidth="1"/>
    <col min="10762" max="10762" width="7.140625" customWidth="1"/>
    <col min="10763" max="10763" width="9.42578125" bestFit="1" customWidth="1"/>
    <col min="10765" max="10766" width="12.7109375" bestFit="1" customWidth="1"/>
    <col min="10767" max="10769" width="10.28515625" bestFit="1" customWidth="1"/>
    <col min="11010" max="11010" width="18.42578125" bestFit="1" customWidth="1"/>
    <col min="11011" max="11011" width="10.42578125" bestFit="1" customWidth="1"/>
    <col min="11012" max="11012" width="10.42578125" customWidth="1"/>
    <col min="11013" max="11013" width="12.42578125" bestFit="1" customWidth="1"/>
    <col min="11015" max="11016" width="8" bestFit="1" customWidth="1"/>
    <col min="11017" max="11017" width="8.42578125" bestFit="1" customWidth="1"/>
    <col min="11018" max="11018" width="7.140625" customWidth="1"/>
    <col min="11019" max="11019" width="9.42578125" bestFit="1" customWidth="1"/>
    <col min="11021" max="11022" width="12.7109375" bestFit="1" customWidth="1"/>
    <col min="11023" max="11025" width="10.28515625" bestFit="1" customWidth="1"/>
    <col min="11266" max="11266" width="18.42578125" bestFit="1" customWidth="1"/>
    <col min="11267" max="11267" width="10.42578125" bestFit="1" customWidth="1"/>
    <col min="11268" max="11268" width="10.42578125" customWidth="1"/>
    <col min="11269" max="11269" width="12.42578125" bestFit="1" customWidth="1"/>
    <col min="11271" max="11272" width="8" bestFit="1" customWidth="1"/>
    <col min="11273" max="11273" width="8.42578125" bestFit="1" customWidth="1"/>
    <col min="11274" max="11274" width="7.140625" customWidth="1"/>
    <col min="11275" max="11275" width="9.42578125" bestFit="1" customWidth="1"/>
    <col min="11277" max="11278" width="12.7109375" bestFit="1" customWidth="1"/>
    <col min="11279" max="11281" width="10.28515625" bestFit="1" customWidth="1"/>
    <col min="11522" max="11522" width="18.42578125" bestFit="1" customWidth="1"/>
    <col min="11523" max="11523" width="10.42578125" bestFit="1" customWidth="1"/>
    <col min="11524" max="11524" width="10.42578125" customWidth="1"/>
    <col min="11525" max="11525" width="12.42578125" bestFit="1" customWidth="1"/>
    <col min="11527" max="11528" width="8" bestFit="1" customWidth="1"/>
    <col min="11529" max="11529" width="8.42578125" bestFit="1" customWidth="1"/>
    <col min="11530" max="11530" width="7.140625" customWidth="1"/>
    <col min="11531" max="11531" width="9.42578125" bestFit="1" customWidth="1"/>
    <col min="11533" max="11534" width="12.7109375" bestFit="1" customWidth="1"/>
    <col min="11535" max="11537" width="10.28515625" bestFit="1" customWidth="1"/>
    <col min="11778" max="11778" width="18.42578125" bestFit="1" customWidth="1"/>
    <col min="11779" max="11779" width="10.42578125" bestFit="1" customWidth="1"/>
    <col min="11780" max="11780" width="10.42578125" customWidth="1"/>
    <col min="11781" max="11781" width="12.42578125" bestFit="1" customWidth="1"/>
    <col min="11783" max="11784" width="8" bestFit="1" customWidth="1"/>
    <col min="11785" max="11785" width="8.42578125" bestFit="1" customWidth="1"/>
    <col min="11786" max="11786" width="7.140625" customWidth="1"/>
    <col min="11787" max="11787" width="9.42578125" bestFit="1" customWidth="1"/>
    <col min="11789" max="11790" width="12.7109375" bestFit="1" customWidth="1"/>
    <col min="11791" max="11793" width="10.28515625" bestFit="1" customWidth="1"/>
    <col min="12034" max="12034" width="18.42578125" bestFit="1" customWidth="1"/>
    <col min="12035" max="12035" width="10.42578125" bestFit="1" customWidth="1"/>
    <col min="12036" max="12036" width="10.42578125" customWidth="1"/>
    <col min="12037" max="12037" width="12.42578125" bestFit="1" customWidth="1"/>
    <col min="12039" max="12040" width="8" bestFit="1" customWidth="1"/>
    <col min="12041" max="12041" width="8.42578125" bestFit="1" customWidth="1"/>
    <col min="12042" max="12042" width="7.140625" customWidth="1"/>
    <col min="12043" max="12043" width="9.42578125" bestFit="1" customWidth="1"/>
    <col min="12045" max="12046" width="12.7109375" bestFit="1" customWidth="1"/>
    <col min="12047" max="12049" width="10.28515625" bestFit="1" customWidth="1"/>
    <col min="12290" max="12290" width="18.42578125" bestFit="1" customWidth="1"/>
    <col min="12291" max="12291" width="10.42578125" bestFit="1" customWidth="1"/>
    <col min="12292" max="12292" width="10.42578125" customWidth="1"/>
    <col min="12293" max="12293" width="12.42578125" bestFit="1" customWidth="1"/>
    <col min="12295" max="12296" width="8" bestFit="1" customWidth="1"/>
    <col min="12297" max="12297" width="8.42578125" bestFit="1" customWidth="1"/>
    <col min="12298" max="12298" width="7.140625" customWidth="1"/>
    <col min="12299" max="12299" width="9.42578125" bestFit="1" customWidth="1"/>
    <col min="12301" max="12302" width="12.7109375" bestFit="1" customWidth="1"/>
    <col min="12303" max="12305" width="10.28515625" bestFit="1" customWidth="1"/>
    <col min="12546" max="12546" width="18.42578125" bestFit="1" customWidth="1"/>
    <col min="12547" max="12547" width="10.42578125" bestFit="1" customWidth="1"/>
    <col min="12548" max="12548" width="10.42578125" customWidth="1"/>
    <col min="12549" max="12549" width="12.42578125" bestFit="1" customWidth="1"/>
    <col min="12551" max="12552" width="8" bestFit="1" customWidth="1"/>
    <col min="12553" max="12553" width="8.42578125" bestFit="1" customWidth="1"/>
    <col min="12554" max="12554" width="7.140625" customWidth="1"/>
    <col min="12555" max="12555" width="9.42578125" bestFit="1" customWidth="1"/>
    <col min="12557" max="12558" width="12.7109375" bestFit="1" customWidth="1"/>
    <col min="12559" max="12561" width="10.28515625" bestFit="1" customWidth="1"/>
    <col min="12802" max="12802" width="18.42578125" bestFit="1" customWidth="1"/>
    <col min="12803" max="12803" width="10.42578125" bestFit="1" customWidth="1"/>
    <col min="12804" max="12804" width="10.42578125" customWidth="1"/>
    <col min="12805" max="12805" width="12.42578125" bestFit="1" customWidth="1"/>
    <col min="12807" max="12808" width="8" bestFit="1" customWidth="1"/>
    <col min="12809" max="12809" width="8.42578125" bestFit="1" customWidth="1"/>
    <col min="12810" max="12810" width="7.140625" customWidth="1"/>
    <col min="12811" max="12811" width="9.42578125" bestFit="1" customWidth="1"/>
    <col min="12813" max="12814" width="12.7109375" bestFit="1" customWidth="1"/>
    <col min="12815" max="12817" width="10.28515625" bestFit="1" customWidth="1"/>
    <col min="13058" max="13058" width="18.42578125" bestFit="1" customWidth="1"/>
    <col min="13059" max="13059" width="10.42578125" bestFit="1" customWidth="1"/>
    <col min="13060" max="13060" width="10.42578125" customWidth="1"/>
    <col min="13061" max="13061" width="12.42578125" bestFit="1" customWidth="1"/>
    <col min="13063" max="13064" width="8" bestFit="1" customWidth="1"/>
    <col min="13065" max="13065" width="8.42578125" bestFit="1" customWidth="1"/>
    <col min="13066" max="13066" width="7.140625" customWidth="1"/>
    <col min="13067" max="13067" width="9.42578125" bestFit="1" customWidth="1"/>
    <col min="13069" max="13070" width="12.7109375" bestFit="1" customWidth="1"/>
    <col min="13071" max="13073" width="10.28515625" bestFit="1" customWidth="1"/>
    <col min="13314" max="13314" width="18.42578125" bestFit="1" customWidth="1"/>
    <col min="13315" max="13315" width="10.42578125" bestFit="1" customWidth="1"/>
    <col min="13316" max="13316" width="10.42578125" customWidth="1"/>
    <col min="13317" max="13317" width="12.42578125" bestFit="1" customWidth="1"/>
    <col min="13319" max="13320" width="8" bestFit="1" customWidth="1"/>
    <col min="13321" max="13321" width="8.42578125" bestFit="1" customWidth="1"/>
    <col min="13322" max="13322" width="7.140625" customWidth="1"/>
    <col min="13323" max="13323" width="9.42578125" bestFit="1" customWidth="1"/>
    <col min="13325" max="13326" width="12.7109375" bestFit="1" customWidth="1"/>
    <col min="13327" max="13329" width="10.28515625" bestFit="1" customWidth="1"/>
    <col min="13570" max="13570" width="18.42578125" bestFit="1" customWidth="1"/>
    <col min="13571" max="13571" width="10.42578125" bestFit="1" customWidth="1"/>
    <col min="13572" max="13572" width="10.42578125" customWidth="1"/>
    <col min="13573" max="13573" width="12.42578125" bestFit="1" customWidth="1"/>
    <col min="13575" max="13576" width="8" bestFit="1" customWidth="1"/>
    <col min="13577" max="13577" width="8.42578125" bestFit="1" customWidth="1"/>
    <col min="13578" max="13578" width="7.140625" customWidth="1"/>
    <col min="13579" max="13579" width="9.42578125" bestFit="1" customWidth="1"/>
    <col min="13581" max="13582" width="12.7109375" bestFit="1" customWidth="1"/>
    <col min="13583" max="13585" width="10.28515625" bestFit="1" customWidth="1"/>
    <col min="13826" max="13826" width="18.42578125" bestFit="1" customWidth="1"/>
    <col min="13827" max="13827" width="10.42578125" bestFit="1" customWidth="1"/>
    <col min="13828" max="13828" width="10.42578125" customWidth="1"/>
    <col min="13829" max="13829" width="12.42578125" bestFit="1" customWidth="1"/>
    <col min="13831" max="13832" width="8" bestFit="1" customWidth="1"/>
    <col min="13833" max="13833" width="8.42578125" bestFit="1" customWidth="1"/>
    <col min="13834" max="13834" width="7.140625" customWidth="1"/>
    <col min="13835" max="13835" width="9.42578125" bestFit="1" customWidth="1"/>
    <col min="13837" max="13838" width="12.7109375" bestFit="1" customWidth="1"/>
    <col min="13839" max="13841" width="10.28515625" bestFit="1" customWidth="1"/>
    <col min="14082" max="14082" width="18.42578125" bestFit="1" customWidth="1"/>
    <col min="14083" max="14083" width="10.42578125" bestFit="1" customWidth="1"/>
    <col min="14084" max="14084" width="10.42578125" customWidth="1"/>
    <col min="14085" max="14085" width="12.42578125" bestFit="1" customWidth="1"/>
    <col min="14087" max="14088" width="8" bestFit="1" customWidth="1"/>
    <col min="14089" max="14089" width="8.42578125" bestFit="1" customWidth="1"/>
    <col min="14090" max="14090" width="7.140625" customWidth="1"/>
    <col min="14091" max="14091" width="9.42578125" bestFit="1" customWidth="1"/>
    <col min="14093" max="14094" width="12.7109375" bestFit="1" customWidth="1"/>
    <col min="14095" max="14097" width="10.28515625" bestFit="1" customWidth="1"/>
    <col min="14338" max="14338" width="18.42578125" bestFit="1" customWidth="1"/>
    <col min="14339" max="14339" width="10.42578125" bestFit="1" customWidth="1"/>
    <col min="14340" max="14340" width="10.42578125" customWidth="1"/>
    <col min="14341" max="14341" width="12.42578125" bestFit="1" customWidth="1"/>
    <col min="14343" max="14344" width="8" bestFit="1" customWidth="1"/>
    <col min="14345" max="14345" width="8.42578125" bestFit="1" customWidth="1"/>
    <col min="14346" max="14346" width="7.140625" customWidth="1"/>
    <col min="14347" max="14347" width="9.42578125" bestFit="1" customWidth="1"/>
    <col min="14349" max="14350" width="12.7109375" bestFit="1" customWidth="1"/>
    <col min="14351" max="14353" width="10.28515625" bestFit="1" customWidth="1"/>
    <col min="14594" max="14594" width="18.42578125" bestFit="1" customWidth="1"/>
    <col min="14595" max="14595" width="10.42578125" bestFit="1" customWidth="1"/>
    <col min="14596" max="14596" width="10.42578125" customWidth="1"/>
    <col min="14597" max="14597" width="12.42578125" bestFit="1" customWidth="1"/>
    <col min="14599" max="14600" width="8" bestFit="1" customWidth="1"/>
    <col min="14601" max="14601" width="8.42578125" bestFit="1" customWidth="1"/>
    <col min="14602" max="14602" width="7.140625" customWidth="1"/>
    <col min="14603" max="14603" width="9.42578125" bestFit="1" customWidth="1"/>
    <col min="14605" max="14606" width="12.7109375" bestFit="1" customWidth="1"/>
    <col min="14607" max="14609" width="10.28515625" bestFit="1" customWidth="1"/>
    <col min="14850" max="14850" width="18.42578125" bestFit="1" customWidth="1"/>
    <col min="14851" max="14851" width="10.42578125" bestFit="1" customWidth="1"/>
    <col min="14852" max="14852" width="10.42578125" customWidth="1"/>
    <col min="14853" max="14853" width="12.42578125" bestFit="1" customWidth="1"/>
    <col min="14855" max="14856" width="8" bestFit="1" customWidth="1"/>
    <col min="14857" max="14857" width="8.42578125" bestFit="1" customWidth="1"/>
    <col min="14858" max="14858" width="7.140625" customWidth="1"/>
    <col min="14859" max="14859" width="9.42578125" bestFit="1" customWidth="1"/>
    <col min="14861" max="14862" width="12.7109375" bestFit="1" customWidth="1"/>
    <col min="14863" max="14865" width="10.28515625" bestFit="1" customWidth="1"/>
    <col min="15106" max="15106" width="18.42578125" bestFit="1" customWidth="1"/>
    <col min="15107" max="15107" width="10.42578125" bestFit="1" customWidth="1"/>
    <col min="15108" max="15108" width="10.42578125" customWidth="1"/>
    <col min="15109" max="15109" width="12.42578125" bestFit="1" customWidth="1"/>
    <col min="15111" max="15112" width="8" bestFit="1" customWidth="1"/>
    <col min="15113" max="15113" width="8.42578125" bestFit="1" customWidth="1"/>
    <col min="15114" max="15114" width="7.140625" customWidth="1"/>
    <col min="15115" max="15115" width="9.42578125" bestFit="1" customWidth="1"/>
    <col min="15117" max="15118" width="12.7109375" bestFit="1" customWidth="1"/>
    <col min="15119" max="15121" width="10.28515625" bestFit="1" customWidth="1"/>
    <col min="15362" max="15362" width="18.42578125" bestFit="1" customWidth="1"/>
    <col min="15363" max="15363" width="10.42578125" bestFit="1" customWidth="1"/>
    <col min="15364" max="15364" width="10.42578125" customWidth="1"/>
    <col min="15365" max="15365" width="12.42578125" bestFit="1" customWidth="1"/>
    <col min="15367" max="15368" width="8" bestFit="1" customWidth="1"/>
    <col min="15369" max="15369" width="8.42578125" bestFit="1" customWidth="1"/>
    <col min="15370" max="15370" width="7.140625" customWidth="1"/>
    <col min="15371" max="15371" width="9.42578125" bestFit="1" customWidth="1"/>
    <col min="15373" max="15374" width="12.7109375" bestFit="1" customWidth="1"/>
    <col min="15375" max="15377" width="10.28515625" bestFit="1" customWidth="1"/>
    <col min="15618" max="15618" width="18.42578125" bestFit="1" customWidth="1"/>
    <col min="15619" max="15619" width="10.42578125" bestFit="1" customWidth="1"/>
    <col min="15620" max="15620" width="10.42578125" customWidth="1"/>
    <col min="15621" max="15621" width="12.42578125" bestFit="1" customWidth="1"/>
    <col min="15623" max="15624" width="8" bestFit="1" customWidth="1"/>
    <col min="15625" max="15625" width="8.42578125" bestFit="1" customWidth="1"/>
    <col min="15626" max="15626" width="7.140625" customWidth="1"/>
    <col min="15627" max="15627" width="9.42578125" bestFit="1" customWidth="1"/>
    <col min="15629" max="15630" width="12.7109375" bestFit="1" customWidth="1"/>
    <col min="15631" max="15633" width="10.28515625" bestFit="1" customWidth="1"/>
    <col min="15874" max="15874" width="18.42578125" bestFit="1" customWidth="1"/>
    <col min="15875" max="15875" width="10.42578125" bestFit="1" customWidth="1"/>
    <col min="15876" max="15876" width="10.42578125" customWidth="1"/>
    <col min="15877" max="15877" width="12.42578125" bestFit="1" customWidth="1"/>
    <col min="15879" max="15880" width="8" bestFit="1" customWidth="1"/>
    <col min="15881" max="15881" width="8.42578125" bestFit="1" customWidth="1"/>
    <col min="15882" max="15882" width="7.140625" customWidth="1"/>
    <col min="15883" max="15883" width="9.42578125" bestFit="1" customWidth="1"/>
    <col min="15885" max="15886" width="12.7109375" bestFit="1" customWidth="1"/>
    <col min="15887" max="15889" width="10.28515625" bestFit="1" customWidth="1"/>
    <col min="16130" max="16130" width="18.42578125" bestFit="1" customWidth="1"/>
    <col min="16131" max="16131" width="10.42578125" bestFit="1" customWidth="1"/>
    <col min="16132" max="16132" width="10.42578125" customWidth="1"/>
    <col min="16133" max="16133" width="12.42578125" bestFit="1" customWidth="1"/>
    <col min="16135" max="16136" width="8" bestFit="1" customWidth="1"/>
    <col min="16137" max="16137" width="8.42578125" bestFit="1" customWidth="1"/>
    <col min="16138" max="16138" width="7.140625" customWidth="1"/>
    <col min="16139" max="16139" width="9.42578125" bestFit="1" customWidth="1"/>
    <col min="16141" max="16142" width="12.7109375" bestFit="1" customWidth="1"/>
    <col min="16143" max="16145" width="10.28515625" bestFit="1" customWidth="1"/>
  </cols>
  <sheetData>
    <row r="1" spans="1:20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3"/>
      <c r="H1" s="4" t="s">
        <v>6</v>
      </c>
      <c r="I1" s="4" t="s">
        <v>7</v>
      </c>
      <c r="J1" s="3" t="s">
        <v>8</v>
      </c>
      <c r="K1" s="5" t="s">
        <v>9</v>
      </c>
      <c r="M1" s="4" t="s">
        <v>5</v>
      </c>
      <c r="N1" s="4" t="s">
        <v>6</v>
      </c>
      <c r="O1" s="4" t="s">
        <v>7</v>
      </c>
      <c r="P1" s="3" t="s">
        <v>8</v>
      </c>
      <c r="Q1" s="5" t="s">
        <v>9</v>
      </c>
    </row>
    <row r="2" spans="1:20" x14ac:dyDescent="0.25">
      <c r="A2" s="6" t="s">
        <v>10</v>
      </c>
      <c r="B2" s="7" t="s">
        <v>11</v>
      </c>
      <c r="C2" s="7">
        <v>1</v>
      </c>
      <c r="D2" s="8">
        <f>+'[1]Raw Data'!C23*C2</f>
        <v>60336.556726999996</v>
      </c>
      <c r="E2" s="14">
        <f>+'[1]Raw Data'!D23</f>
        <v>38245</v>
      </c>
      <c r="F2" s="8">
        <f>+'[1]Raw Data'!E23</f>
        <v>30</v>
      </c>
      <c r="G2" s="14">
        <f>+E2+F2*30</f>
        <v>39145</v>
      </c>
      <c r="H2" s="8">
        <f>+'[1]Raw Data'!F23</f>
        <v>30.889856807149787</v>
      </c>
      <c r="I2" s="9">
        <f>+'[1]Raw Data'!G23</f>
        <v>0.49102557028651772</v>
      </c>
      <c r="J2" s="10">
        <f>+'[1]Raw Data'!H23</f>
        <v>0.5348484143452803</v>
      </c>
      <c r="K2" s="10">
        <f>+'[1]Raw Data'!I23</f>
        <v>1.1751174202201327</v>
      </c>
      <c r="M2" s="11">
        <f>+F2*$D2</f>
        <v>1810096.7018099998</v>
      </c>
      <c r="N2" s="11">
        <f>+H2*$D2</f>
        <v>1863787.5975335001</v>
      </c>
      <c r="O2" s="11">
        <f>+I2*$D2</f>
        <v>29626.792175999999</v>
      </c>
      <c r="P2" s="11">
        <f>+J2*$D2</f>
        <v>32270.911692490004</v>
      </c>
      <c r="Q2" s="11">
        <f>+K2*$D2</f>
        <v>70902.538885997928</v>
      </c>
      <c r="T2" s="14">
        <f>E2+H2*30</f>
        <v>39171.695704214493</v>
      </c>
    </row>
    <row r="3" spans="1:20" x14ac:dyDescent="0.25">
      <c r="A3" s="6" t="s">
        <v>12</v>
      </c>
      <c r="B3" s="7" t="s">
        <v>11</v>
      </c>
      <c r="C3" s="7">
        <v>1</v>
      </c>
      <c r="D3" s="8">
        <f>+'[1]Raw Data'!C51*C3</f>
        <v>23000</v>
      </c>
      <c r="E3" s="14">
        <f>+'[1]Raw Data'!D51</f>
        <v>39417</v>
      </c>
      <c r="F3" s="8">
        <f>+'[1]Raw Data'!E51</f>
        <v>40</v>
      </c>
      <c r="G3" s="14">
        <f t="shared" ref="G3:G12" si="0">+E3+F3*30</f>
        <v>40617</v>
      </c>
      <c r="H3" s="8">
        <f>+'[1]Raw Data'!F51</f>
        <v>4</v>
      </c>
      <c r="I3" s="9">
        <f>+'[1]Raw Data'!G51</f>
        <v>0.02</v>
      </c>
      <c r="J3" s="10">
        <f>+'[1]Raw Data'!H51</f>
        <v>0.8</v>
      </c>
      <c r="K3" s="10">
        <f>+'[1]Raw Data'!I51</f>
        <v>0.1</v>
      </c>
      <c r="M3" s="11">
        <f>+F3*$D3</f>
        <v>920000</v>
      </c>
      <c r="N3" s="11">
        <f t="shared" ref="N3:Q11" si="1">+H3*$D3</f>
        <v>92000</v>
      </c>
      <c r="O3" s="11">
        <f t="shared" si="1"/>
        <v>460</v>
      </c>
      <c r="P3" s="11">
        <f t="shared" si="1"/>
        <v>18400</v>
      </c>
      <c r="Q3" s="11">
        <f t="shared" si="1"/>
        <v>2300</v>
      </c>
      <c r="T3" s="14"/>
    </row>
    <row r="4" spans="1:20" x14ac:dyDescent="0.25">
      <c r="A4" s="6" t="s">
        <v>13</v>
      </c>
      <c r="B4" s="7" t="s">
        <v>14</v>
      </c>
      <c r="C4" s="7">
        <v>1</v>
      </c>
      <c r="D4" s="8">
        <f>+'[1]Raw Data'!C40*C4</f>
        <v>9013</v>
      </c>
      <c r="E4" s="14">
        <f>+'[1]Raw Data'!D40</f>
        <v>38443</v>
      </c>
      <c r="F4" s="8">
        <f>+'[1]Raw Data'!E40</f>
        <v>36</v>
      </c>
      <c r="G4" s="14">
        <f t="shared" si="0"/>
        <v>39523</v>
      </c>
      <c r="H4" s="8">
        <f>+'[1]Raw Data'!F40</f>
        <v>17.383889936758017</v>
      </c>
      <c r="I4" s="9">
        <f>+'[1]Raw Data'!G40</f>
        <v>0.67093198712970159</v>
      </c>
      <c r="J4" s="10">
        <f>+'[1]Raw Data'!H40</f>
        <v>1.0015411072894707</v>
      </c>
      <c r="K4" s="10">
        <f>+'[1]Raw Data'!I40</f>
        <v>0.52503966933124813</v>
      </c>
      <c r="M4" s="11">
        <f>+F4*$D4</f>
        <v>324468</v>
      </c>
      <c r="N4" s="11">
        <f t="shared" si="1"/>
        <v>156681</v>
      </c>
      <c r="O4" s="11">
        <f t="shared" si="1"/>
        <v>6047.1100000000006</v>
      </c>
      <c r="P4" s="11">
        <f t="shared" si="1"/>
        <v>9026.89</v>
      </c>
      <c r="Q4" s="11">
        <f t="shared" si="1"/>
        <v>4732.1825396825398</v>
      </c>
      <c r="T4" s="14"/>
    </row>
    <row r="5" spans="1:20" x14ac:dyDescent="0.25">
      <c r="A5" s="6" t="s">
        <v>15</v>
      </c>
      <c r="B5" s="7" t="s">
        <v>14</v>
      </c>
      <c r="C5" s="7">
        <v>1</v>
      </c>
      <c r="D5" s="8">
        <f>+'[1]Raw Data'!C34*C5</f>
        <v>2406</v>
      </c>
      <c r="E5" s="14">
        <f>+'[1]Raw Data'!D34</f>
        <v>38033</v>
      </c>
      <c r="F5" s="8">
        <f>+'[1]Raw Data'!E34</f>
        <v>26</v>
      </c>
      <c r="G5" s="14">
        <f t="shared" si="0"/>
        <v>38813</v>
      </c>
      <c r="H5" s="8">
        <f>+'[1]Raw Data'!F34</f>
        <v>42</v>
      </c>
      <c r="I5" s="9">
        <f>+'[1]Raw Data'!G34</f>
        <v>0.95</v>
      </c>
      <c r="J5" s="10">
        <f>+'[1]Raw Data'!H34</f>
        <v>0.28999999999999998</v>
      </c>
      <c r="K5" s="10">
        <f>+'[1]Raw Data'!I34</f>
        <v>1.6153846153846154</v>
      </c>
      <c r="M5" s="11">
        <f>+F5*$D5</f>
        <v>62556</v>
      </c>
      <c r="N5" s="11">
        <f t="shared" si="1"/>
        <v>101052</v>
      </c>
      <c r="O5" s="11">
        <f t="shared" si="1"/>
        <v>2285.6999999999998</v>
      </c>
      <c r="P5" s="11">
        <f t="shared" si="1"/>
        <v>697.7399999999999</v>
      </c>
      <c r="Q5" s="11">
        <f t="shared" si="1"/>
        <v>3886.6153846153848</v>
      </c>
      <c r="T5" s="14"/>
    </row>
    <row r="6" spans="1:20" x14ac:dyDescent="0.25">
      <c r="A6" s="6" t="s">
        <v>16</v>
      </c>
      <c r="B6" s="7" t="s">
        <v>14</v>
      </c>
      <c r="C6" s="7">
        <v>1</v>
      </c>
      <c r="D6" s="8">
        <f>+'[1]Raw Data'!C32*C6</f>
        <v>1102</v>
      </c>
      <c r="E6" s="14">
        <f>+'[1]Raw Data'!D32</f>
        <v>38169</v>
      </c>
      <c r="F6" s="8">
        <f>+'[1]Raw Data'!E32</f>
        <v>36</v>
      </c>
      <c r="G6" s="14">
        <f t="shared" si="0"/>
        <v>39249</v>
      </c>
      <c r="H6" s="8">
        <f>+'[1]Raw Data'!F32</f>
        <v>22.266787658802176</v>
      </c>
      <c r="I6" s="9">
        <f>+'[1]Raw Data'!G32</f>
        <v>0.76451905626134298</v>
      </c>
      <c r="J6" s="10">
        <f>+'[1]Raw Data'!H32</f>
        <v>1.4357713248638839</v>
      </c>
      <c r="K6" s="10">
        <f>+'[1]Raw Data'!I32</f>
        <v>0.68069839349331174</v>
      </c>
      <c r="M6" s="11">
        <f>+F6*$D6</f>
        <v>39672</v>
      </c>
      <c r="N6" s="11">
        <f t="shared" si="1"/>
        <v>24538</v>
      </c>
      <c r="O6" s="11">
        <f t="shared" si="1"/>
        <v>842.5</v>
      </c>
      <c r="P6" s="11">
        <f t="shared" si="1"/>
        <v>1582.22</v>
      </c>
      <c r="Q6" s="11">
        <f t="shared" si="1"/>
        <v>750.12962962962956</v>
      </c>
      <c r="T6" s="14"/>
    </row>
    <row r="7" spans="1:20" x14ac:dyDescent="0.25">
      <c r="A7" s="6" t="s">
        <v>17</v>
      </c>
      <c r="B7" s="7" t="s">
        <v>18</v>
      </c>
      <c r="C7" s="7">
        <v>1</v>
      </c>
      <c r="D7" s="8">
        <f>+'[1]Raw Data'!C27*C7</f>
        <v>892</v>
      </c>
      <c r="E7" s="14">
        <f>+'[1]Raw Data'!D27</f>
        <v>39022</v>
      </c>
      <c r="F7" s="8">
        <f>+'[1]Raw Data'!E27</f>
        <v>24</v>
      </c>
      <c r="G7" s="14">
        <f t="shared" si="0"/>
        <v>39742</v>
      </c>
      <c r="H7" s="8">
        <f>+'[1]Raw Data'!F27</f>
        <v>10</v>
      </c>
      <c r="I7" s="9">
        <f>+'[1]Raw Data'!G27</f>
        <v>0.05</v>
      </c>
      <c r="J7" s="10">
        <f>+'[1]Raw Data'!H27</f>
        <v>0.12</v>
      </c>
      <c r="K7" s="10">
        <f>+'[1]Raw Data'!I27</f>
        <v>0.41666666666666669</v>
      </c>
      <c r="M7" s="11">
        <f>+F7*$D7</f>
        <v>21408</v>
      </c>
      <c r="N7" s="11">
        <f t="shared" si="1"/>
        <v>8920</v>
      </c>
      <c r="O7" s="11">
        <f t="shared" si="1"/>
        <v>44.6</v>
      </c>
      <c r="P7" s="11">
        <f t="shared" si="1"/>
        <v>107.03999999999999</v>
      </c>
      <c r="Q7" s="11">
        <f t="shared" si="1"/>
        <v>371.66666666666669</v>
      </c>
      <c r="T7" s="14"/>
    </row>
    <row r="8" spans="1:20" x14ac:dyDescent="0.25">
      <c r="A8" s="6" t="s">
        <v>19</v>
      </c>
      <c r="B8" s="7" t="s">
        <v>20</v>
      </c>
      <c r="C8" s="7">
        <v>1</v>
      </c>
      <c r="D8" s="8">
        <f>+'[1]Raw Data'!C45*C8</f>
        <v>2226</v>
      </c>
      <c r="E8" s="14">
        <f>+'[1]Raw Data'!D45</f>
        <v>38579</v>
      </c>
      <c r="F8" s="8">
        <f>+'[1]Raw Data'!E45</f>
        <v>12</v>
      </c>
      <c r="G8" s="14">
        <f t="shared" si="0"/>
        <v>38939</v>
      </c>
      <c r="H8" s="8">
        <f>+'[1]Raw Data'!F45</f>
        <v>23.017070979335131</v>
      </c>
      <c r="I8" s="9">
        <f>+'[1]Raw Data'!G45</f>
        <v>0.10576819407008087</v>
      </c>
      <c r="J8" s="10">
        <f>+'[1]Raw Data'!H45</f>
        <v>0.1108535489667565</v>
      </c>
      <c r="K8" s="10">
        <f>+'[1]Raw Data'!I45</f>
        <v>1.9180892482779273</v>
      </c>
      <c r="M8" s="11">
        <f>+F8*$D8</f>
        <v>26712</v>
      </c>
      <c r="N8" s="11">
        <f t="shared" si="1"/>
        <v>51236</v>
      </c>
      <c r="O8" s="11">
        <f t="shared" si="1"/>
        <v>235.44</v>
      </c>
      <c r="P8" s="11">
        <f t="shared" si="1"/>
        <v>246.76</v>
      </c>
      <c r="Q8" s="11">
        <f t="shared" si="1"/>
        <v>4269.6666666666661</v>
      </c>
      <c r="T8" s="14"/>
    </row>
    <row r="9" spans="1:20" x14ac:dyDescent="0.25">
      <c r="A9" s="6" t="s">
        <v>21</v>
      </c>
      <c r="B9" s="7" t="s">
        <v>22</v>
      </c>
      <c r="C9" s="7">
        <v>1</v>
      </c>
      <c r="D9" s="8">
        <f>+'[1]Raw Data'!C49*C9</f>
        <v>3342</v>
      </c>
      <c r="E9" s="14">
        <f>+'[1]Raw Data'!D49</f>
        <v>39052</v>
      </c>
      <c r="F9" s="8">
        <f>+'[1]Raw Data'!E49</f>
        <v>24</v>
      </c>
      <c r="G9" s="14">
        <f t="shared" si="0"/>
        <v>39772</v>
      </c>
      <c r="H9" s="8">
        <f>+'[1]Raw Data'!F49</f>
        <v>8</v>
      </c>
      <c r="I9" s="9">
        <f>+'[1]Raw Data'!G49</f>
        <v>0.08</v>
      </c>
      <c r="J9" s="10">
        <f>+'[1]Raw Data'!H49</f>
        <v>0.2</v>
      </c>
      <c r="K9" s="10">
        <f>+'[1]Raw Data'!I49</f>
        <v>0.25</v>
      </c>
      <c r="M9" s="11">
        <f>+F9*$D9</f>
        <v>80208</v>
      </c>
      <c r="N9" s="11">
        <f t="shared" si="1"/>
        <v>26736</v>
      </c>
      <c r="O9" s="11">
        <f t="shared" si="1"/>
        <v>267.36</v>
      </c>
      <c r="P9" s="11">
        <f t="shared" si="1"/>
        <v>668.40000000000009</v>
      </c>
      <c r="Q9" s="11">
        <f t="shared" si="1"/>
        <v>835.5</v>
      </c>
      <c r="T9" s="14"/>
    </row>
    <row r="10" spans="1:20" x14ac:dyDescent="0.25">
      <c r="A10" s="6" t="s">
        <v>23</v>
      </c>
      <c r="B10" s="7" t="s">
        <v>22</v>
      </c>
      <c r="C10" s="7">
        <v>1</v>
      </c>
      <c r="D10" s="8">
        <f>+'[1]Raw Data'!C47*C10</f>
        <v>3115</v>
      </c>
      <c r="E10" s="14">
        <f>+'[1]Raw Data'!D47</f>
        <v>39142</v>
      </c>
      <c r="F10" s="8">
        <f>+'[1]Raw Data'!E47</f>
        <v>60</v>
      </c>
      <c r="G10" s="14">
        <f t="shared" si="0"/>
        <v>40942</v>
      </c>
      <c r="H10" s="8">
        <f>+'[1]Raw Data'!F47</f>
        <v>5</v>
      </c>
      <c r="I10" s="9">
        <f>+'[1]Raw Data'!G47</f>
        <v>0.05</v>
      </c>
      <c r="J10" s="10">
        <f>+'[1]Raw Data'!H47</f>
        <v>0.2</v>
      </c>
      <c r="K10" s="10">
        <f>+'[1]Raw Data'!I47</f>
        <v>8.3333333333333329E-2</v>
      </c>
      <c r="M10" s="11">
        <f>+F10*$D10</f>
        <v>186900</v>
      </c>
      <c r="N10" s="11">
        <f t="shared" si="1"/>
        <v>15575</v>
      </c>
      <c r="O10" s="11">
        <f t="shared" si="1"/>
        <v>155.75</v>
      </c>
      <c r="P10" s="11">
        <f t="shared" si="1"/>
        <v>623</v>
      </c>
      <c r="Q10" s="11">
        <f t="shared" si="1"/>
        <v>259.58333333333331</v>
      </c>
      <c r="T10" s="14"/>
    </row>
    <row r="11" spans="1:20" x14ac:dyDescent="0.25">
      <c r="A11" s="6" t="s">
        <v>24</v>
      </c>
      <c r="B11" s="7" t="s">
        <v>25</v>
      </c>
      <c r="C11" s="7">
        <v>1</v>
      </c>
      <c r="D11" s="8">
        <f>+'[1]Raw Data'!C25*C11</f>
        <v>3924</v>
      </c>
      <c r="E11" s="14">
        <f>+'[1]Raw Data'!D25</f>
        <v>38687</v>
      </c>
      <c r="F11" s="8">
        <f>+'[1]Raw Data'!E25</f>
        <v>21</v>
      </c>
      <c r="G11" s="14">
        <f t="shared" si="0"/>
        <v>39317</v>
      </c>
      <c r="H11" s="8">
        <f>+'[1]Raw Data'!F25</f>
        <v>20</v>
      </c>
      <c r="I11" s="9">
        <f>+'[1]Raw Data'!G25</f>
        <v>0.2</v>
      </c>
      <c r="J11" s="10">
        <f>+'[1]Raw Data'!H25</f>
        <v>0.67</v>
      </c>
      <c r="K11" s="10">
        <f>+'[1]Raw Data'!I25</f>
        <v>0.95238095238095233</v>
      </c>
      <c r="M11" s="11">
        <f>+F11*$D11</f>
        <v>82404</v>
      </c>
      <c r="N11" s="11">
        <f t="shared" si="1"/>
        <v>78480</v>
      </c>
      <c r="O11" s="11">
        <f t="shared" si="1"/>
        <v>784.80000000000007</v>
      </c>
      <c r="P11" s="11">
        <f t="shared" si="1"/>
        <v>2629.0800000000004</v>
      </c>
      <c r="Q11" s="11">
        <f t="shared" si="1"/>
        <v>3737.1428571428569</v>
      </c>
      <c r="T11" s="14"/>
    </row>
    <row r="12" spans="1:20" x14ac:dyDescent="0.25">
      <c r="A12" s="6" t="s">
        <v>26</v>
      </c>
      <c r="D12" s="11">
        <f>SUM(D2:D11)</f>
        <v>109356.55672699999</v>
      </c>
      <c r="E12" s="15">
        <f>MIN(E2:E11)</f>
        <v>38033</v>
      </c>
      <c r="F12" s="8">
        <f>+M12/$D$12</f>
        <v>32.503078079564446</v>
      </c>
      <c r="G12" s="15">
        <f t="shared" si="0"/>
        <v>39008.092342386932</v>
      </c>
      <c r="H12" s="8">
        <f>+N12/$D$12</f>
        <v>22.120352633014555</v>
      </c>
      <c r="I12" s="9">
        <f>+O12/$D$12</f>
        <v>0.37263474084804349</v>
      </c>
      <c r="J12" s="10">
        <f>+P12/$D$12</f>
        <v>0.6058351110842215</v>
      </c>
      <c r="K12" s="10">
        <f>+Q12/$D$12</f>
        <v>0.84169645349677724</v>
      </c>
      <c r="M12" s="11">
        <f>SUM(M2:M11)</f>
        <v>3554424.7018099995</v>
      </c>
      <c r="N12" s="11">
        <f>SUM(N2:N11)</f>
        <v>2419005.5975334998</v>
      </c>
      <c r="O12" s="11">
        <f>SUM(O2:O11)</f>
        <v>40750.052176000005</v>
      </c>
      <c r="P12" s="11">
        <f>SUM(P2:P11)</f>
        <v>66252.041692490006</v>
      </c>
      <c r="Q12" s="11">
        <f>SUM(Q2:Q11)</f>
        <v>92045.025963735025</v>
      </c>
      <c r="T12" s="15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Khalid Ahmad Khan</dc:creator>
  <cp:lastModifiedBy>Dr. Khalid Ahmad Khan</cp:lastModifiedBy>
  <dcterms:created xsi:type="dcterms:W3CDTF">2025-09-14T15:02:50Z</dcterms:created>
  <dcterms:modified xsi:type="dcterms:W3CDTF">2025-09-14T15:21:16Z</dcterms:modified>
</cp:coreProperties>
</file>