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\Desktop\"/>
    </mc:Choice>
  </mc:AlternateContent>
  <xr:revisionPtr revIDLastSave="0" documentId="8_{7E7AE6DD-805D-440D-9B48-773C491C103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valeurs_mensuelles" sheetId="1" r:id="rId1"/>
    <sheet name="Decompositions de Gompertz " sheetId="4" r:id="rId2"/>
    <sheet name="Holt" sheetId="5" r:id="rId3"/>
    <sheet name="winters_multiplicative" sheetId="8" r:id="rId4"/>
    <sheet name="winters_additif" sheetId="6" r:id="rId5"/>
    <sheet name="codes" sheetId="3" r:id="rId6"/>
    <sheet name="caractéristiques" sheetId="2" r:id="rId7"/>
  </sheets>
  <definedNames>
    <definedName name="solver_adj" localSheetId="2" hidden="1">Holt!$M$2:$N$2</definedName>
    <definedName name="solver_adj" localSheetId="4" hidden="1">winters_additif!$K$2:$M$2</definedName>
    <definedName name="solver_adj" localSheetId="3" hidden="1">winters_multiplicative!$K$2:$M$2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4" hidden="1">2</definedName>
    <definedName name="solver_drv" localSheetId="3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2" hidden="1">Holt!$M$2:$N$2</definedName>
    <definedName name="solver_lhs1" localSheetId="4" hidden="1">winters_additif!$K$2:$M$2</definedName>
    <definedName name="solver_lhs1" localSheetId="3" hidden="1">winters_multiplicative!$K$2:$M$2</definedName>
    <definedName name="solver_lhs2" localSheetId="2" hidden="1">Holt!$M$2:$N$2</definedName>
    <definedName name="solver_lhs2" localSheetId="4" hidden="1">winters_additif!$K$2:$M$2</definedName>
    <definedName name="solver_lhs2" localSheetId="3" hidden="1">winters_multiplicative!$K$2:$M$2</definedName>
    <definedName name="solver_lhs3" localSheetId="2" hidden="1">Holt!$M$2:$N$2</definedName>
    <definedName name="solver_lhs3" localSheetId="4" hidden="1">winters_additif!$L$2</definedName>
    <definedName name="solver_lhs3" localSheetId="3" hidden="1">winters_multiplicative!$L$2</definedName>
    <definedName name="solver_lhs4" localSheetId="2" hidden="1">Holt!$N$2</definedName>
    <definedName name="solver_lhs4" localSheetId="4" hidden="1">winters_additif!$L$2</definedName>
    <definedName name="solver_lhs4" localSheetId="3" hidden="1">winters_multiplicative!$L$2</definedName>
    <definedName name="solver_lhs5" localSheetId="2" hidden="1">Holt!$N$2</definedName>
    <definedName name="solver_lhs6" localSheetId="2" hidden="1">Holt!$N$2</definedName>
    <definedName name="solver_lhs7" localSheetId="2" hidden="1">Holt!$N$2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2" hidden="1">2</definedName>
    <definedName name="solver_num" localSheetId="4" hidden="1">4</definedName>
    <definedName name="solver_num" localSheetId="3" hidden="1">2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2" hidden="1">Holt!$O$2</definedName>
    <definedName name="solver_opt" localSheetId="4" hidden="1">winters_additif!$N$2</definedName>
    <definedName name="solver_opt" localSheetId="3" hidden="1">winters_multiplicative!$N$2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4" hidden="1">2</definedName>
    <definedName name="solver_rbv" localSheetId="3" hidden="1">1</definedName>
    <definedName name="solver_rel1" localSheetId="2" hidden="1">1</definedName>
    <definedName name="solver_rel1" localSheetId="4" hidden="1">1</definedName>
    <definedName name="solver_rel1" localSheetId="3" hidden="1">1</definedName>
    <definedName name="solver_rel2" localSheetId="2" hidden="1">3</definedName>
    <definedName name="solver_rel2" localSheetId="4" hidden="1">3</definedName>
    <definedName name="solver_rel2" localSheetId="3" hidden="1">3</definedName>
    <definedName name="solver_rel3" localSheetId="2" hidden="1">3</definedName>
    <definedName name="solver_rel3" localSheetId="4" hidden="1">1</definedName>
    <definedName name="solver_rel3" localSheetId="3" hidden="1">1</definedName>
    <definedName name="solver_rel4" localSheetId="2" hidden="1">3</definedName>
    <definedName name="solver_rel4" localSheetId="4" hidden="1">3</definedName>
    <definedName name="solver_rel4" localSheetId="3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hs1" localSheetId="2" hidden="1">1</definedName>
    <definedName name="solver_rhs1" localSheetId="4" hidden="1">1</definedName>
    <definedName name="solver_rhs1" localSheetId="3" hidden="1">1</definedName>
    <definedName name="solver_rhs2" localSheetId="2" hidden="1">0</definedName>
    <definedName name="solver_rhs2" localSheetId="4" hidden="1">0</definedName>
    <definedName name="solver_rhs2" localSheetId="3" hidden="1">0</definedName>
    <definedName name="solver_rhs3" localSheetId="2" hidden="1">0</definedName>
    <definedName name="solver_rhs3" localSheetId="4" hidden="1">1</definedName>
    <definedName name="solver_rhs3" localSheetId="3" hidden="1">1</definedName>
    <definedName name="solver_rhs4" localSheetId="2" hidden="1">0</definedName>
    <definedName name="solver_rhs4" localSheetId="4" hidden="1">0</definedName>
    <definedName name="solver_rhs4" localSheetId="3" hidden="1">0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4" hidden="1">2</definedName>
    <definedName name="solver_scl" localSheetId="3" hidden="1">1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2" hidden="1">3</definedName>
    <definedName name="solver_ver" localSheetId="4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8" l="1"/>
  <c r="X326" i="4"/>
  <c r="X327" i="4"/>
  <c r="X328" i="4"/>
  <c r="X329" i="4"/>
  <c r="X330" i="4"/>
  <c r="X331" i="4"/>
  <c r="X332" i="4"/>
  <c r="X325" i="4"/>
  <c r="W326" i="4"/>
  <c r="W327" i="4"/>
  <c r="W328" i="4"/>
  <c r="W329" i="4"/>
  <c r="W330" i="4"/>
  <c r="W331" i="4"/>
  <c r="W332" i="4"/>
  <c r="W333" i="4"/>
  <c r="W334" i="4"/>
  <c r="W335" i="4"/>
  <c r="W336" i="4"/>
  <c r="W325" i="4"/>
  <c r="V326" i="4"/>
  <c r="V327" i="4"/>
  <c r="V328" i="4"/>
  <c r="V329" i="4"/>
  <c r="V330" i="4"/>
  <c r="V331" i="4"/>
  <c r="V332" i="4"/>
  <c r="V333" i="4"/>
  <c r="V334" i="4"/>
  <c r="V335" i="4"/>
  <c r="V336" i="4"/>
  <c r="V325" i="4"/>
  <c r="U326" i="4"/>
  <c r="U327" i="4"/>
  <c r="U328" i="4"/>
  <c r="U329" i="4"/>
  <c r="U330" i="4"/>
  <c r="U331" i="4"/>
  <c r="U332" i="4"/>
  <c r="U333" i="4"/>
  <c r="U334" i="4"/>
  <c r="U335" i="4"/>
  <c r="U336" i="4"/>
  <c r="U325" i="4"/>
  <c r="T326" i="4"/>
  <c r="T327" i="4"/>
  <c r="T328" i="4"/>
  <c r="T329" i="4"/>
  <c r="T330" i="4"/>
  <c r="T331" i="4"/>
  <c r="T332" i="4"/>
  <c r="T333" i="4"/>
  <c r="T334" i="4"/>
  <c r="T335" i="4"/>
  <c r="T336" i="4"/>
  <c r="T325" i="4"/>
  <c r="S326" i="4"/>
  <c r="S327" i="4"/>
  <c r="S328" i="4"/>
  <c r="S329" i="4"/>
  <c r="S330" i="4"/>
  <c r="S331" i="4"/>
  <c r="S332" i="4"/>
  <c r="S333" i="4"/>
  <c r="S334" i="4"/>
  <c r="S335" i="4"/>
  <c r="S336" i="4"/>
  <c r="S325" i="4"/>
  <c r="R326" i="4"/>
  <c r="R327" i="4"/>
  <c r="R328" i="4"/>
  <c r="R329" i="4"/>
  <c r="R330" i="4"/>
  <c r="R331" i="4"/>
  <c r="R332" i="4"/>
  <c r="R333" i="4"/>
  <c r="R334" i="4"/>
  <c r="R335" i="4"/>
  <c r="R336" i="4"/>
  <c r="R325" i="4"/>
  <c r="Q326" i="4"/>
  <c r="Q327" i="4"/>
  <c r="Q328" i="4"/>
  <c r="Q329" i="4"/>
  <c r="Q330" i="4"/>
  <c r="Q331" i="4"/>
  <c r="Q332" i="4"/>
  <c r="Q333" i="4"/>
  <c r="Q334" i="4"/>
  <c r="Q335" i="4"/>
  <c r="Q336" i="4"/>
  <c r="Q325" i="4"/>
  <c r="P326" i="4"/>
  <c r="P327" i="4"/>
  <c r="P328" i="4"/>
  <c r="P329" i="4"/>
  <c r="P330" i="4"/>
  <c r="P331" i="4"/>
  <c r="P332" i="4"/>
  <c r="P333" i="4"/>
  <c r="P334" i="4"/>
  <c r="P335" i="4"/>
  <c r="P336" i="4"/>
  <c r="P325" i="4"/>
  <c r="O326" i="4"/>
  <c r="O327" i="4"/>
  <c r="O328" i="4"/>
  <c r="O329" i="4"/>
  <c r="O330" i="4"/>
  <c r="O331" i="4"/>
  <c r="O332" i="4"/>
  <c r="O333" i="4"/>
  <c r="O334" i="4"/>
  <c r="O335" i="4"/>
  <c r="O336" i="4"/>
  <c r="O325" i="4"/>
  <c r="N326" i="4"/>
  <c r="N327" i="4"/>
  <c r="N328" i="4"/>
  <c r="N329" i="4"/>
  <c r="N330" i="4"/>
  <c r="N331" i="4"/>
  <c r="N332" i="4"/>
  <c r="N333" i="4"/>
  <c r="N334" i="4"/>
  <c r="N335" i="4"/>
  <c r="N336" i="4"/>
  <c r="N325" i="4"/>
  <c r="M326" i="4"/>
  <c r="M327" i="4"/>
  <c r="M328" i="4"/>
  <c r="M329" i="4"/>
  <c r="M330" i="4"/>
  <c r="M331" i="4"/>
  <c r="M332" i="4"/>
  <c r="M333" i="4"/>
  <c r="M334" i="4"/>
  <c r="M335" i="4"/>
  <c r="M336" i="4"/>
  <c r="M325" i="4"/>
  <c r="L326" i="4"/>
  <c r="L327" i="4"/>
  <c r="L328" i="4"/>
  <c r="L329" i="4"/>
  <c r="L330" i="4"/>
  <c r="L331" i="4"/>
  <c r="L332" i="4"/>
  <c r="L333" i="4"/>
  <c r="L334" i="4"/>
  <c r="L335" i="4"/>
  <c r="L336" i="4"/>
  <c r="L325" i="4"/>
  <c r="K326" i="4"/>
  <c r="K327" i="4"/>
  <c r="K328" i="4"/>
  <c r="K329" i="4"/>
  <c r="K330" i="4"/>
  <c r="K331" i="4"/>
  <c r="K332" i="4"/>
  <c r="K333" i="4"/>
  <c r="K334" i="4"/>
  <c r="K335" i="4"/>
  <c r="K336" i="4"/>
  <c r="K325" i="4"/>
  <c r="J326" i="4"/>
  <c r="J327" i="4"/>
  <c r="J328" i="4"/>
  <c r="J329" i="4"/>
  <c r="J330" i="4"/>
  <c r="J331" i="4"/>
  <c r="J332" i="4"/>
  <c r="J333" i="4"/>
  <c r="J334" i="4"/>
  <c r="J335" i="4"/>
  <c r="J336" i="4"/>
  <c r="J325" i="4"/>
  <c r="I326" i="4"/>
  <c r="I327" i="4"/>
  <c r="I328" i="4"/>
  <c r="I329" i="4"/>
  <c r="I330" i="4"/>
  <c r="I331" i="4"/>
  <c r="I332" i="4"/>
  <c r="I333" i="4"/>
  <c r="I334" i="4"/>
  <c r="I335" i="4"/>
  <c r="I336" i="4"/>
  <c r="I325" i="4"/>
  <c r="H326" i="4"/>
  <c r="H327" i="4"/>
  <c r="H328" i="4"/>
  <c r="H329" i="4"/>
  <c r="H330" i="4"/>
  <c r="H331" i="4"/>
  <c r="H332" i="4"/>
  <c r="H333" i="4"/>
  <c r="H334" i="4"/>
  <c r="H335" i="4"/>
  <c r="H336" i="4"/>
  <c r="H325" i="4"/>
  <c r="G326" i="4"/>
  <c r="G327" i="4"/>
  <c r="G328" i="4"/>
  <c r="G329" i="4"/>
  <c r="G330" i="4"/>
  <c r="G331" i="4"/>
  <c r="G332" i="4"/>
  <c r="G333" i="4"/>
  <c r="G334" i="4"/>
  <c r="G335" i="4"/>
  <c r="G336" i="4"/>
  <c r="G325" i="4"/>
  <c r="F326" i="4"/>
  <c r="F327" i="4"/>
  <c r="F328" i="4"/>
  <c r="F329" i="4"/>
  <c r="F330" i="4"/>
  <c r="F331" i="4"/>
  <c r="F332" i="4"/>
  <c r="F333" i="4"/>
  <c r="F334" i="4"/>
  <c r="F335" i="4"/>
  <c r="F336" i="4"/>
  <c r="F325" i="4"/>
  <c r="E326" i="4"/>
  <c r="E327" i="4"/>
  <c r="E328" i="4"/>
  <c r="E329" i="4"/>
  <c r="E330" i="4"/>
  <c r="E331" i="4"/>
  <c r="E332" i="4"/>
  <c r="E333" i="4"/>
  <c r="E334" i="4"/>
  <c r="E335" i="4"/>
  <c r="E336" i="4"/>
  <c r="E325" i="4"/>
  <c r="D326" i="4"/>
  <c r="D327" i="4"/>
  <c r="D328" i="4"/>
  <c r="D329" i="4"/>
  <c r="D330" i="4"/>
  <c r="D331" i="4"/>
  <c r="D332" i="4"/>
  <c r="D333" i="4"/>
  <c r="D334" i="4"/>
  <c r="D335" i="4"/>
  <c r="D336" i="4"/>
  <c r="D325" i="4"/>
  <c r="C326" i="4"/>
  <c r="C327" i="4"/>
  <c r="C328" i="4"/>
  <c r="C329" i="4"/>
  <c r="C330" i="4"/>
  <c r="C331" i="4"/>
  <c r="C332" i="4"/>
  <c r="C333" i="4"/>
  <c r="C334" i="4"/>
  <c r="C335" i="4"/>
  <c r="C336" i="4"/>
  <c r="C325" i="4"/>
  <c r="B336" i="4"/>
  <c r="B326" i="4"/>
  <c r="B327" i="4"/>
  <c r="B328" i="4"/>
  <c r="B329" i="4"/>
  <c r="B330" i="4"/>
  <c r="B331" i="4"/>
  <c r="B332" i="4"/>
  <c r="B333" i="4"/>
  <c r="B334" i="4"/>
  <c r="B335" i="4"/>
  <c r="B325" i="4"/>
  <c r="Z310" i="4"/>
  <c r="Z311" i="4"/>
  <c r="Z312" i="4"/>
  <c r="Z313" i="4"/>
  <c r="Z314" i="4"/>
  <c r="Z315" i="4"/>
  <c r="Z316" i="4"/>
  <c r="Z317" i="4"/>
  <c r="Z318" i="4"/>
  <c r="Z319" i="4"/>
  <c r="Z320" i="4"/>
  <c r="Z309" i="4"/>
  <c r="X310" i="4"/>
  <c r="X311" i="4"/>
  <c r="X312" i="4"/>
  <c r="X313" i="4"/>
  <c r="X314" i="4"/>
  <c r="X315" i="4"/>
  <c r="X316" i="4"/>
  <c r="X309" i="4"/>
  <c r="W310" i="4"/>
  <c r="W311" i="4"/>
  <c r="W312" i="4"/>
  <c r="W313" i="4"/>
  <c r="W314" i="4"/>
  <c r="W315" i="4"/>
  <c r="W316" i="4"/>
  <c r="W317" i="4"/>
  <c r="W318" i="4"/>
  <c r="W319" i="4"/>
  <c r="W320" i="4"/>
  <c r="W309" i="4"/>
  <c r="V310" i="4"/>
  <c r="V311" i="4"/>
  <c r="V312" i="4"/>
  <c r="V313" i="4"/>
  <c r="V314" i="4"/>
  <c r="V315" i="4"/>
  <c r="V316" i="4"/>
  <c r="V317" i="4"/>
  <c r="V318" i="4"/>
  <c r="V319" i="4"/>
  <c r="V320" i="4"/>
  <c r="V309" i="4"/>
  <c r="U310" i="4"/>
  <c r="U311" i="4"/>
  <c r="U312" i="4"/>
  <c r="U313" i="4"/>
  <c r="U314" i="4"/>
  <c r="U315" i="4"/>
  <c r="U316" i="4"/>
  <c r="U317" i="4"/>
  <c r="U318" i="4"/>
  <c r="U319" i="4"/>
  <c r="U320" i="4"/>
  <c r="U309" i="4"/>
  <c r="T310" i="4"/>
  <c r="T311" i="4"/>
  <c r="T312" i="4"/>
  <c r="T313" i="4"/>
  <c r="T314" i="4"/>
  <c r="T315" i="4"/>
  <c r="T316" i="4"/>
  <c r="T317" i="4"/>
  <c r="T318" i="4"/>
  <c r="T319" i="4"/>
  <c r="T320" i="4"/>
  <c r="T309" i="4"/>
  <c r="S310" i="4"/>
  <c r="S311" i="4"/>
  <c r="S312" i="4"/>
  <c r="S313" i="4"/>
  <c r="S314" i="4"/>
  <c r="S315" i="4"/>
  <c r="S316" i="4"/>
  <c r="S317" i="4"/>
  <c r="S318" i="4"/>
  <c r="S319" i="4"/>
  <c r="S320" i="4"/>
  <c r="S309" i="4"/>
  <c r="R310" i="4"/>
  <c r="R311" i="4"/>
  <c r="R312" i="4"/>
  <c r="R313" i="4"/>
  <c r="R314" i="4"/>
  <c r="R315" i="4"/>
  <c r="R316" i="4"/>
  <c r="R317" i="4"/>
  <c r="R318" i="4"/>
  <c r="R319" i="4"/>
  <c r="R320" i="4"/>
  <c r="R309" i="4"/>
  <c r="Q310" i="4"/>
  <c r="Q311" i="4"/>
  <c r="Q312" i="4"/>
  <c r="Q313" i="4"/>
  <c r="Q314" i="4"/>
  <c r="Q315" i="4"/>
  <c r="Q316" i="4"/>
  <c r="Q317" i="4"/>
  <c r="Q318" i="4"/>
  <c r="Q319" i="4"/>
  <c r="Q320" i="4"/>
  <c r="Q309" i="4"/>
  <c r="P310" i="4"/>
  <c r="P311" i="4"/>
  <c r="P312" i="4"/>
  <c r="P313" i="4"/>
  <c r="P314" i="4"/>
  <c r="P315" i="4"/>
  <c r="P316" i="4"/>
  <c r="P317" i="4"/>
  <c r="P318" i="4"/>
  <c r="P319" i="4"/>
  <c r="P320" i="4"/>
  <c r="P309" i="4"/>
  <c r="O310" i="4"/>
  <c r="O311" i="4"/>
  <c r="O312" i="4"/>
  <c r="O313" i="4"/>
  <c r="O314" i="4"/>
  <c r="O315" i="4"/>
  <c r="O316" i="4"/>
  <c r="O317" i="4"/>
  <c r="O318" i="4"/>
  <c r="O319" i="4"/>
  <c r="O320" i="4"/>
  <c r="O309" i="4"/>
  <c r="N310" i="4"/>
  <c r="N311" i="4"/>
  <c r="N312" i="4"/>
  <c r="N313" i="4"/>
  <c r="N314" i="4"/>
  <c r="N315" i="4"/>
  <c r="N316" i="4"/>
  <c r="N317" i="4"/>
  <c r="N318" i="4"/>
  <c r="N319" i="4"/>
  <c r="N320" i="4"/>
  <c r="N309" i="4"/>
  <c r="M310" i="4"/>
  <c r="M311" i="4"/>
  <c r="M312" i="4"/>
  <c r="M313" i="4"/>
  <c r="M314" i="4"/>
  <c r="M315" i="4"/>
  <c r="M316" i="4"/>
  <c r="M317" i="4"/>
  <c r="M318" i="4"/>
  <c r="M319" i="4"/>
  <c r="M320" i="4"/>
  <c r="M309" i="4"/>
  <c r="L310" i="4"/>
  <c r="L311" i="4"/>
  <c r="L312" i="4"/>
  <c r="L313" i="4"/>
  <c r="L314" i="4"/>
  <c r="L315" i="4"/>
  <c r="L316" i="4"/>
  <c r="L317" i="4"/>
  <c r="L318" i="4"/>
  <c r="L319" i="4"/>
  <c r="L320" i="4"/>
  <c r="L309" i="4"/>
  <c r="K310" i="4"/>
  <c r="K311" i="4"/>
  <c r="K312" i="4"/>
  <c r="K313" i="4"/>
  <c r="K314" i="4"/>
  <c r="K315" i="4"/>
  <c r="K316" i="4"/>
  <c r="K317" i="4"/>
  <c r="K318" i="4"/>
  <c r="K319" i="4"/>
  <c r="K320" i="4"/>
  <c r="K309" i="4"/>
  <c r="J310" i="4"/>
  <c r="J311" i="4"/>
  <c r="J312" i="4"/>
  <c r="J313" i="4"/>
  <c r="J314" i="4"/>
  <c r="J315" i="4"/>
  <c r="J316" i="4"/>
  <c r="J317" i="4"/>
  <c r="J318" i="4"/>
  <c r="J319" i="4"/>
  <c r="J320" i="4"/>
  <c r="J309" i="4"/>
  <c r="I310" i="4"/>
  <c r="I311" i="4"/>
  <c r="I312" i="4"/>
  <c r="I313" i="4"/>
  <c r="I314" i="4"/>
  <c r="I315" i="4"/>
  <c r="I316" i="4"/>
  <c r="I317" i="4"/>
  <c r="I318" i="4"/>
  <c r="I319" i="4"/>
  <c r="I320" i="4"/>
  <c r="I309" i="4"/>
  <c r="H310" i="4"/>
  <c r="H311" i="4"/>
  <c r="H312" i="4"/>
  <c r="H313" i="4"/>
  <c r="H314" i="4"/>
  <c r="H315" i="4"/>
  <c r="H316" i="4"/>
  <c r="H317" i="4"/>
  <c r="H318" i="4"/>
  <c r="H319" i="4"/>
  <c r="H320" i="4"/>
  <c r="H309" i="4"/>
  <c r="G310" i="4"/>
  <c r="G311" i="4"/>
  <c r="G312" i="4"/>
  <c r="G313" i="4"/>
  <c r="G314" i="4"/>
  <c r="G315" i="4"/>
  <c r="G316" i="4"/>
  <c r="G317" i="4"/>
  <c r="G318" i="4"/>
  <c r="G319" i="4"/>
  <c r="G320" i="4"/>
  <c r="G309" i="4"/>
  <c r="F310" i="4"/>
  <c r="F311" i="4"/>
  <c r="F312" i="4"/>
  <c r="F313" i="4"/>
  <c r="F314" i="4"/>
  <c r="F315" i="4"/>
  <c r="F316" i="4"/>
  <c r="F317" i="4"/>
  <c r="F318" i="4"/>
  <c r="F319" i="4"/>
  <c r="F320" i="4"/>
  <c r="F309" i="4"/>
  <c r="E310" i="4"/>
  <c r="E311" i="4"/>
  <c r="E312" i="4"/>
  <c r="E313" i="4"/>
  <c r="E314" i="4"/>
  <c r="E315" i="4"/>
  <c r="E316" i="4"/>
  <c r="E317" i="4"/>
  <c r="E318" i="4"/>
  <c r="E319" i="4"/>
  <c r="E320" i="4"/>
  <c r="E309" i="4"/>
  <c r="D310" i="4"/>
  <c r="D311" i="4"/>
  <c r="D312" i="4"/>
  <c r="D313" i="4"/>
  <c r="D314" i="4"/>
  <c r="D315" i="4"/>
  <c r="D316" i="4"/>
  <c r="D317" i="4"/>
  <c r="D318" i="4"/>
  <c r="D319" i="4"/>
  <c r="D320" i="4"/>
  <c r="D309" i="4"/>
  <c r="C310" i="4"/>
  <c r="C311" i="4"/>
  <c r="C312" i="4"/>
  <c r="C313" i="4"/>
  <c r="C314" i="4"/>
  <c r="C315" i="4"/>
  <c r="C316" i="4"/>
  <c r="C317" i="4"/>
  <c r="C318" i="4"/>
  <c r="C319" i="4"/>
  <c r="C320" i="4"/>
  <c r="C309" i="4"/>
  <c r="B310" i="4"/>
  <c r="B311" i="4"/>
  <c r="B312" i="4"/>
  <c r="B313" i="4"/>
  <c r="B314" i="4"/>
  <c r="B315" i="4"/>
  <c r="B316" i="4"/>
  <c r="B317" i="4"/>
  <c r="B318" i="4"/>
  <c r="B319" i="4"/>
  <c r="B320" i="4"/>
  <c r="B309" i="4"/>
  <c r="X292" i="4"/>
  <c r="X293" i="4"/>
  <c r="X294" i="4"/>
  <c r="X295" i="4"/>
  <c r="X296" i="4"/>
  <c r="X297" i="4"/>
  <c r="X298" i="4"/>
  <c r="X291" i="4"/>
  <c r="W292" i="4"/>
  <c r="W293" i="4"/>
  <c r="W294" i="4"/>
  <c r="W295" i="4"/>
  <c r="W296" i="4"/>
  <c r="W297" i="4"/>
  <c r="W298" i="4"/>
  <c r="W299" i="4"/>
  <c r="W300" i="4"/>
  <c r="W301" i="4"/>
  <c r="W302" i="4"/>
  <c r="W291" i="4"/>
  <c r="V292" i="4"/>
  <c r="V293" i="4"/>
  <c r="V294" i="4"/>
  <c r="V295" i="4"/>
  <c r="V296" i="4"/>
  <c r="V297" i="4"/>
  <c r="V298" i="4"/>
  <c r="V299" i="4"/>
  <c r="V300" i="4"/>
  <c r="V301" i="4"/>
  <c r="V302" i="4"/>
  <c r="V291" i="4"/>
  <c r="U292" i="4"/>
  <c r="U293" i="4"/>
  <c r="U294" i="4"/>
  <c r="U295" i="4"/>
  <c r="U296" i="4"/>
  <c r="U297" i="4"/>
  <c r="U298" i="4"/>
  <c r="U299" i="4"/>
  <c r="U300" i="4"/>
  <c r="U301" i="4"/>
  <c r="U302" i="4"/>
  <c r="U291" i="4"/>
  <c r="T292" i="4"/>
  <c r="T293" i="4"/>
  <c r="T294" i="4"/>
  <c r="T295" i="4"/>
  <c r="T296" i="4"/>
  <c r="T297" i="4"/>
  <c r="T298" i="4"/>
  <c r="T299" i="4"/>
  <c r="T300" i="4"/>
  <c r="T301" i="4"/>
  <c r="T302" i="4"/>
  <c r="T291" i="4"/>
  <c r="S292" i="4"/>
  <c r="S293" i="4"/>
  <c r="S294" i="4"/>
  <c r="S295" i="4"/>
  <c r="S296" i="4"/>
  <c r="S297" i="4"/>
  <c r="S298" i="4"/>
  <c r="S299" i="4"/>
  <c r="S300" i="4"/>
  <c r="S301" i="4"/>
  <c r="S302" i="4"/>
  <c r="S291" i="4"/>
  <c r="R292" i="4"/>
  <c r="R293" i="4"/>
  <c r="R294" i="4"/>
  <c r="R295" i="4"/>
  <c r="R296" i="4"/>
  <c r="R297" i="4"/>
  <c r="R298" i="4"/>
  <c r="R299" i="4"/>
  <c r="R300" i="4"/>
  <c r="R301" i="4"/>
  <c r="R302" i="4"/>
  <c r="R291" i="4"/>
  <c r="Q292" i="4"/>
  <c r="Q293" i="4"/>
  <c r="Q294" i="4"/>
  <c r="Q295" i="4"/>
  <c r="Q296" i="4"/>
  <c r="Q297" i="4"/>
  <c r="Q298" i="4"/>
  <c r="Q299" i="4"/>
  <c r="Q300" i="4"/>
  <c r="Q301" i="4"/>
  <c r="Q302" i="4"/>
  <c r="Q291" i="4"/>
  <c r="P292" i="4"/>
  <c r="P293" i="4"/>
  <c r="P294" i="4"/>
  <c r="P295" i="4"/>
  <c r="P296" i="4"/>
  <c r="P297" i="4"/>
  <c r="P298" i="4"/>
  <c r="P299" i="4"/>
  <c r="P300" i="4"/>
  <c r="P301" i="4"/>
  <c r="P302" i="4"/>
  <c r="P291" i="4"/>
  <c r="O292" i="4"/>
  <c r="O293" i="4"/>
  <c r="O294" i="4"/>
  <c r="O295" i="4"/>
  <c r="O296" i="4"/>
  <c r="O297" i="4"/>
  <c r="O298" i="4"/>
  <c r="O299" i="4"/>
  <c r="O300" i="4"/>
  <c r="O301" i="4"/>
  <c r="O302" i="4"/>
  <c r="O291" i="4"/>
  <c r="N292" i="4"/>
  <c r="N293" i="4"/>
  <c r="N294" i="4"/>
  <c r="N295" i="4"/>
  <c r="N296" i="4"/>
  <c r="N297" i="4"/>
  <c r="N298" i="4"/>
  <c r="N299" i="4"/>
  <c r="N300" i="4"/>
  <c r="N301" i="4"/>
  <c r="N302" i="4"/>
  <c r="N291" i="4"/>
  <c r="M292" i="4"/>
  <c r="M293" i="4"/>
  <c r="M294" i="4"/>
  <c r="M295" i="4"/>
  <c r="M296" i="4"/>
  <c r="M297" i="4"/>
  <c r="M298" i="4"/>
  <c r="M299" i="4"/>
  <c r="M300" i="4"/>
  <c r="M301" i="4"/>
  <c r="M302" i="4"/>
  <c r="M291" i="4"/>
  <c r="L292" i="4"/>
  <c r="L293" i="4"/>
  <c r="L294" i="4"/>
  <c r="L295" i="4"/>
  <c r="L296" i="4"/>
  <c r="L297" i="4"/>
  <c r="L298" i="4"/>
  <c r="L299" i="4"/>
  <c r="L300" i="4"/>
  <c r="L301" i="4"/>
  <c r="L302" i="4"/>
  <c r="L291" i="4"/>
  <c r="K292" i="4"/>
  <c r="K293" i="4"/>
  <c r="K294" i="4"/>
  <c r="K295" i="4"/>
  <c r="K296" i="4"/>
  <c r="K297" i="4"/>
  <c r="K298" i="4"/>
  <c r="K299" i="4"/>
  <c r="K300" i="4"/>
  <c r="K301" i="4"/>
  <c r="K302" i="4"/>
  <c r="K291" i="4"/>
  <c r="J292" i="4"/>
  <c r="J293" i="4"/>
  <c r="J294" i="4"/>
  <c r="J295" i="4"/>
  <c r="J296" i="4"/>
  <c r="J297" i="4"/>
  <c r="J298" i="4"/>
  <c r="J299" i="4"/>
  <c r="J300" i="4"/>
  <c r="J301" i="4"/>
  <c r="J302" i="4"/>
  <c r="J291" i="4"/>
  <c r="I292" i="4"/>
  <c r="I293" i="4"/>
  <c r="I294" i="4"/>
  <c r="I295" i="4"/>
  <c r="I296" i="4"/>
  <c r="I297" i="4"/>
  <c r="I298" i="4"/>
  <c r="I299" i="4"/>
  <c r="I300" i="4"/>
  <c r="I301" i="4"/>
  <c r="I302" i="4"/>
  <c r="I291" i="4"/>
  <c r="H292" i="4"/>
  <c r="H293" i="4"/>
  <c r="H294" i="4"/>
  <c r="H295" i="4"/>
  <c r="H296" i="4"/>
  <c r="H297" i="4"/>
  <c r="H298" i="4"/>
  <c r="H299" i="4"/>
  <c r="H300" i="4"/>
  <c r="H301" i="4"/>
  <c r="H302" i="4"/>
  <c r="H291" i="4"/>
  <c r="D292" i="4"/>
  <c r="D293" i="4"/>
  <c r="D294" i="4"/>
  <c r="D295" i="4"/>
  <c r="D296" i="4"/>
  <c r="D297" i="4"/>
  <c r="D298" i="4"/>
  <c r="D299" i="4"/>
  <c r="D300" i="4"/>
  <c r="D301" i="4"/>
  <c r="D302" i="4"/>
  <c r="C292" i="4"/>
  <c r="C293" i="4"/>
  <c r="C294" i="4"/>
  <c r="C295" i="4"/>
  <c r="C296" i="4"/>
  <c r="C297" i="4"/>
  <c r="C298" i="4"/>
  <c r="C299" i="4"/>
  <c r="C300" i="4"/>
  <c r="C301" i="4"/>
  <c r="C302" i="4"/>
  <c r="C291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G292" i="4"/>
  <c r="G293" i="4"/>
  <c r="G294" i="4"/>
  <c r="G295" i="4"/>
  <c r="G296" i="4"/>
  <c r="G297" i="4"/>
  <c r="G298" i="4"/>
  <c r="G299" i="4"/>
  <c r="G300" i="4"/>
  <c r="G301" i="4"/>
  <c r="G302" i="4"/>
  <c r="G291" i="4"/>
  <c r="F292" i="4"/>
  <c r="F293" i="4"/>
  <c r="F294" i="4"/>
  <c r="F295" i="4"/>
  <c r="F296" i="4"/>
  <c r="F297" i="4"/>
  <c r="F298" i="4"/>
  <c r="F299" i="4"/>
  <c r="F300" i="4"/>
  <c r="F301" i="4"/>
  <c r="F302" i="4"/>
  <c r="F291" i="4"/>
  <c r="E292" i="4"/>
  <c r="E293" i="4"/>
  <c r="E294" i="4"/>
  <c r="E295" i="4"/>
  <c r="E296" i="4"/>
  <c r="E297" i="4"/>
  <c r="E298" i="4"/>
  <c r="E299" i="4"/>
  <c r="E300" i="4"/>
  <c r="E301" i="4"/>
  <c r="E302" i="4"/>
  <c r="E291" i="4"/>
  <c r="D291" i="4"/>
  <c r="S13" i="4"/>
  <c r="L1" i="4"/>
  <c r="K1" i="4"/>
  <c r="J1" i="4"/>
  <c r="C182" i="4"/>
  <c r="I1" i="4"/>
  <c r="H1" i="4"/>
  <c r="G1" i="4"/>
  <c r="H285" i="8"/>
  <c r="I285" i="8" s="1"/>
  <c r="H284" i="8"/>
  <c r="I284" i="8" s="1"/>
  <c r="H283" i="8"/>
  <c r="I283" i="8" s="1"/>
  <c r="H282" i="8"/>
  <c r="I282" i="8" s="1"/>
  <c r="H281" i="8"/>
  <c r="I281" i="8" s="1"/>
  <c r="H280" i="8"/>
  <c r="I280" i="8" s="1"/>
  <c r="H279" i="8"/>
  <c r="I279" i="8" s="1"/>
  <c r="H278" i="8"/>
  <c r="I278" i="8" s="1"/>
  <c r="H277" i="8"/>
  <c r="I277" i="8" s="1"/>
  <c r="H276" i="8"/>
  <c r="I276" i="8" s="1"/>
  <c r="H275" i="8"/>
  <c r="I275" i="8" s="1"/>
  <c r="H274" i="8"/>
  <c r="I274" i="8" s="1"/>
  <c r="R2" i="6"/>
  <c r="H275" i="6"/>
  <c r="I275" i="6" s="1"/>
  <c r="H276" i="6"/>
  <c r="I276" i="6" s="1"/>
  <c r="H277" i="6"/>
  <c r="I277" i="6" s="1"/>
  <c r="H278" i="6"/>
  <c r="I278" i="6"/>
  <c r="H279" i="6"/>
  <c r="I279" i="6" s="1"/>
  <c r="H280" i="6"/>
  <c r="I280" i="6" s="1"/>
  <c r="H281" i="6"/>
  <c r="I281" i="6" s="1"/>
  <c r="H282" i="6"/>
  <c r="I282" i="6"/>
  <c r="H283" i="6"/>
  <c r="I283" i="6" s="1"/>
  <c r="H284" i="6"/>
  <c r="I284" i="6" s="1"/>
  <c r="H285" i="6"/>
  <c r="I285" i="6" s="1"/>
  <c r="H274" i="6"/>
  <c r="I274" i="6"/>
  <c r="G3" i="5"/>
  <c r="H3" i="5" s="1"/>
  <c r="I4" i="5" s="1"/>
  <c r="J4" i="5" s="1"/>
  <c r="K4" i="5" s="1"/>
  <c r="I3" i="5"/>
  <c r="J3" i="5"/>
  <c r="K3" i="5" s="1"/>
  <c r="E4" i="5"/>
  <c r="E5" i="5" s="1"/>
  <c r="E6" i="5" s="1"/>
  <c r="E7" i="5" s="1"/>
  <c r="E8" i="5" s="1"/>
  <c r="E9" i="5" s="1"/>
  <c r="E10" i="5" s="1"/>
  <c r="E11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G275" i="8"/>
  <c r="G276" i="8"/>
  <c r="G277" i="8"/>
  <c r="G278" i="8"/>
  <c r="G279" i="8"/>
  <c r="G280" i="8"/>
  <c r="G281" i="8"/>
  <c r="G282" i="8"/>
  <c r="G283" i="8"/>
  <c r="G284" i="8"/>
  <c r="G285" i="8"/>
  <c r="G274" i="8"/>
  <c r="I14" i="8"/>
  <c r="H14" i="8"/>
  <c r="G14" i="8"/>
  <c r="D14" i="8"/>
  <c r="D266" i="6"/>
  <c r="E266" i="6" s="1"/>
  <c r="G266" i="6"/>
  <c r="H266" i="6"/>
  <c r="I266" i="6" s="1"/>
  <c r="D2" i="8"/>
  <c r="F3" i="8" s="1"/>
  <c r="I14" i="6"/>
  <c r="H14" i="6"/>
  <c r="G14" i="6"/>
  <c r="D14" i="6"/>
  <c r="E14" i="6" s="1"/>
  <c r="D2" i="6"/>
  <c r="F3" i="6" s="1"/>
  <c r="M1" i="4" l="1"/>
  <c r="G4" i="5"/>
  <c r="F14" i="8"/>
  <c r="E14" i="8"/>
  <c r="G15" i="8" s="1"/>
  <c r="H15" i="8" s="1"/>
  <c r="I15" i="8" s="1"/>
  <c r="D267" i="6"/>
  <c r="F266" i="6"/>
  <c r="F9" i="8"/>
  <c r="F2" i="8"/>
  <c r="F6" i="8"/>
  <c r="F13" i="8"/>
  <c r="F12" i="8"/>
  <c r="F11" i="8"/>
  <c r="F10" i="8"/>
  <c r="F8" i="8"/>
  <c r="F7" i="8"/>
  <c r="F5" i="8"/>
  <c r="F4" i="8"/>
  <c r="G15" i="6"/>
  <c r="H15" i="6" s="1"/>
  <c r="I15" i="6" s="1"/>
  <c r="F14" i="6"/>
  <c r="D15" i="6"/>
  <c r="E15" i="6" s="1"/>
  <c r="D16" i="6" s="1"/>
  <c r="F8" i="6"/>
  <c r="F10" i="6"/>
  <c r="F9" i="6"/>
  <c r="F7" i="6"/>
  <c r="F2" i="6"/>
  <c r="F6" i="6"/>
  <c r="F13" i="6"/>
  <c r="F5" i="6"/>
  <c r="F12" i="6"/>
  <c r="F4" i="6"/>
  <c r="F11" i="6"/>
  <c r="H4" i="5" l="1"/>
  <c r="I5" i="5" s="1"/>
  <c r="J5" i="5" s="1"/>
  <c r="K5" i="5" s="1"/>
  <c r="D15" i="8"/>
  <c r="E267" i="6"/>
  <c r="D268" i="6" s="1"/>
  <c r="F267" i="6"/>
  <c r="G267" i="6"/>
  <c r="H267" i="6" s="1"/>
  <c r="I267" i="6" s="1"/>
  <c r="F15" i="6"/>
  <c r="G16" i="6"/>
  <c r="H16" i="6" s="1"/>
  <c r="I16" i="6" s="1"/>
  <c r="E16" i="6"/>
  <c r="D17" i="6" s="1"/>
  <c r="F16" i="6"/>
  <c r="G5" i="5" l="1"/>
  <c r="E15" i="8"/>
  <c r="F15" i="8"/>
  <c r="F268" i="6"/>
  <c r="E268" i="6"/>
  <c r="D269" i="6"/>
  <c r="G17" i="6"/>
  <c r="H17" i="6" s="1"/>
  <c r="I17" i="6" s="1"/>
  <c r="E17" i="6"/>
  <c r="D18" i="6" s="1"/>
  <c r="F17" i="6"/>
  <c r="G6" i="5" l="1"/>
  <c r="H5" i="5"/>
  <c r="I6" i="5" s="1"/>
  <c r="J6" i="5" s="1"/>
  <c r="K6" i="5" s="1"/>
  <c r="D16" i="8"/>
  <c r="G16" i="8"/>
  <c r="H16" i="8" s="1"/>
  <c r="I16" i="8" s="1"/>
  <c r="E269" i="6"/>
  <c r="F269" i="6"/>
  <c r="D270" i="6"/>
  <c r="G268" i="6"/>
  <c r="H268" i="6" s="1"/>
  <c r="I268" i="6" s="1"/>
  <c r="G269" i="6"/>
  <c r="H269" i="6" s="1"/>
  <c r="I269" i="6" s="1"/>
  <c r="G18" i="6"/>
  <c r="H18" i="6" s="1"/>
  <c r="I18" i="6" s="1"/>
  <c r="E18" i="6"/>
  <c r="D19" i="6" s="1"/>
  <c r="F18" i="6"/>
  <c r="G7" i="5" l="1"/>
  <c r="H6" i="5"/>
  <c r="I7" i="5" s="1"/>
  <c r="J7" i="5" s="1"/>
  <c r="K7" i="5" s="1"/>
  <c r="E16" i="8"/>
  <c r="D17" i="8" s="1"/>
  <c r="F16" i="8"/>
  <c r="F270" i="6"/>
  <c r="E270" i="6"/>
  <c r="D271" i="6" s="1"/>
  <c r="G270" i="6"/>
  <c r="H270" i="6" s="1"/>
  <c r="I270" i="6" s="1"/>
  <c r="G19" i="6"/>
  <c r="H19" i="6" s="1"/>
  <c r="I19" i="6" s="1"/>
  <c r="E19" i="6"/>
  <c r="D20" i="6" s="1"/>
  <c r="F19" i="6"/>
  <c r="H7" i="5" l="1"/>
  <c r="I8" i="5" s="1"/>
  <c r="J8" i="5" s="1"/>
  <c r="K8" i="5" s="1"/>
  <c r="G8" i="5"/>
  <c r="G17" i="8"/>
  <c r="H17" i="8" s="1"/>
  <c r="I17" i="8" s="1"/>
  <c r="E17" i="8"/>
  <c r="D18" i="8" s="1"/>
  <c r="F17" i="8"/>
  <c r="E271" i="6"/>
  <c r="F271" i="6"/>
  <c r="D272" i="6"/>
  <c r="G20" i="6"/>
  <c r="H20" i="6" s="1"/>
  <c r="I20" i="6" s="1"/>
  <c r="F20" i="6"/>
  <c r="E20" i="6"/>
  <c r="D21" i="6" s="1"/>
  <c r="H8" i="5" l="1"/>
  <c r="I9" i="5" s="1"/>
  <c r="J9" i="5" s="1"/>
  <c r="K9" i="5" s="1"/>
  <c r="G18" i="8"/>
  <c r="H18" i="8" s="1"/>
  <c r="I18" i="8" s="1"/>
  <c r="E18" i="8"/>
  <c r="G19" i="8" s="1"/>
  <c r="H19" i="8" s="1"/>
  <c r="I19" i="8" s="1"/>
  <c r="F18" i="8"/>
  <c r="E272" i="6"/>
  <c r="F272" i="6"/>
  <c r="D273" i="6"/>
  <c r="G21" i="6"/>
  <c r="H21" i="6" s="1"/>
  <c r="I21" i="6" s="1"/>
  <c r="F21" i="6"/>
  <c r="E21" i="6"/>
  <c r="D22" i="6" s="1"/>
  <c r="G9" i="5" l="1"/>
  <c r="D19" i="8"/>
  <c r="E19" i="8" s="1"/>
  <c r="D20" i="8" s="1"/>
  <c r="E273" i="6"/>
  <c r="F273" i="6"/>
  <c r="G271" i="6"/>
  <c r="H271" i="6" s="1"/>
  <c r="I271" i="6" s="1"/>
  <c r="G22" i="6"/>
  <c r="H22" i="6" s="1"/>
  <c r="I22" i="6" s="1"/>
  <c r="E22" i="6"/>
  <c r="G23" i="6" s="1"/>
  <c r="H23" i="6" s="1"/>
  <c r="I23" i="6" s="1"/>
  <c r="F22" i="6"/>
  <c r="G10" i="5" l="1"/>
  <c r="H9" i="5"/>
  <c r="I10" i="5" s="1"/>
  <c r="J10" i="5" s="1"/>
  <c r="K10" i="5" s="1"/>
  <c r="F19" i="8"/>
  <c r="E20" i="8"/>
  <c r="G21" i="8" s="1"/>
  <c r="H21" i="8" s="1"/>
  <c r="I21" i="8" s="1"/>
  <c r="F20" i="8"/>
  <c r="G20" i="8"/>
  <c r="H20" i="8" s="1"/>
  <c r="I20" i="8" s="1"/>
  <c r="G272" i="6"/>
  <c r="H272" i="6" s="1"/>
  <c r="I272" i="6" s="1"/>
  <c r="D23" i="6"/>
  <c r="F23" i="6" s="1"/>
  <c r="G11" i="5" l="1"/>
  <c r="H10" i="5"/>
  <c r="I11" i="5" s="1"/>
  <c r="J11" i="5" s="1"/>
  <c r="K11" i="5" s="1"/>
  <c r="D21" i="8"/>
  <c r="E21" i="8" s="1"/>
  <c r="D22" i="8" s="1"/>
  <c r="G275" i="6"/>
  <c r="G279" i="6"/>
  <c r="G281" i="6"/>
  <c r="G282" i="6"/>
  <c r="G278" i="6"/>
  <c r="G274" i="6"/>
  <c r="G277" i="6"/>
  <c r="G273" i="6"/>
  <c r="H273" i="6" s="1"/>
  <c r="I273" i="6" s="1"/>
  <c r="G280" i="6"/>
  <c r="G283" i="6"/>
  <c r="G285" i="6"/>
  <c r="G276" i="6"/>
  <c r="G284" i="6"/>
  <c r="E23" i="6"/>
  <c r="D24" i="6" s="1"/>
  <c r="E24" i="6" s="1"/>
  <c r="H11" i="5" l="1"/>
  <c r="I12" i="5" s="1"/>
  <c r="J12" i="5" s="1"/>
  <c r="K12" i="5" s="1"/>
  <c r="F21" i="8"/>
  <c r="G22" i="8"/>
  <c r="H22" i="8" s="1"/>
  <c r="I22" i="8" s="1"/>
  <c r="F22" i="8"/>
  <c r="E22" i="8"/>
  <c r="D23" i="8" s="1"/>
  <c r="F24" i="6"/>
  <c r="G25" i="6"/>
  <c r="H25" i="6" s="1"/>
  <c r="I25" i="6" s="1"/>
  <c r="D25" i="6"/>
  <c r="E25" i="6" s="1"/>
  <c r="G26" i="6" s="1"/>
  <c r="H26" i="6" s="1"/>
  <c r="I26" i="6" s="1"/>
  <c r="G24" i="6"/>
  <c r="H24" i="6" s="1"/>
  <c r="I24" i="6" s="1"/>
  <c r="G12" i="5" l="1"/>
  <c r="G23" i="8"/>
  <c r="H23" i="8" s="1"/>
  <c r="I23" i="8" s="1"/>
  <c r="F23" i="8"/>
  <c r="E23" i="8"/>
  <c r="D24" i="8" s="1"/>
  <c r="F25" i="6"/>
  <c r="D26" i="6"/>
  <c r="H12" i="5" l="1"/>
  <c r="I13" i="5" s="1"/>
  <c r="J13" i="5" s="1"/>
  <c r="K13" i="5" s="1"/>
  <c r="G24" i="8"/>
  <c r="H24" i="8" s="1"/>
  <c r="I24" i="8" s="1"/>
  <c r="E24" i="8"/>
  <c r="D25" i="8" s="1"/>
  <c r="F24" i="8"/>
  <c r="F26" i="6"/>
  <c r="E26" i="6"/>
  <c r="G27" i="6" s="1"/>
  <c r="H27" i="6" s="1"/>
  <c r="I27" i="6" s="1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1" i="4"/>
  <c r="Y309" i="4"/>
  <c r="Y318" i="4"/>
  <c r="Y320" i="4"/>
  <c r="Y319" i="4"/>
  <c r="Y317" i="4"/>
  <c r="Y316" i="4"/>
  <c r="Y315" i="4"/>
  <c r="Y314" i="4"/>
  <c r="Y313" i="4"/>
  <c r="Y312" i="4"/>
  <c r="Y311" i="4"/>
  <c r="Y310" i="4"/>
  <c r="C92" i="4"/>
  <c r="C18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" i="4"/>
  <c r="C3" i="4"/>
  <c r="C4" i="4"/>
  <c r="C5" i="4"/>
  <c r="C6" i="4"/>
  <c r="C7" i="4"/>
  <c r="C8" i="4"/>
  <c r="C9" i="4"/>
  <c r="C10" i="4"/>
  <c r="C1" i="4"/>
  <c r="Y321" i="4" l="1"/>
  <c r="Z321" i="4"/>
  <c r="G13" i="5"/>
  <c r="G25" i="8"/>
  <c r="H25" i="8" s="1"/>
  <c r="I25" i="8" s="1"/>
  <c r="F25" i="8"/>
  <c r="E25" i="8"/>
  <c r="G26" i="8" s="1"/>
  <c r="H26" i="8" s="1"/>
  <c r="I26" i="8" s="1"/>
  <c r="D27" i="6"/>
  <c r="F27" i="6" s="1"/>
  <c r="N1" i="4"/>
  <c r="O1" i="4" s="1"/>
  <c r="P1" i="4" s="1"/>
  <c r="S1" i="4" s="1"/>
  <c r="H13" i="5" l="1"/>
  <c r="I14" i="5" s="1"/>
  <c r="J14" i="5" s="1"/>
  <c r="K14" i="5" s="1"/>
  <c r="D26" i="8"/>
  <c r="E26" i="8" s="1"/>
  <c r="E27" i="6"/>
  <c r="G28" i="6" s="1"/>
  <c r="H28" i="6" s="1"/>
  <c r="I28" i="6" s="1"/>
  <c r="U1" i="4"/>
  <c r="S234" i="4" l="1"/>
  <c r="U234" i="4" s="1"/>
  <c r="S235" i="4"/>
  <c r="U235" i="4" s="1"/>
  <c r="S231" i="4"/>
  <c r="U231" i="4" s="1"/>
  <c r="S239" i="4"/>
  <c r="U239" i="4" s="1"/>
  <c r="S229" i="4"/>
  <c r="U229" i="4" s="1"/>
  <c r="S238" i="4"/>
  <c r="U238" i="4" s="1"/>
  <c r="S230" i="4"/>
  <c r="U230" i="4" s="1"/>
  <c r="G14" i="5"/>
  <c r="F26" i="8"/>
  <c r="G27" i="8"/>
  <c r="H27" i="8" s="1"/>
  <c r="I27" i="8" s="1"/>
  <c r="D27" i="8"/>
  <c r="E27" i="8" s="1"/>
  <c r="D28" i="6"/>
  <c r="E28" i="6" s="1"/>
  <c r="D29" i="6" s="1"/>
  <c r="S237" i="4"/>
  <c r="U237" i="4" s="1"/>
  <c r="S232" i="4"/>
  <c r="U232" i="4" s="1"/>
  <c r="S233" i="4"/>
  <c r="U233" i="4" s="1"/>
  <c r="S240" i="4"/>
  <c r="U240" i="4" s="1"/>
  <c r="S236" i="4"/>
  <c r="U236" i="4" s="1"/>
  <c r="S5" i="4"/>
  <c r="U5" i="4" s="1"/>
  <c r="S108" i="4"/>
  <c r="U108" i="4" s="1"/>
  <c r="S44" i="4"/>
  <c r="U44" i="4" s="1"/>
  <c r="S123" i="4"/>
  <c r="U123" i="4" s="1"/>
  <c r="S27" i="4"/>
  <c r="U27" i="4" s="1"/>
  <c r="S193" i="4"/>
  <c r="U193" i="4" s="1"/>
  <c r="S65" i="4"/>
  <c r="U65" i="4" s="1"/>
  <c r="S76" i="4"/>
  <c r="U76" i="4" s="1"/>
  <c r="S91" i="4"/>
  <c r="U91" i="4" s="1"/>
  <c r="S129" i="4"/>
  <c r="U129" i="4" s="1"/>
  <c r="S208" i="4"/>
  <c r="U208" i="4" s="1"/>
  <c r="S144" i="4"/>
  <c r="U144" i="4" s="1"/>
  <c r="S268" i="4"/>
  <c r="U268" i="4" s="1"/>
  <c r="S12" i="4"/>
  <c r="U12" i="4" s="1"/>
  <c r="S272" i="4"/>
  <c r="U272" i="4" s="1"/>
  <c r="S251" i="4"/>
  <c r="U251" i="4" s="1"/>
  <c r="S170" i="4"/>
  <c r="U170" i="4" s="1"/>
  <c r="S204" i="4"/>
  <c r="U204" i="4" s="1"/>
  <c r="S219" i="4"/>
  <c r="U219" i="4" s="1"/>
  <c r="S106" i="4"/>
  <c r="U106" i="4" s="1"/>
  <c r="S172" i="4"/>
  <c r="U172" i="4" s="1"/>
  <c r="S187" i="4"/>
  <c r="U187" i="4" s="1"/>
  <c r="S42" i="4"/>
  <c r="U42" i="4" s="1"/>
  <c r="S80" i="4"/>
  <c r="U80" i="4" s="1"/>
  <c r="S140" i="4"/>
  <c r="U140" i="4" s="1"/>
  <c r="S155" i="4"/>
  <c r="U155" i="4" s="1"/>
  <c r="S257" i="4"/>
  <c r="U257" i="4" s="1"/>
  <c r="S16" i="4"/>
  <c r="U16" i="4" s="1"/>
  <c r="S159" i="4"/>
  <c r="U159" i="4" s="1"/>
  <c r="S31" i="4"/>
  <c r="U31" i="4" s="1"/>
  <c r="S174" i="4"/>
  <c r="U174" i="4" s="1"/>
  <c r="S46" i="4"/>
  <c r="U46" i="4" s="1"/>
  <c r="S189" i="4"/>
  <c r="U189" i="4" s="1"/>
  <c r="S125" i="4"/>
  <c r="U125" i="4" s="1"/>
  <c r="S260" i="4"/>
  <c r="U260" i="4" s="1"/>
  <c r="S132" i="4"/>
  <c r="U132" i="4" s="1"/>
  <c r="S68" i="4"/>
  <c r="U68" i="4" s="1"/>
  <c r="S4" i="4"/>
  <c r="U4" i="4" s="1"/>
  <c r="S211" i="4"/>
  <c r="U211" i="4" s="1"/>
  <c r="S147" i="4"/>
  <c r="U147" i="4" s="1"/>
  <c r="S83" i="4"/>
  <c r="U83" i="4" s="1"/>
  <c r="S19" i="4"/>
  <c r="U19" i="4" s="1"/>
  <c r="S226" i="4"/>
  <c r="U226" i="4" s="1"/>
  <c r="S162" i="4"/>
  <c r="U162" i="4" s="1"/>
  <c r="S98" i="4"/>
  <c r="U98" i="4" s="1"/>
  <c r="S34" i="4"/>
  <c r="U34" i="4" s="1"/>
  <c r="S249" i="4"/>
  <c r="U249" i="4" s="1"/>
  <c r="S185" i="4"/>
  <c r="U185" i="4" s="1"/>
  <c r="S121" i="4"/>
  <c r="U121" i="4" s="1"/>
  <c r="S57" i="4"/>
  <c r="U57" i="4" s="1"/>
  <c r="S264" i="4"/>
  <c r="U264" i="4" s="1"/>
  <c r="S200" i="4"/>
  <c r="U200" i="4" s="1"/>
  <c r="S136" i="4"/>
  <c r="U136" i="4" s="1"/>
  <c r="S72" i="4"/>
  <c r="U72" i="4" s="1"/>
  <c r="S8" i="4"/>
  <c r="U8" i="4" s="1"/>
  <c r="S215" i="4"/>
  <c r="U215" i="4" s="1"/>
  <c r="S151" i="4"/>
  <c r="U151" i="4" s="1"/>
  <c r="S87" i="4"/>
  <c r="U87" i="4" s="1"/>
  <c r="S23" i="4"/>
  <c r="U23" i="4" s="1"/>
  <c r="S166" i="4"/>
  <c r="U166" i="4" s="1"/>
  <c r="S102" i="4"/>
  <c r="U102" i="4" s="1"/>
  <c r="S38" i="4"/>
  <c r="U38" i="4" s="1"/>
  <c r="S245" i="4"/>
  <c r="U245" i="4" s="1"/>
  <c r="S181" i="4"/>
  <c r="U181" i="4" s="1"/>
  <c r="S117" i="4"/>
  <c r="U117" i="4" s="1"/>
  <c r="S53" i="4"/>
  <c r="U53" i="4" s="1"/>
  <c r="S188" i="4"/>
  <c r="U188" i="4" s="1"/>
  <c r="S60" i="4"/>
  <c r="U60" i="4" s="1"/>
  <c r="S267" i="4"/>
  <c r="U267" i="4" s="1"/>
  <c r="S139" i="4"/>
  <c r="U139" i="4" s="1"/>
  <c r="S11" i="4"/>
  <c r="U11" i="4" s="1"/>
  <c r="S154" i="4"/>
  <c r="U154" i="4" s="1"/>
  <c r="S90" i="4"/>
  <c r="U90" i="4" s="1"/>
  <c r="S26" i="4"/>
  <c r="U26" i="4" s="1"/>
  <c r="S241" i="4"/>
  <c r="U241" i="4" s="1"/>
  <c r="S177" i="4"/>
  <c r="U177" i="4" s="1"/>
  <c r="S113" i="4"/>
  <c r="U113" i="4" s="1"/>
  <c r="S49" i="4"/>
  <c r="U49" i="4" s="1"/>
  <c r="S256" i="4"/>
  <c r="U256" i="4" s="1"/>
  <c r="S192" i="4"/>
  <c r="U192" i="4" s="1"/>
  <c r="S128" i="4"/>
  <c r="U128" i="4" s="1"/>
  <c r="S64" i="4"/>
  <c r="U64" i="4" s="1"/>
  <c r="S271" i="4"/>
  <c r="U271" i="4" s="1"/>
  <c r="S207" i="4"/>
  <c r="U207" i="4" s="1"/>
  <c r="S143" i="4"/>
  <c r="U143" i="4" s="1"/>
  <c r="S79" i="4"/>
  <c r="U79" i="4" s="1"/>
  <c r="S15" i="4"/>
  <c r="U15" i="4" s="1"/>
  <c r="S222" i="4"/>
  <c r="U222" i="4" s="1"/>
  <c r="S158" i="4"/>
  <c r="U158" i="4" s="1"/>
  <c r="S94" i="4"/>
  <c r="U94" i="4" s="1"/>
  <c r="S30" i="4"/>
  <c r="U30" i="4" s="1"/>
  <c r="S173" i="4"/>
  <c r="U173" i="4" s="1"/>
  <c r="S109" i="4"/>
  <c r="U109" i="4" s="1"/>
  <c r="S45" i="4"/>
  <c r="U45" i="4" s="1"/>
  <c r="S223" i="4"/>
  <c r="U223" i="4" s="1"/>
  <c r="S95" i="4"/>
  <c r="U95" i="4" s="1"/>
  <c r="S110" i="4"/>
  <c r="U110" i="4" s="1"/>
  <c r="S253" i="4"/>
  <c r="U253" i="4" s="1"/>
  <c r="S61" i="4"/>
  <c r="U61" i="4" s="1"/>
  <c r="S196" i="4"/>
  <c r="U196" i="4" s="1"/>
  <c r="S252" i="4"/>
  <c r="U252" i="4" s="1"/>
  <c r="S124" i="4"/>
  <c r="U124" i="4" s="1"/>
  <c r="S203" i="4"/>
  <c r="U203" i="4" s="1"/>
  <c r="S75" i="4"/>
  <c r="U75" i="4" s="1"/>
  <c r="S218" i="4"/>
  <c r="U218" i="4" s="1"/>
  <c r="S244" i="4"/>
  <c r="U244" i="4" s="1"/>
  <c r="S180" i="4"/>
  <c r="U180" i="4" s="1"/>
  <c r="S116" i="4"/>
  <c r="U116" i="4" s="1"/>
  <c r="S52" i="4"/>
  <c r="U52" i="4" s="1"/>
  <c r="S259" i="4"/>
  <c r="U259" i="4" s="1"/>
  <c r="S195" i="4"/>
  <c r="U195" i="4" s="1"/>
  <c r="S131" i="4"/>
  <c r="U131" i="4" s="1"/>
  <c r="S67" i="4"/>
  <c r="U67" i="4" s="1"/>
  <c r="S3" i="4"/>
  <c r="U3" i="4" s="1"/>
  <c r="S210" i="4"/>
  <c r="U210" i="4" s="1"/>
  <c r="S146" i="4"/>
  <c r="U146" i="4" s="1"/>
  <c r="S82" i="4"/>
  <c r="U82" i="4" s="1"/>
  <c r="S18" i="4"/>
  <c r="U18" i="4" s="1"/>
  <c r="S169" i="4"/>
  <c r="U169" i="4" s="1"/>
  <c r="S105" i="4"/>
  <c r="U105" i="4" s="1"/>
  <c r="S41" i="4"/>
  <c r="U41" i="4" s="1"/>
  <c r="S248" i="4"/>
  <c r="U248" i="4" s="1"/>
  <c r="S184" i="4"/>
  <c r="U184" i="4" s="1"/>
  <c r="S120" i="4"/>
  <c r="U120" i="4" s="1"/>
  <c r="S56" i="4"/>
  <c r="U56" i="4" s="1"/>
  <c r="S263" i="4"/>
  <c r="U263" i="4" s="1"/>
  <c r="S199" i="4"/>
  <c r="U199" i="4" s="1"/>
  <c r="S135" i="4"/>
  <c r="U135" i="4" s="1"/>
  <c r="S71" i="4"/>
  <c r="U71" i="4" s="1"/>
  <c r="S7" i="4"/>
  <c r="U7" i="4" s="1"/>
  <c r="S214" i="4"/>
  <c r="U214" i="4" s="1"/>
  <c r="S150" i="4"/>
  <c r="U150" i="4" s="1"/>
  <c r="S86" i="4"/>
  <c r="U86" i="4" s="1"/>
  <c r="S22" i="4"/>
  <c r="U22" i="4" s="1"/>
  <c r="S165" i="4"/>
  <c r="U165" i="4" s="1"/>
  <c r="S101" i="4"/>
  <c r="U101" i="4" s="1"/>
  <c r="S37" i="4"/>
  <c r="U37" i="4" s="1"/>
  <c r="S202" i="4"/>
  <c r="U202" i="4" s="1"/>
  <c r="S74" i="4"/>
  <c r="U74" i="4" s="1"/>
  <c r="S161" i="4"/>
  <c r="U161" i="4" s="1"/>
  <c r="S48" i="4"/>
  <c r="U48" i="4" s="1"/>
  <c r="S127" i="4"/>
  <c r="U127" i="4" s="1"/>
  <c r="S206" i="4"/>
  <c r="U206" i="4" s="1"/>
  <c r="S78" i="4"/>
  <c r="U78" i="4" s="1"/>
  <c r="S93" i="4"/>
  <c r="U93" i="4" s="1"/>
  <c r="S228" i="4"/>
  <c r="U228" i="4" s="1"/>
  <c r="S164" i="4"/>
  <c r="U164" i="4" s="1"/>
  <c r="S100" i="4"/>
  <c r="U100" i="4" s="1"/>
  <c r="S36" i="4"/>
  <c r="U36" i="4" s="1"/>
  <c r="S243" i="4"/>
  <c r="U243" i="4" s="1"/>
  <c r="S179" i="4"/>
  <c r="U179" i="4" s="1"/>
  <c r="S115" i="4"/>
  <c r="U115" i="4" s="1"/>
  <c r="S51" i="4"/>
  <c r="U51" i="4" s="1"/>
  <c r="S258" i="4"/>
  <c r="U258" i="4" s="1"/>
  <c r="S194" i="4"/>
  <c r="U194" i="4" s="1"/>
  <c r="S130" i="4"/>
  <c r="U130" i="4" s="1"/>
  <c r="S66" i="4"/>
  <c r="U66" i="4" s="1"/>
  <c r="S2" i="4"/>
  <c r="U2" i="4" s="1"/>
  <c r="S217" i="4"/>
  <c r="U217" i="4" s="1"/>
  <c r="S153" i="4"/>
  <c r="U153" i="4" s="1"/>
  <c r="S89" i="4"/>
  <c r="U89" i="4" s="1"/>
  <c r="S25" i="4"/>
  <c r="U25" i="4" s="1"/>
  <c r="S168" i="4"/>
  <c r="U168" i="4" s="1"/>
  <c r="S104" i="4"/>
  <c r="U104" i="4" s="1"/>
  <c r="S40" i="4"/>
  <c r="U40" i="4" s="1"/>
  <c r="S247" i="4"/>
  <c r="U247" i="4" s="1"/>
  <c r="S183" i="4"/>
  <c r="U183" i="4" s="1"/>
  <c r="S119" i="4"/>
  <c r="U119" i="4" s="1"/>
  <c r="S55" i="4"/>
  <c r="U55" i="4" s="1"/>
  <c r="S262" i="4"/>
  <c r="U262" i="4" s="1"/>
  <c r="S198" i="4"/>
  <c r="U198" i="4" s="1"/>
  <c r="S134" i="4"/>
  <c r="U134" i="4" s="1"/>
  <c r="S70" i="4"/>
  <c r="U70" i="4" s="1"/>
  <c r="S6" i="4"/>
  <c r="U6" i="4" s="1"/>
  <c r="S213" i="4"/>
  <c r="U213" i="4" s="1"/>
  <c r="S149" i="4"/>
  <c r="U149" i="4" s="1"/>
  <c r="S85" i="4"/>
  <c r="U85" i="4" s="1"/>
  <c r="S21" i="4"/>
  <c r="U21" i="4" s="1"/>
  <c r="S59" i="4"/>
  <c r="U59" i="4" s="1"/>
  <c r="S138" i="4"/>
  <c r="U138" i="4" s="1"/>
  <c r="S225" i="4"/>
  <c r="U225" i="4" s="1"/>
  <c r="S33" i="4"/>
  <c r="U33" i="4" s="1"/>
  <c r="S112" i="4"/>
  <c r="U112" i="4" s="1"/>
  <c r="S191" i="4"/>
  <c r="U191" i="4" s="1"/>
  <c r="S270" i="4"/>
  <c r="U270" i="4" s="1"/>
  <c r="S14" i="4"/>
  <c r="U14" i="4" s="1"/>
  <c r="S157" i="4"/>
  <c r="U157" i="4" s="1"/>
  <c r="S220" i="4"/>
  <c r="U220" i="4" s="1"/>
  <c r="S156" i="4"/>
  <c r="U156" i="4" s="1"/>
  <c r="S92" i="4"/>
  <c r="U92" i="4" s="1"/>
  <c r="S28" i="4"/>
  <c r="U28" i="4" s="1"/>
  <c r="S171" i="4"/>
  <c r="U171" i="4" s="1"/>
  <c r="S107" i="4"/>
  <c r="U107" i="4" s="1"/>
  <c r="S43" i="4"/>
  <c r="U43" i="4" s="1"/>
  <c r="S250" i="4"/>
  <c r="U250" i="4" s="1"/>
  <c r="S186" i="4"/>
  <c r="U186" i="4" s="1"/>
  <c r="S122" i="4"/>
  <c r="U122" i="4" s="1"/>
  <c r="S58" i="4"/>
  <c r="U58" i="4" s="1"/>
  <c r="S209" i="4"/>
  <c r="U209" i="4" s="1"/>
  <c r="S145" i="4"/>
  <c r="U145" i="4" s="1"/>
  <c r="S81" i="4"/>
  <c r="U81" i="4" s="1"/>
  <c r="S17" i="4"/>
  <c r="U17" i="4" s="1"/>
  <c r="S224" i="4"/>
  <c r="U224" i="4" s="1"/>
  <c r="S160" i="4"/>
  <c r="U160" i="4" s="1"/>
  <c r="S96" i="4"/>
  <c r="U96" i="4" s="1"/>
  <c r="S32" i="4"/>
  <c r="U32" i="4" s="1"/>
  <c r="S175" i="4"/>
  <c r="U175" i="4" s="1"/>
  <c r="S111" i="4"/>
  <c r="U111" i="4" s="1"/>
  <c r="S47" i="4"/>
  <c r="U47" i="4" s="1"/>
  <c r="S254" i="4"/>
  <c r="U254" i="4" s="1"/>
  <c r="S190" i="4"/>
  <c r="U190" i="4" s="1"/>
  <c r="S126" i="4"/>
  <c r="U126" i="4" s="1"/>
  <c r="S62" i="4"/>
  <c r="U62" i="4" s="1"/>
  <c r="S269" i="4"/>
  <c r="U269" i="4" s="1"/>
  <c r="S205" i="4"/>
  <c r="U205" i="4" s="1"/>
  <c r="S141" i="4"/>
  <c r="U141" i="4" s="1"/>
  <c r="S77" i="4"/>
  <c r="U77" i="4" s="1"/>
  <c r="U13" i="4"/>
  <c r="S266" i="4"/>
  <c r="U266" i="4" s="1"/>
  <c r="S10" i="4"/>
  <c r="U10" i="4" s="1"/>
  <c r="S97" i="4"/>
  <c r="U97" i="4" s="1"/>
  <c r="S176" i="4"/>
  <c r="U176" i="4" s="1"/>
  <c r="S255" i="4"/>
  <c r="U255" i="4" s="1"/>
  <c r="S63" i="4"/>
  <c r="U63" i="4" s="1"/>
  <c r="S142" i="4"/>
  <c r="U142" i="4" s="1"/>
  <c r="S221" i="4"/>
  <c r="U221" i="4" s="1"/>
  <c r="S29" i="4"/>
  <c r="U29" i="4" s="1"/>
  <c r="S212" i="4"/>
  <c r="U212" i="4" s="1"/>
  <c r="S148" i="4"/>
  <c r="U148" i="4" s="1"/>
  <c r="S84" i="4"/>
  <c r="U84" i="4" s="1"/>
  <c r="S20" i="4"/>
  <c r="U20" i="4" s="1"/>
  <c r="S227" i="4"/>
  <c r="U227" i="4" s="1"/>
  <c r="S163" i="4"/>
  <c r="U163" i="4" s="1"/>
  <c r="S99" i="4"/>
  <c r="U99" i="4" s="1"/>
  <c r="S35" i="4"/>
  <c r="U35" i="4" s="1"/>
  <c r="S242" i="4"/>
  <c r="U242" i="4" s="1"/>
  <c r="S178" i="4"/>
  <c r="U178" i="4" s="1"/>
  <c r="S114" i="4"/>
  <c r="U114" i="4" s="1"/>
  <c r="S50" i="4"/>
  <c r="U50" i="4" s="1"/>
  <c r="S265" i="4"/>
  <c r="U265" i="4" s="1"/>
  <c r="S201" i="4"/>
  <c r="U201" i="4" s="1"/>
  <c r="S137" i="4"/>
  <c r="U137" i="4" s="1"/>
  <c r="S73" i="4"/>
  <c r="U73" i="4" s="1"/>
  <c r="S9" i="4"/>
  <c r="U9" i="4" s="1"/>
  <c r="S216" i="4"/>
  <c r="U216" i="4" s="1"/>
  <c r="S152" i="4"/>
  <c r="U152" i="4" s="1"/>
  <c r="S88" i="4"/>
  <c r="U88" i="4" s="1"/>
  <c r="S24" i="4"/>
  <c r="U24" i="4" s="1"/>
  <c r="S167" i="4"/>
  <c r="U167" i="4" s="1"/>
  <c r="S103" i="4"/>
  <c r="U103" i="4" s="1"/>
  <c r="S39" i="4"/>
  <c r="U39" i="4" s="1"/>
  <c r="S246" i="4"/>
  <c r="U246" i="4" s="1"/>
  <c r="S182" i="4"/>
  <c r="U182" i="4" s="1"/>
  <c r="S118" i="4"/>
  <c r="U118" i="4" s="1"/>
  <c r="S54" i="4"/>
  <c r="U54" i="4" s="1"/>
  <c r="S261" i="4"/>
  <c r="U261" i="4" s="1"/>
  <c r="S197" i="4"/>
  <c r="U197" i="4" s="1"/>
  <c r="S133" i="4"/>
  <c r="U133" i="4" s="1"/>
  <c r="S69" i="4"/>
  <c r="U69" i="4" s="1"/>
  <c r="H14" i="5" l="1"/>
  <c r="I15" i="5" s="1"/>
  <c r="J15" i="5" s="1"/>
  <c r="K15" i="5" s="1"/>
  <c r="F27" i="8"/>
  <c r="G28" i="8"/>
  <c r="H28" i="8" s="1"/>
  <c r="I28" i="8" s="1"/>
  <c r="D28" i="8"/>
  <c r="E28" i="8" s="1"/>
  <c r="F28" i="6"/>
  <c r="E29" i="6"/>
  <c r="D30" i="6" s="1"/>
  <c r="F29" i="6"/>
  <c r="G29" i="6"/>
  <c r="H29" i="6" s="1"/>
  <c r="I29" i="6" s="1"/>
  <c r="G15" i="5" l="1"/>
  <c r="F28" i="8"/>
  <c r="G29" i="8"/>
  <c r="H29" i="8" s="1"/>
  <c r="I29" i="8" s="1"/>
  <c r="D29" i="8"/>
  <c r="F29" i="8" s="1"/>
  <c r="E30" i="6"/>
  <c r="D31" i="6" s="1"/>
  <c r="F30" i="6"/>
  <c r="G30" i="6"/>
  <c r="H30" i="6" s="1"/>
  <c r="I30" i="6" s="1"/>
  <c r="H15" i="5" l="1"/>
  <c r="I16" i="5" s="1"/>
  <c r="J16" i="5" s="1"/>
  <c r="K16" i="5" s="1"/>
  <c r="G16" i="5"/>
  <c r="E29" i="8"/>
  <c r="G30" i="8" s="1"/>
  <c r="H30" i="8" s="1"/>
  <c r="I30" i="8" s="1"/>
  <c r="E31" i="6"/>
  <c r="D32" i="6" s="1"/>
  <c r="F31" i="6"/>
  <c r="G31" i="6"/>
  <c r="H31" i="6" s="1"/>
  <c r="I31" i="6" s="1"/>
  <c r="H16" i="5" l="1"/>
  <c r="I17" i="5" s="1"/>
  <c r="J17" i="5" s="1"/>
  <c r="K17" i="5" s="1"/>
  <c r="G17" i="5"/>
  <c r="D30" i="8"/>
  <c r="F30" i="8" s="1"/>
  <c r="F32" i="6"/>
  <c r="E32" i="6"/>
  <c r="D33" i="6" s="1"/>
  <c r="G32" i="6"/>
  <c r="H32" i="6" s="1"/>
  <c r="I32" i="6" s="1"/>
  <c r="H17" i="5" l="1"/>
  <c r="I18" i="5" s="1"/>
  <c r="J18" i="5" s="1"/>
  <c r="K18" i="5" s="1"/>
  <c r="E30" i="8"/>
  <c r="D31" i="8" s="1"/>
  <c r="E31" i="8" s="1"/>
  <c r="D32" i="8" s="1"/>
  <c r="G33" i="6"/>
  <c r="H33" i="6" s="1"/>
  <c r="I33" i="6" s="1"/>
  <c r="E33" i="6"/>
  <c r="D34" i="6" s="1"/>
  <c r="F33" i="6"/>
  <c r="G18" i="5" l="1"/>
  <c r="F31" i="8"/>
  <c r="G31" i="8"/>
  <c r="H31" i="8" s="1"/>
  <c r="I31" i="8" s="1"/>
  <c r="G32" i="8"/>
  <c r="H32" i="8" s="1"/>
  <c r="I32" i="8" s="1"/>
  <c r="F32" i="8"/>
  <c r="E32" i="8"/>
  <c r="D33" i="8" s="1"/>
  <c r="E34" i="6"/>
  <c r="G35" i="6" s="1"/>
  <c r="H35" i="6" s="1"/>
  <c r="I35" i="6" s="1"/>
  <c r="F34" i="6"/>
  <c r="G34" i="6"/>
  <c r="H34" i="6" s="1"/>
  <c r="I34" i="6" s="1"/>
  <c r="H18" i="5" l="1"/>
  <c r="I19" i="5" s="1"/>
  <c r="J19" i="5" s="1"/>
  <c r="K19" i="5" s="1"/>
  <c r="E33" i="8"/>
  <c r="G34" i="8" s="1"/>
  <c r="H34" i="8" s="1"/>
  <c r="I34" i="8" s="1"/>
  <c r="F33" i="8"/>
  <c r="G33" i="8"/>
  <c r="H33" i="8" s="1"/>
  <c r="I33" i="8" s="1"/>
  <c r="D35" i="6"/>
  <c r="F35" i="6" s="1"/>
  <c r="G19" i="5" l="1"/>
  <c r="D34" i="8"/>
  <c r="E34" i="8" s="1"/>
  <c r="G35" i="8" s="1"/>
  <c r="H35" i="8" s="1"/>
  <c r="I35" i="8" s="1"/>
  <c r="E35" i="6"/>
  <c r="D36" i="6" s="1"/>
  <c r="E36" i="6" s="1"/>
  <c r="G37" i="6" s="1"/>
  <c r="H37" i="6" s="1"/>
  <c r="I37" i="6" s="1"/>
  <c r="H19" i="5" l="1"/>
  <c r="I20" i="5" s="1"/>
  <c r="J20" i="5" s="1"/>
  <c r="K20" i="5" s="1"/>
  <c r="G20" i="5"/>
  <c r="F34" i="8"/>
  <c r="D35" i="8"/>
  <c r="E35" i="8" s="1"/>
  <c r="G36" i="8" s="1"/>
  <c r="H36" i="8" s="1"/>
  <c r="I36" i="8" s="1"/>
  <c r="G36" i="6"/>
  <c r="H36" i="6" s="1"/>
  <c r="I36" i="6" s="1"/>
  <c r="F36" i="6"/>
  <c r="D37" i="6"/>
  <c r="E37" i="6" s="1"/>
  <c r="G38" i="6" s="1"/>
  <c r="H38" i="6" s="1"/>
  <c r="I38" i="6" s="1"/>
  <c r="H20" i="5" l="1"/>
  <c r="I21" i="5" s="1"/>
  <c r="J21" i="5" s="1"/>
  <c r="K21" i="5" s="1"/>
  <c r="G21" i="5"/>
  <c r="F35" i="8"/>
  <c r="D36" i="8"/>
  <c r="F36" i="8" s="1"/>
  <c r="F37" i="6"/>
  <c r="D38" i="6"/>
  <c r="E38" i="6" s="1"/>
  <c r="G39" i="6" s="1"/>
  <c r="H39" i="6" s="1"/>
  <c r="I39" i="6" s="1"/>
  <c r="H21" i="5" l="1"/>
  <c r="I22" i="5" s="1"/>
  <c r="J22" i="5" s="1"/>
  <c r="K22" i="5" s="1"/>
  <c r="E36" i="8"/>
  <c r="G37" i="8" s="1"/>
  <c r="H37" i="8" s="1"/>
  <c r="I37" i="8" s="1"/>
  <c r="F38" i="6"/>
  <c r="D39" i="6"/>
  <c r="F39" i="6" s="1"/>
  <c r="G22" i="5" l="1"/>
  <c r="D37" i="8"/>
  <c r="F37" i="8" s="1"/>
  <c r="E39" i="6"/>
  <c r="D40" i="6" s="1"/>
  <c r="F40" i="6" s="1"/>
  <c r="H22" i="5" l="1"/>
  <c r="I23" i="5" s="1"/>
  <c r="J23" i="5" s="1"/>
  <c r="K23" i="5" s="1"/>
  <c r="E37" i="8"/>
  <c r="G40" i="6"/>
  <c r="H40" i="6" s="1"/>
  <c r="I40" i="6" s="1"/>
  <c r="E40" i="6"/>
  <c r="D41" i="6" s="1"/>
  <c r="F41" i="6" s="1"/>
  <c r="G23" i="5" l="1"/>
  <c r="G38" i="8"/>
  <c r="H38" i="8" s="1"/>
  <c r="I38" i="8" s="1"/>
  <c r="D38" i="8"/>
  <c r="G41" i="6"/>
  <c r="H41" i="6" s="1"/>
  <c r="I41" i="6" s="1"/>
  <c r="E41" i="6"/>
  <c r="D42" i="6" s="1"/>
  <c r="F42" i="6" s="1"/>
  <c r="H23" i="5" l="1"/>
  <c r="I24" i="5" s="1"/>
  <c r="J24" i="5" s="1"/>
  <c r="K24" i="5" s="1"/>
  <c r="G24" i="5"/>
  <c r="E38" i="8"/>
  <c r="D39" i="8" s="1"/>
  <c r="F38" i="8"/>
  <c r="G42" i="6"/>
  <c r="H42" i="6" s="1"/>
  <c r="I42" i="6" s="1"/>
  <c r="E42" i="6"/>
  <c r="G43" i="6" s="1"/>
  <c r="H43" i="6" s="1"/>
  <c r="I43" i="6" s="1"/>
  <c r="H24" i="5" l="1"/>
  <c r="I25" i="5" s="1"/>
  <c r="J25" i="5" s="1"/>
  <c r="K25" i="5" s="1"/>
  <c r="G25" i="5"/>
  <c r="G39" i="8"/>
  <c r="H39" i="8" s="1"/>
  <c r="I39" i="8" s="1"/>
  <c r="E39" i="8"/>
  <c r="G40" i="8" s="1"/>
  <c r="H40" i="8" s="1"/>
  <c r="I40" i="8" s="1"/>
  <c r="F39" i="8"/>
  <c r="D40" i="8"/>
  <c r="D43" i="6"/>
  <c r="E43" i="6" s="1"/>
  <c r="D44" i="6" s="1"/>
  <c r="F44" i="6" s="1"/>
  <c r="H25" i="5" l="1"/>
  <c r="I26" i="5" s="1"/>
  <c r="J26" i="5" s="1"/>
  <c r="K26" i="5" s="1"/>
  <c r="E40" i="8"/>
  <c r="D41" i="8" s="1"/>
  <c r="F40" i="8"/>
  <c r="F43" i="6"/>
  <c r="G44" i="6"/>
  <c r="H44" i="6" s="1"/>
  <c r="I44" i="6" s="1"/>
  <c r="E44" i="6"/>
  <c r="D45" i="6" s="1"/>
  <c r="E45" i="6" s="1"/>
  <c r="D46" i="6" s="1"/>
  <c r="G26" i="5" l="1"/>
  <c r="G41" i="8"/>
  <c r="H41" i="8" s="1"/>
  <c r="I41" i="8" s="1"/>
  <c r="F41" i="8"/>
  <c r="E41" i="8"/>
  <c r="G42" i="8" s="1"/>
  <c r="H42" i="8" s="1"/>
  <c r="I42" i="8" s="1"/>
  <c r="G45" i="6"/>
  <c r="H45" i="6" s="1"/>
  <c r="I45" i="6" s="1"/>
  <c r="F45" i="6"/>
  <c r="F46" i="6"/>
  <c r="E46" i="6"/>
  <c r="G47" i="6" s="1"/>
  <c r="H47" i="6" s="1"/>
  <c r="I47" i="6" s="1"/>
  <c r="G46" i="6"/>
  <c r="H46" i="6" s="1"/>
  <c r="I46" i="6" s="1"/>
  <c r="H26" i="5" l="1"/>
  <c r="I27" i="5" s="1"/>
  <c r="J27" i="5" s="1"/>
  <c r="K27" i="5" s="1"/>
  <c r="D42" i="8"/>
  <c r="E42" i="8" s="1"/>
  <c r="D43" i="8" s="1"/>
  <c r="D47" i="6"/>
  <c r="E47" i="6" s="1"/>
  <c r="D48" i="6" s="1"/>
  <c r="G27" i="5" l="1"/>
  <c r="F42" i="8"/>
  <c r="G43" i="8"/>
  <c r="H43" i="8" s="1"/>
  <c r="I43" i="8" s="1"/>
  <c r="E43" i="8"/>
  <c r="D44" i="8" s="1"/>
  <c r="F43" i="8"/>
  <c r="F47" i="6"/>
  <c r="F48" i="6"/>
  <c r="E48" i="6"/>
  <c r="D49" i="6" s="1"/>
  <c r="G48" i="6"/>
  <c r="H48" i="6" s="1"/>
  <c r="I48" i="6" s="1"/>
  <c r="H27" i="5" l="1"/>
  <c r="I28" i="5" s="1"/>
  <c r="J28" i="5" s="1"/>
  <c r="K28" i="5" s="1"/>
  <c r="G28" i="5"/>
  <c r="G44" i="8"/>
  <c r="H44" i="8" s="1"/>
  <c r="I44" i="8" s="1"/>
  <c r="E44" i="8"/>
  <c r="G45" i="8" s="1"/>
  <c r="H45" i="8" s="1"/>
  <c r="I45" i="8" s="1"/>
  <c r="F44" i="8"/>
  <c r="E49" i="6"/>
  <c r="G50" i="6" s="1"/>
  <c r="H50" i="6" s="1"/>
  <c r="I50" i="6" s="1"/>
  <c r="F49" i="6"/>
  <c r="G49" i="6"/>
  <c r="H49" i="6" s="1"/>
  <c r="I49" i="6" s="1"/>
  <c r="H28" i="5" l="1"/>
  <c r="I29" i="5" s="1"/>
  <c r="J29" i="5" s="1"/>
  <c r="K29" i="5" s="1"/>
  <c r="G29" i="5"/>
  <c r="D45" i="8"/>
  <c r="F45" i="8" s="1"/>
  <c r="D50" i="6"/>
  <c r="F50" i="6" s="1"/>
  <c r="H29" i="5" l="1"/>
  <c r="I30" i="5" s="1"/>
  <c r="J30" i="5" s="1"/>
  <c r="K30" i="5" s="1"/>
  <c r="E45" i="8"/>
  <c r="D46" i="8" s="1"/>
  <c r="E50" i="6"/>
  <c r="G51" i="6" s="1"/>
  <c r="H51" i="6" s="1"/>
  <c r="I51" i="6" s="1"/>
  <c r="G30" i="5" l="1"/>
  <c r="G46" i="8"/>
  <c r="H46" i="8" s="1"/>
  <c r="I46" i="8" s="1"/>
  <c r="F46" i="8"/>
  <c r="E46" i="8"/>
  <c r="D47" i="8" s="1"/>
  <c r="D51" i="6"/>
  <c r="F51" i="6" s="1"/>
  <c r="H30" i="5" l="1"/>
  <c r="I31" i="5" s="1"/>
  <c r="J31" i="5" s="1"/>
  <c r="K31" i="5" s="1"/>
  <c r="F47" i="8"/>
  <c r="E47" i="8"/>
  <c r="G48" i="8" s="1"/>
  <c r="H48" i="8" s="1"/>
  <c r="I48" i="8" s="1"/>
  <c r="G47" i="8"/>
  <c r="H47" i="8" s="1"/>
  <c r="I47" i="8" s="1"/>
  <c r="E51" i="6"/>
  <c r="D52" i="6" s="1"/>
  <c r="F52" i="6" s="1"/>
  <c r="G31" i="5" l="1"/>
  <c r="D48" i="8"/>
  <c r="F48" i="8" s="1"/>
  <c r="G52" i="6"/>
  <c r="H52" i="6" s="1"/>
  <c r="I52" i="6" s="1"/>
  <c r="E52" i="6"/>
  <c r="G53" i="6" s="1"/>
  <c r="H53" i="6" s="1"/>
  <c r="I53" i="6" s="1"/>
  <c r="H31" i="5" l="1"/>
  <c r="I32" i="5" s="1"/>
  <c r="J32" i="5" s="1"/>
  <c r="K32" i="5" s="1"/>
  <c r="E48" i="8"/>
  <c r="D49" i="8" s="1"/>
  <c r="F49" i="8" s="1"/>
  <c r="D53" i="6"/>
  <c r="E53" i="6" s="1"/>
  <c r="D54" i="6" s="1"/>
  <c r="E54" i="6" s="1"/>
  <c r="G55" i="6" s="1"/>
  <c r="H55" i="6" s="1"/>
  <c r="I55" i="6" s="1"/>
  <c r="G32" i="5" l="1"/>
  <c r="G49" i="8"/>
  <c r="H49" i="8" s="1"/>
  <c r="I49" i="8" s="1"/>
  <c r="E49" i="8"/>
  <c r="G50" i="8" s="1"/>
  <c r="H50" i="8" s="1"/>
  <c r="I50" i="8" s="1"/>
  <c r="G54" i="6"/>
  <c r="H54" i="6" s="1"/>
  <c r="I54" i="6" s="1"/>
  <c r="F53" i="6"/>
  <c r="F54" i="6"/>
  <c r="D55" i="6"/>
  <c r="E55" i="6" s="1"/>
  <c r="D56" i="6" s="1"/>
  <c r="H32" i="5" l="1"/>
  <c r="I33" i="5" s="1"/>
  <c r="J33" i="5" s="1"/>
  <c r="K33" i="5" s="1"/>
  <c r="G33" i="5"/>
  <c r="D50" i="8"/>
  <c r="F50" i="8" s="1"/>
  <c r="F55" i="6"/>
  <c r="E56" i="6"/>
  <c r="G57" i="6" s="1"/>
  <c r="H57" i="6" s="1"/>
  <c r="I57" i="6" s="1"/>
  <c r="F56" i="6"/>
  <c r="G56" i="6"/>
  <c r="H56" i="6" s="1"/>
  <c r="I56" i="6" s="1"/>
  <c r="H33" i="5" l="1"/>
  <c r="I34" i="5" s="1"/>
  <c r="J34" i="5" s="1"/>
  <c r="K34" i="5" s="1"/>
  <c r="E50" i="8"/>
  <c r="G51" i="8" s="1"/>
  <c r="H51" i="8" s="1"/>
  <c r="I51" i="8" s="1"/>
  <c r="D57" i="6"/>
  <c r="F57" i="6" s="1"/>
  <c r="G34" i="5" l="1"/>
  <c r="D51" i="8"/>
  <c r="E51" i="8" s="1"/>
  <c r="D52" i="8" s="1"/>
  <c r="E57" i="6"/>
  <c r="G58" i="6" s="1"/>
  <c r="H58" i="6" s="1"/>
  <c r="I58" i="6" s="1"/>
  <c r="H34" i="5" l="1"/>
  <c r="I35" i="5" s="1"/>
  <c r="J35" i="5" s="1"/>
  <c r="K35" i="5" s="1"/>
  <c r="G52" i="8"/>
  <c r="H52" i="8" s="1"/>
  <c r="I52" i="8" s="1"/>
  <c r="F51" i="8"/>
  <c r="E52" i="8"/>
  <c r="D53" i="8" s="1"/>
  <c r="F52" i="8"/>
  <c r="D58" i="6"/>
  <c r="E58" i="6" s="1"/>
  <c r="D59" i="6" s="1"/>
  <c r="F59" i="6" s="1"/>
  <c r="G35" i="5" l="1"/>
  <c r="G53" i="8"/>
  <c r="H53" i="8" s="1"/>
  <c r="I53" i="8" s="1"/>
  <c r="E53" i="8"/>
  <c r="G54" i="8" s="1"/>
  <c r="H54" i="8" s="1"/>
  <c r="I54" i="8" s="1"/>
  <c r="F53" i="8"/>
  <c r="G59" i="6"/>
  <c r="H59" i="6" s="1"/>
  <c r="I59" i="6" s="1"/>
  <c r="F58" i="6"/>
  <c r="E59" i="6"/>
  <c r="D60" i="6" s="1"/>
  <c r="F60" i="6" s="1"/>
  <c r="H35" i="5" l="1"/>
  <c r="I36" i="5" s="1"/>
  <c r="J36" i="5" s="1"/>
  <c r="K36" i="5" s="1"/>
  <c r="G36" i="5"/>
  <c r="D54" i="8"/>
  <c r="F54" i="8" s="1"/>
  <c r="G60" i="6"/>
  <c r="H60" i="6" s="1"/>
  <c r="I60" i="6" s="1"/>
  <c r="E60" i="6"/>
  <c r="D61" i="6" s="1"/>
  <c r="F61" i="6" s="1"/>
  <c r="H36" i="5" l="1"/>
  <c r="I37" i="5" s="1"/>
  <c r="J37" i="5" s="1"/>
  <c r="K37" i="5" s="1"/>
  <c r="G37" i="5"/>
  <c r="E54" i="8"/>
  <c r="D55" i="8" s="1"/>
  <c r="E55" i="8" s="1"/>
  <c r="D56" i="8" s="1"/>
  <c r="G61" i="6"/>
  <c r="H61" i="6" s="1"/>
  <c r="I61" i="6" s="1"/>
  <c r="E61" i="6"/>
  <c r="G62" i="6" s="1"/>
  <c r="H62" i="6" s="1"/>
  <c r="I62" i="6" s="1"/>
  <c r="H37" i="5" l="1"/>
  <c r="I38" i="5" s="1"/>
  <c r="J38" i="5" s="1"/>
  <c r="K38" i="5" s="1"/>
  <c r="F55" i="8"/>
  <c r="G55" i="8"/>
  <c r="H55" i="8" s="1"/>
  <c r="I55" i="8" s="1"/>
  <c r="G56" i="8"/>
  <c r="H56" i="8" s="1"/>
  <c r="I56" i="8" s="1"/>
  <c r="E56" i="8"/>
  <c r="G57" i="8" s="1"/>
  <c r="H57" i="8" s="1"/>
  <c r="I57" i="8" s="1"/>
  <c r="F56" i="8"/>
  <c r="D62" i="6"/>
  <c r="E62" i="6" s="1"/>
  <c r="D63" i="6" s="1"/>
  <c r="F63" i="6" s="1"/>
  <c r="G38" i="5" l="1"/>
  <c r="D57" i="8"/>
  <c r="F57" i="8" s="1"/>
  <c r="G63" i="6"/>
  <c r="H63" i="6" s="1"/>
  <c r="I63" i="6" s="1"/>
  <c r="E63" i="6"/>
  <c r="D64" i="6" s="1"/>
  <c r="F64" i="6" s="1"/>
  <c r="F62" i="6"/>
  <c r="H38" i="5" l="1"/>
  <c r="I39" i="5" s="1"/>
  <c r="J39" i="5" s="1"/>
  <c r="K39" i="5" s="1"/>
  <c r="E57" i="8"/>
  <c r="D58" i="8" s="1"/>
  <c r="F58" i="8" s="1"/>
  <c r="G64" i="6"/>
  <c r="H64" i="6" s="1"/>
  <c r="I64" i="6" s="1"/>
  <c r="E64" i="6"/>
  <c r="G65" i="6" s="1"/>
  <c r="H65" i="6" s="1"/>
  <c r="I65" i="6" s="1"/>
  <c r="G39" i="5" l="1"/>
  <c r="E58" i="8"/>
  <c r="G59" i="8" s="1"/>
  <c r="H59" i="8" s="1"/>
  <c r="I59" i="8" s="1"/>
  <c r="G58" i="8"/>
  <c r="H58" i="8" s="1"/>
  <c r="I58" i="8" s="1"/>
  <c r="D65" i="6"/>
  <c r="E65" i="6" s="1"/>
  <c r="D66" i="6" s="1"/>
  <c r="E66" i="6" s="1"/>
  <c r="D67" i="6" s="1"/>
  <c r="H39" i="5" l="1"/>
  <c r="I40" i="5" s="1"/>
  <c r="J40" i="5" s="1"/>
  <c r="K40" i="5" s="1"/>
  <c r="D59" i="8"/>
  <c r="E59" i="8"/>
  <c r="G60" i="8" s="1"/>
  <c r="H60" i="8" s="1"/>
  <c r="I60" i="8" s="1"/>
  <c r="F59" i="8"/>
  <c r="D60" i="8"/>
  <c r="G66" i="6"/>
  <c r="H66" i="6" s="1"/>
  <c r="I66" i="6" s="1"/>
  <c r="F65" i="6"/>
  <c r="F66" i="6"/>
  <c r="E67" i="6"/>
  <c r="D68" i="6" s="1"/>
  <c r="F67" i="6"/>
  <c r="G67" i="6"/>
  <c r="H67" i="6" s="1"/>
  <c r="I67" i="6" s="1"/>
  <c r="G40" i="5" l="1"/>
  <c r="E60" i="8"/>
  <c r="G61" i="8" s="1"/>
  <c r="H61" i="8" s="1"/>
  <c r="I61" i="8" s="1"/>
  <c r="F60" i="8"/>
  <c r="D61" i="8"/>
  <c r="F68" i="6"/>
  <c r="E68" i="6"/>
  <c r="D69" i="6" s="1"/>
  <c r="G68" i="6"/>
  <c r="H68" i="6" s="1"/>
  <c r="I68" i="6" s="1"/>
  <c r="H40" i="5" l="1"/>
  <c r="I41" i="5" s="1"/>
  <c r="J41" i="5" s="1"/>
  <c r="K41" i="5" s="1"/>
  <c r="G41" i="5"/>
  <c r="E61" i="8"/>
  <c r="G62" i="8" s="1"/>
  <c r="H62" i="8" s="1"/>
  <c r="I62" i="8" s="1"/>
  <c r="F61" i="8"/>
  <c r="D62" i="8"/>
  <c r="E69" i="6"/>
  <c r="D70" i="6" s="1"/>
  <c r="F69" i="6"/>
  <c r="G69" i="6"/>
  <c r="H69" i="6" s="1"/>
  <c r="I69" i="6" s="1"/>
  <c r="H41" i="5" l="1"/>
  <c r="I42" i="5" s="1"/>
  <c r="J42" i="5" s="1"/>
  <c r="K42" i="5" s="1"/>
  <c r="F62" i="8"/>
  <c r="E62" i="8"/>
  <c r="E70" i="6"/>
  <c r="G71" i="6" s="1"/>
  <c r="H71" i="6" s="1"/>
  <c r="I71" i="6" s="1"/>
  <c r="F70" i="6"/>
  <c r="G70" i="6"/>
  <c r="H70" i="6" s="1"/>
  <c r="I70" i="6" s="1"/>
  <c r="G42" i="5" l="1"/>
  <c r="D63" i="8"/>
  <c r="G63" i="8"/>
  <c r="H63" i="8" s="1"/>
  <c r="I63" i="8" s="1"/>
  <c r="D71" i="6"/>
  <c r="F71" i="6" s="1"/>
  <c r="H42" i="5" l="1"/>
  <c r="I43" i="5" s="1"/>
  <c r="J43" i="5" s="1"/>
  <c r="K43" i="5" s="1"/>
  <c r="E63" i="8"/>
  <c r="D64" i="8" s="1"/>
  <c r="F63" i="8"/>
  <c r="E71" i="6"/>
  <c r="G72" i="6" s="1"/>
  <c r="H72" i="6" s="1"/>
  <c r="I72" i="6" s="1"/>
  <c r="G43" i="5" l="1"/>
  <c r="G64" i="8"/>
  <c r="H64" i="8" s="1"/>
  <c r="I64" i="8" s="1"/>
  <c r="F64" i="8"/>
  <c r="E64" i="8"/>
  <c r="D65" i="8" s="1"/>
  <c r="D72" i="6"/>
  <c r="F72" i="6" s="1"/>
  <c r="H43" i="5" l="1"/>
  <c r="I44" i="5" s="1"/>
  <c r="J44" i="5" s="1"/>
  <c r="K44" i="5" s="1"/>
  <c r="G44" i="5"/>
  <c r="E65" i="8"/>
  <c r="G66" i="8" s="1"/>
  <c r="H66" i="8" s="1"/>
  <c r="I66" i="8" s="1"/>
  <c r="F65" i="8"/>
  <c r="D66" i="8"/>
  <c r="G65" i="8"/>
  <c r="H65" i="8" s="1"/>
  <c r="I65" i="8" s="1"/>
  <c r="E72" i="6"/>
  <c r="D73" i="6" s="1"/>
  <c r="E73" i="6" s="1"/>
  <c r="H44" i="5" l="1"/>
  <c r="I45" i="5" s="1"/>
  <c r="J45" i="5" s="1"/>
  <c r="K45" i="5" s="1"/>
  <c r="F66" i="8"/>
  <c r="E66" i="8"/>
  <c r="D74" i="6"/>
  <c r="F74" i="6" s="1"/>
  <c r="G74" i="6"/>
  <c r="H74" i="6" s="1"/>
  <c r="I74" i="6" s="1"/>
  <c r="F73" i="6"/>
  <c r="G73" i="6"/>
  <c r="H73" i="6" s="1"/>
  <c r="I73" i="6" s="1"/>
  <c r="G45" i="5" l="1"/>
  <c r="D67" i="8"/>
  <c r="G67" i="8"/>
  <c r="H67" i="8" s="1"/>
  <c r="I67" i="8" s="1"/>
  <c r="E74" i="6"/>
  <c r="G75" i="6" s="1"/>
  <c r="H75" i="6" s="1"/>
  <c r="I75" i="6" s="1"/>
  <c r="H45" i="5" l="1"/>
  <c r="I46" i="5" s="1"/>
  <c r="J46" i="5" s="1"/>
  <c r="K46" i="5" s="1"/>
  <c r="E67" i="8"/>
  <c r="G68" i="8" s="1"/>
  <c r="H68" i="8" s="1"/>
  <c r="I68" i="8" s="1"/>
  <c r="F67" i="8"/>
  <c r="D68" i="8"/>
  <c r="D75" i="6"/>
  <c r="E75" i="6" s="1"/>
  <c r="D76" i="6" s="1"/>
  <c r="F76" i="6" s="1"/>
  <c r="G46" i="5" l="1"/>
  <c r="F68" i="8"/>
  <c r="E68" i="8"/>
  <c r="G69" i="8" s="1"/>
  <c r="H69" i="8" s="1"/>
  <c r="I69" i="8" s="1"/>
  <c r="G76" i="6"/>
  <c r="H76" i="6" s="1"/>
  <c r="I76" i="6" s="1"/>
  <c r="F75" i="6"/>
  <c r="E76" i="6"/>
  <c r="G77" i="6" s="1"/>
  <c r="H77" i="6" s="1"/>
  <c r="I77" i="6" s="1"/>
  <c r="H46" i="5" l="1"/>
  <c r="I47" i="5" s="1"/>
  <c r="J47" i="5" s="1"/>
  <c r="K47" i="5" s="1"/>
  <c r="D69" i="8"/>
  <c r="D77" i="6"/>
  <c r="E77" i="6" s="1"/>
  <c r="G78" i="6" s="1"/>
  <c r="H78" i="6" s="1"/>
  <c r="I78" i="6" s="1"/>
  <c r="G47" i="5" l="1"/>
  <c r="E69" i="8"/>
  <c r="D70" i="8" s="1"/>
  <c r="F69" i="8"/>
  <c r="G70" i="8"/>
  <c r="H70" i="8" s="1"/>
  <c r="I70" i="8" s="1"/>
  <c r="D78" i="6"/>
  <c r="E78" i="6" s="1"/>
  <c r="G79" i="6" s="1"/>
  <c r="H79" i="6" s="1"/>
  <c r="I79" i="6" s="1"/>
  <c r="F77" i="6"/>
  <c r="H47" i="5" l="1"/>
  <c r="I48" i="5" s="1"/>
  <c r="J48" i="5" s="1"/>
  <c r="K48" i="5" s="1"/>
  <c r="G48" i="5"/>
  <c r="E70" i="8"/>
  <c r="G71" i="8" s="1"/>
  <c r="H71" i="8" s="1"/>
  <c r="I71" i="8" s="1"/>
  <c r="F70" i="8"/>
  <c r="D71" i="8"/>
  <c r="F78" i="6"/>
  <c r="D79" i="6"/>
  <c r="E79" i="6" s="1"/>
  <c r="G80" i="6" s="1"/>
  <c r="H80" i="6" s="1"/>
  <c r="I80" i="6" s="1"/>
  <c r="H48" i="5" l="1"/>
  <c r="I49" i="5" s="1"/>
  <c r="J49" i="5" s="1"/>
  <c r="K49" i="5" s="1"/>
  <c r="G49" i="5"/>
  <c r="F71" i="8"/>
  <c r="E71" i="8"/>
  <c r="D80" i="6"/>
  <c r="E80" i="6" s="1"/>
  <c r="G81" i="6" s="1"/>
  <c r="H81" i="6" s="1"/>
  <c r="I81" i="6" s="1"/>
  <c r="F79" i="6"/>
  <c r="H49" i="5" l="1"/>
  <c r="I50" i="5" s="1"/>
  <c r="J50" i="5" s="1"/>
  <c r="K50" i="5" s="1"/>
  <c r="G72" i="8"/>
  <c r="H72" i="8" s="1"/>
  <c r="I72" i="8" s="1"/>
  <c r="D72" i="8"/>
  <c r="D81" i="6"/>
  <c r="E81" i="6" s="1"/>
  <c r="D82" i="6" s="1"/>
  <c r="E82" i="6" s="1"/>
  <c r="G83" i="6" s="1"/>
  <c r="H83" i="6" s="1"/>
  <c r="I83" i="6" s="1"/>
  <c r="F80" i="6"/>
  <c r="G50" i="5" l="1"/>
  <c r="E72" i="8"/>
  <c r="D73" i="8" s="1"/>
  <c r="F72" i="8"/>
  <c r="G73" i="8"/>
  <c r="H73" i="8" s="1"/>
  <c r="I73" i="8" s="1"/>
  <c r="F82" i="6"/>
  <c r="G82" i="6"/>
  <c r="H82" i="6" s="1"/>
  <c r="I82" i="6" s="1"/>
  <c r="F81" i="6"/>
  <c r="D83" i="6"/>
  <c r="H50" i="5" l="1"/>
  <c r="I51" i="5" s="1"/>
  <c r="J51" i="5" s="1"/>
  <c r="K51" i="5" s="1"/>
  <c r="E73" i="8"/>
  <c r="G74" i="8" s="1"/>
  <c r="H74" i="8" s="1"/>
  <c r="I74" i="8" s="1"/>
  <c r="F73" i="8"/>
  <c r="E83" i="6"/>
  <c r="G84" i="6" s="1"/>
  <c r="H84" i="6" s="1"/>
  <c r="I84" i="6" s="1"/>
  <c r="F83" i="6"/>
  <c r="G51" i="5" l="1"/>
  <c r="D74" i="8"/>
  <c r="F74" i="8" s="1"/>
  <c r="D84" i="6"/>
  <c r="F84" i="6" s="1"/>
  <c r="H51" i="5" l="1"/>
  <c r="I52" i="5" s="1"/>
  <c r="J52" i="5" s="1"/>
  <c r="K52" i="5" s="1"/>
  <c r="G52" i="5"/>
  <c r="E74" i="8"/>
  <c r="D75" i="8" s="1"/>
  <c r="F75" i="8" s="1"/>
  <c r="E84" i="6"/>
  <c r="D85" i="6" s="1"/>
  <c r="E85" i="6" s="1"/>
  <c r="H52" i="5" l="1"/>
  <c r="I53" i="5" s="1"/>
  <c r="J53" i="5" s="1"/>
  <c r="K53" i="5" s="1"/>
  <c r="G75" i="8"/>
  <c r="H75" i="8" s="1"/>
  <c r="I75" i="8" s="1"/>
  <c r="E75" i="8"/>
  <c r="D76" i="8" s="1"/>
  <c r="E76" i="8" s="1"/>
  <c r="G85" i="6"/>
  <c r="H85" i="6" s="1"/>
  <c r="I85" i="6" s="1"/>
  <c r="F85" i="6"/>
  <c r="G86" i="6"/>
  <c r="H86" i="6" s="1"/>
  <c r="I86" i="6" s="1"/>
  <c r="D86" i="6"/>
  <c r="E86" i="6" s="1"/>
  <c r="D87" i="6" s="1"/>
  <c r="G53" i="5" l="1"/>
  <c r="G77" i="8"/>
  <c r="H77" i="8" s="1"/>
  <c r="I77" i="8" s="1"/>
  <c r="D77" i="8"/>
  <c r="E77" i="8" s="1"/>
  <c r="D78" i="8" s="1"/>
  <c r="F76" i="8"/>
  <c r="G76" i="8"/>
  <c r="H76" i="8" s="1"/>
  <c r="I76" i="8" s="1"/>
  <c r="F86" i="6"/>
  <c r="G87" i="6"/>
  <c r="H87" i="6" s="1"/>
  <c r="I87" i="6" s="1"/>
  <c r="E87" i="6"/>
  <c r="G88" i="6" s="1"/>
  <c r="H88" i="6" s="1"/>
  <c r="I88" i="6" s="1"/>
  <c r="F87" i="6"/>
  <c r="H53" i="5" l="1"/>
  <c r="I54" i="5" s="1"/>
  <c r="J54" i="5" s="1"/>
  <c r="K54" i="5" s="1"/>
  <c r="F77" i="8"/>
  <c r="G78" i="8"/>
  <c r="H78" i="8" s="1"/>
  <c r="I78" i="8" s="1"/>
  <c r="F78" i="8"/>
  <c r="E78" i="8"/>
  <c r="G79" i="8" s="1"/>
  <c r="H79" i="8" s="1"/>
  <c r="I79" i="8" s="1"/>
  <c r="D88" i="6"/>
  <c r="F88" i="6" s="1"/>
  <c r="G54" i="5" l="1"/>
  <c r="D79" i="8"/>
  <c r="F79" i="8" s="1"/>
  <c r="E88" i="6"/>
  <c r="D89" i="6" s="1"/>
  <c r="F89" i="6" s="1"/>
  <c r="H54" i="5" l="1"/>
  <c r="I55" i="5" s="1"/>
  <c r="J55" i="5" s="1"/>
  <c r="K55" i="5" s="1"/>
  <c r="E79" i="8"/>
  <c r="D80" i="8" s="1"/>
  <c r="E80" i="8" s="1"/>
  <c r="G89" i="6"/>
  <c r="H89" i="6" s="1"/>
  <c r="I89" i="6" s="1"/>
  <c r="E89" i="6"/>
  <c r="G90" i="6" s="1"/>
  <c r="H90" i="6" s="1"/>
  <c r="I90" i="6" s="1"/>
  <c r="G55" i="5" l="1"/>
  <c r="G80" i="8"/>
  <c r="H80" i="8" s="1"/>
  <c r="I80" i="8" s="1"/>
  <c r="F80" i="8"/>
  <c r="G81" i="8"/>
  <c r="H81" i="8" s="1"/>
  <c r="I81" i="8" s="1"/>
  <c r="D81" i="8"/>
  <c r="F81" i="8" s="1"/>
  <c r="D90" i="6"/>
  <c r="E90" i="6" s="1"/>
  <c r="D91" i="6" s="1"/>
  <c r="H55" i="5" l="1"/>
  <c r="I56" i="5" s="1"/>
  <c r="J56" i="5" s="1"/>
  <c r="K56" i="5" s="1"/>
  <c r="G56" i="5"/>
  <c r="E81" i="8"/>
  <c r="G82" i="8" s="1"/>
  <c r="H82" i="8" s="1"/>
  <c r="I82" i="8" s="1"/>
  <c r="F90" i="6"/>
  <c r="F91" i="6"/>
  <c r="E91" i="6"/>
  <c r="G92" i="6" s="1"/>
  <c r="H92" i="6" s="1"/>
  <c r="I92" i="6" s="1"/>
  <c r="G91" i="6"/>
  <c r="H91" i="6" s="1"/>
  <c r="I91" i="6" s="1"/>
  <c r="H56" i="5" l="1"/>
  <c r="I57" i="5" s="1"/>
  <c r="J57" i="5" s="1"/>
  <c r="K57" i="5" s="1"/>
  <c r="G57" i="5"/>
  <c r="D82" i="8"/>
  <c r="E82" i="8" s="1"/>
  <c r="D92" i="6"/>
  <c r="F92" i="6" s="1"/>
  <c r="H57" i="5" l="1"/>
  <c r="I58" i="5" s="1"/>
  <c r="J58" i="5" s="1"/>
  <c r="K58" i="5" s="1"/>
  <c r="D83" i="8"/>
  <c r="G83" i="8"/>
  <c r="H83" i="8" s="1"/>
  <c r="I83" i="8" s="1"/>
  <c r="F82" i="8"/>
  <c r="F83" i="8"/>
  <c r="E83" i="8"/>
  <c r="D84" i="8" s="1"/>
  <c r="E92" i="6"/>
  <c r="G93" i="6" s="1"/>
  <c r="H93" i="6" s="1"/>
  <c r="I93" i="6" s="1"/>
  <c r="G58" i="5" l="1"/>
  <c r="E84" i="8"/>
  <c r="G85" i="8" s="1"/>
  <c r="H85" i="8" s="1"/>
  <c r="I85" i="8" s="1"/>
  <c r="F84" i="8"/>
  <c r="G84" i="8"/>
  <c r="H84" i="8" s="1"/>
  <c r="I84" i="8" s="1"/>
  <c r="D93" i="6"/>
  <c r="F93" i="6" s="1"/>
  <c r="H58" i="5" l="1"/>
  <c r="I59" i="5" s="1"/>
  <c r="J59" i="5" s="1"/>
  <c r="K59" i="5" s="1"/>
  <c r="D85" i="8"/>
  <c r="F85" i="8" s="1"/>
  <c r="E93" i="6"/>
  <c r="D94" i="6" s="1"/>
  <c r="F94" i="6" s="1"/>
  <c r="G59" i="5" l="1"/>
  <c r="E85" i="8"/>
  <c r="G86" i="8" s="1"/>
  <c r="H86" i="8" s="1"/>
  <c r="I86" i="8" s="1"/>
  <c r="E94" i="6"/>
  <c r="G95" i="6" s="1"/>
  <c r="H95" i="6" s="1"/>
  <c r="I95" i="6" s="1"/>
  <c r="G94" i="6"/>
  <c r="H94" i="6" s="1"/>
  <c r="I94" i="6" s="1"/>
  <c r="H59" i="5" l="1"/>
  <c r="I60" i="5" s="1"/>
  <c r="J60" i="5" s="1"/>
  <c r="K60" i="5" s="1"/>
  <c r="G60" i="5"/>
  <c r="D86" i="8"/>
  <c r="E86" i="8" s="1"/>
  <c r="D87" i="8" s="1"/>
  <c r="E87" i="8" s="1"/>
  <c r="G88" i="8" s="1"/>
  <c r="H88" i="8" s="1"/>
  <c r="I88" i="8" s="1"/>
  <c r="D95" i="6"/>
  <c r="F95" i="6" s="1"/>
  <c r="H60" i="5" l="1"/>
  <c r="I61" i="5" s="1"/>
  <c r="J61" i="5" s="1"/>
  <c r="K61" i="5" s="1"/>
  <c r="G61" i="5"/>
  <c r="G87" i="8"/>
  <c r="H87" i="8" s="1"/>
  <c r="I87" i="8" s="1"/>
  <c r="F86" i="8"/>
  <c r="F87" i="8"/>
  <c r="D88" i="8"/>
  <c r="F88" i="8" s="1"/>
  <c r="E95" i="6"/>
  <c r="G96" i="6" s="1"/>
  <c r="H96" i="6" s="1"/>
  <c r="I96" i="6" s="1"/>
  <c r="H61" i="5" l="1"/>
  <c r="I62" i="5" s="1"/>
  <c r="J62" i="5" s="1"/>
  <c r="K62" i="5" s="1"/>
  <c r="E88" i="8"/>
  <c r="D89" i="8" s="1"/>
  <c r="F89" i="8" s="1"/>
  <c r="D96" i="6"/>
  <c r="F96" i="6" s="1"/>
  <c r="G62" i="5" l="1"/>
  <c r="E89" i="8"/>
  <c r="D90" i="8" s="1"/>
  <c r="E90" i="8" s="1"/>
  <c r="G91" i="8" s="1"/>
  <c r="H91" i="8" s="1"/>
  <c r="I91" i="8" s="1"/>
  <c r="G89" i="8"/>
  <c r="H89" i="8" s="1"/>
  <c r="I89" i="8" s="1"/>
  <c r="G90" i="8"/>
  <c r="H90" i="8" s="1"/>
  <c r="I90" i="8" s="1"/>
  <c r="E96" i="6"/>
  <c r="D97" i="6" s="1"/>
  <c r="E97" i="6" s="1"/>
  <c r="G98" i="6" s="1"/>
  <c r="H98" i="6" s="1"/>
  <c r="I98" i="6" s="1"/>
  <c r="H62" i="5" l="1"/>
  <c r="I63" i="5" s="1"/>
  <c r="J63" i="5" s="1"/>
  <c r="K63" i="5" s="1"/>
  <c r="F90" i="8"/>
  <c r="D91" i="8"/>
  <c r="F91" i="8" s="1"/>
  <c r="G97" i="6"/>
  <c r="H97" i="6" s="1"/>
  <c r="I97" i="6" s="1"/>
  <c r="D98" i="6"/>
  <c r="E98" i="6" s="1"/>
  <c r="D99" i="6" s="1"/>
  <c r="F99" i="6" s="1"/>
  <c r="F97" i="6"/>
  <c r="G63" i="5" l="1"/>
  <c r="E91" i="8"/>
  <c r="G92" i="8" s="1"/>
  <c r="H92" i="8" s="1"/>
  <c r="I92" i="8" s="1"/>
  <c r="F98" i="6"/>
  <c r="G99" i="6"/>
  <c r="H99" i="6" s="1"/>
  <c r="I99" i="6" s="1"/>
  <c r="E99" i="6"/>
  <c r="D100" i="6" s="1"/>
  <c r="F100" i="6" s="1"/>
  <c r="H63" i="5" l="1"/>
  <c r="I64" i="5" s="1"/>
  <c r="J64" i="5" s="1"/>
  <c r="K64" i="5" s="1"/>
  <c r="G64" i="5"/>
  <c r="D92" i="8"/>
  <c r="E92" i="8" s="1"/>
  <c r="G100" i="6"/>
  <c r="H100" i="6" s="1"/>
  <c r="I100" i="6" s="1"/>
  <c r="E100" i="6"/>
  <c r="D101" i="6" s="1"/>
  <c r="E101" i="6" s="1"/>
  <c r="G102" i="6" s="1"/>
  <c r="H102" i="6" s="1"/>
  <c r="I102" i="6" s="1"/>
  <c r="H64" i="5" l="1"/>
  <c r="I65" i="5" s="1"/>
  <c r="J65" i="5" s="1"/>
  <c r="K65" i="5" s="1"/>
  <c r="G65" i="5"/>
  <c r="F92" i="8"/>
  <c r="G93" i="8"/>
  <c r="H93" i="8" s="1"/>
  <c r="I93" i="8" s="1"/>
  <c r="D93" i="8"/>
  <c r="D102" i="6"/>
  <c r="E102" i="6" s="1"/>
  <c r="G103" i="6" s="1"/>
  <c r="H103" i="6" s="1"/>
  <c r="I103" i="6" s="1"/>
  <c r="F101" i="6"/>
  <c r="G101" i="6"/>
  <c r="H101" i="6" s="1"/>
  <c r="I101" i="6" s="1"/>
  <c r="H65" i="5" l="1"/>
  <c r="I66" i="5" s="1"/>
  <c r="J66" i="5" s="1"/>
  <c r="K66" i="5" s="1"/>
  <c r="E93" i="8"/>
  <c r="D94" i="8" s="1"/>
  <c r="F93" i="8"/>
  <c r="D103" i="6"/>
  <c r="F103" i="6" s="1"/>
  <c r="F102" i="6"/>
  <c r="G66" i="5" l="1"/>
  <c r="G94" i="8"/>
  <c r="H94" i="8" s="1"/>
  <c r="I94" i="8" s="1"/>
  <c r="F94" i="8"/>
  <c r="E94" i="8"/>
  <c r="G95" i="8" s="1"/>
  <c r="H95" i="8" s="1"/>
  <c r="I95" i="8" s="1"/>
  <c r="E103" i="6"/>
  <c r="G104" i="6" s="1"/>
  <c r="H104" i="6" s="1"/>
  <c r="I104" i="6" s="1"/>
  <c r="D104" i="6"/>
  <c r="F104" i="6" s="1"/>
  <c r="H66" i="5" l="1"/>
  <c r="I67" i="5" s="1"/>
  <c r="J67" i="5" s="1"/>
  <c r="K67" i="5" s="1"/>
  <c r="D95" i="8"/>
  <c r="E95" i="8" s="1"/>
  <c r="D96" i="8" s="1"/>
  <c r="E104" i="6"/>
  <c r="G105" i="6" s="1"/>
  <c r="H105" i="6" s="1"/>
  <c r="I105" i="6" s="1"/>
  <c r="G67" i="5" l="1"/>
  <c r="F95" i="8"/>
  <c r="G96" i="8"/>
  <c r="H96" i="8" s="1"/>
  <c r="I96" i="8" s="1"/>
  <c r="F96" i="8"/>
  <c r="E96" i="8"/>
  <c r="D105" i="6"/>
  <c r="E105" i="6" s="1"/>
  <c r="D106" i="6" s="1"/>
  <c r="F106" i="6" s="1"/>
  <c r="H67" i="5" l="1"/>
  <c r="I68" i="5" s="1"/>
  <c r="J68" i="5" s="1"/>
  <c r="K68" i="5" s="1"/>
  <c r="G68" i="5"/>
  <c r="D97" i="8"/>
  <c r="G97" i="8"/>
  <c r="H97" i="8" s="1"/>
  <c r="I97" i="8" s="1"/>
  <c r="F105" i="6"/>
  <c r="G106" i="6"/>
  <c r="H106" i="6" s="1"/>
  <c r="I106" i="6" s="1"/>
  <c r="E106" i="6"/>
  <c r="H68" i="5" l="1"/>
  <c r="I69" i="5" s="1"/>
  <c r="J69" i="5" s="1"/>
  <c r="K69" i="5" s="1"/>
  <c r="G69" i="5"/>
  <c r="E97" i="8"/>
  <c r="G98" i="8" s="1"/>
  <c r="H98" i="8" s="1"/>
  <c r="I98" i="8" s="1"/>
  <c r="F97" i="8"/>
  <c r="G107" i="6"/>
  <c r="H107" i="6" s="1"/>
  <c r="I107" i="6" s="1"/>
  <c r="D107" i="6"/>
  <c r="H69" i="5" l="1"/>
  <c r="I70" i="5" s="1"/>
  <c r="J70" i="5" s="1"/>
  <c r="K70" i="5" s="1"/>
  <c r="D98" i="8"/>
  <c r="F98" i="8" s="1"/>
  <c r="F107" i="6"/>
  <c r="E107" i="6"/>
  <c r="G108" i="6" s="1"/>
  <c r="H108" i="6" s="1"/>
  <c r="I108" i="6" s="1"/>
  <c r="G70" i="5" l="1"/>
  <c r="E98" i="8"/>
  <c r="G99" i="8" s="1"/>
  <c r="H99" i="8" s="1"/>
  <c r="I99" i="8" s="1"/>
  <c r="D99" i="8"/>
  <c r="D108" i="6"/>
  <c r="H70" i="5" l="1"/>
  <c r="I71" i="5" s="1"/>
  <c r="J71" i="5" s="1"/>
  <c r="K71" i="5" s="1"/>
  <c r="E99" i="8"/>
  <c r="D100" i="8" s="1"/>
  <c r="F99" i="8"/>
  <c r="G100" i="8"/>
  <c r="H100" i="8" s="1"/>
  <c r="I100" i="8" s="1"/>
  <c r="F108" i="6"/>
  <c r="E108" i="6"/>
  <c r="D109" i="6" s="1"/>
  <c r="G71" i="5" l="1"/>
  <c r="E100" i="8"/>
  <c r="G101" i="8" s="1"/>
  <c r="H101" i="8" s="1"/>
  <c r="I101" i="8" s="1"/>
  <c r="F100" i="8"/>
  <c r="E109" i="6"/>
  <c r="G110" i="6" s="1"/>
  <c r="H110" i="6" s="1"/>
  <c r="I110" i="6" s="1"/>
  <c r="F109" i="6"/>
  <c r="G109" i="6"/>
  <c r="H109" i="6" s="1"/>
  <c r="I109" i="6" s="1"/>
  <c r="H71" i="5" l="1"/>
  <c r="I72" i="5" s="1"/>
  <c r="J72" i="5" s="1"/>
  <c r="K72" i="5" s="1"/>
  <c r="G72" i="5"/>
  <c r="D101" i="8"/>
  <c r="F101" i="8" s="1"/>
  <c r="D110" i="6"/>
  <c r="F110" i="6" s="1"/>
  <c r="H72" i="5" l="1"/>
  <c r="I73" i="5" s="1"/>
  <c r="J73" i="5" s="1"/>
  <c r="K73" i="5" s="1"/>
  <c r="G73" i="5"/>
  <c r="E101" i="8"/>
  <c r="D102" i="8" s="1"/>
  <c r="F102" i="8" s="1"/>
  <c r="E110" i="6"/>
  <c r="G111" i="6" s="1"/>
  <c r="H111" i="6" s="1"/>
  <c r="I111" i="6" s="1"/>
  <c r="H73" i="5" l="1"/>
  <c r="I74" i="5" s="1"/>
  <c r="J74" i="5" s="1"/>
  <c r="K74" i="5" s="1"/>
  <c r="E102" i="8"/>
  <c r="D103" i="8" s="1"/>
  <c r="F103" i="8" s="1"/>
  <c r="G102" i="8"/>
  <c r="H102" i="8" s="1"/>
  <c r="I102" i="8" s="1"/>
  <c r="E103" i="8"/>
  <c r="D104" i="8" s="1"/>
  <c r="G103" i="8"/>
  <c r="H103" i="8" s="1"/>
  <c r="I103" i="8" s="1"/>
  <c r="D111" i="6"/>
  <c r="E111" i="6" s="1"/>
  <c r="D112" i="6" s="1"/>
  <c r="G74" i="5" l="1"/>
  <c r="G104" i="8"/>
  <c r="H104" i="8" s="1"/>
  <c r="I104" i="8" s="1"/>
  <c r="E104" i="8"/>
  <c r="G105" i="8" s="1"/>
  <c r="H105" i="8" s="1"/>
  <c r="I105" i="8" s="1"/>
  <c r="F104" i="8"/>
  <c r="G112" i="6"/>
  <c r="H112" i="6" s="1"/>
  <c r="I112" i="6" s="1"/>
  <c r="F111" i="6"/>
  <c r="F112" i="6"/>
  <c r="E112" i="6"/>
  <c r="D113" i="6" s="1"/>
  <c r="H74" i="5" l="1"/>
  <c r="I75" i="5" s="1"/>
  <c r="J75" i="5" s="1"/>
  <c r="K75" i="5" s="1"/>
  <c r="D105" i="8"/>
  <c r="E105" i="8" s="1"/>
  <c r="E113" i="6"/>
  <c r="D114" i="6" s="1"/>
  <c r="F113" i="6"/>
  <c r="G113" i="6"/>
  <c r="H113" i="6" s="1"/>
  <c r="I113" i="6" s="1"/>
  <c r="G75" i="5" l="1"/>
  <c r="F105" i="8"/>
  <c r="G106" i="8"/>
  <c r="H106" i="8" s="1"/>
  <c r="I106" i="8" s="1"/>
  <c r="D106" i="8"/>
  <c r="F106" i="8" s="1"/>
  <c r="G114" i="6"/>
  <c r="H114" i="6" s="1"/>
  <c r="I114" i="6" s="1"/>
  <c r="E114" i="6"/>
  <c r="D115" i="6" s="1"/>
  <c r="F114" i="6"/>
  <c r="H75" i="5" l="1"/>
  <c r="I76" i="5" s="1"/>
  <c r="J76" i="5" s="1"/>
  <c r="K76" i="5" s="1"/>
  <c r="G76" i="5"/>
  <c r="E106" i="8"/>
  <c r="D107" i="8" s="1"/>
  <c r="F107" i="8" s="1"/>
  <c r="G115" i="6"/>
  <c r="H115" i="6" s="1"/>
  <c r="I115" i="6" s="1"/>
  <c r="E115" i="6"/>
  <c r="G116" i="6" s="1"/>
  <c r="H116" i="6" s="1"/>
  <c r="I116" i="6" s="1"/>
  <c r="F115" i="6"/>
  <c r="H76" i="5" l="1"/>
  <c r="I77" i="5" s="1"/>
  <c r="J77" i="5" s="1"/>
  <c r="K77" i="5" s="1"/>
  <c r="G77" i="5"/>
  <c r="E107" i="8"/>
  <c r="D108" i="8" s="1"/>
  <c r="F108" i="8" s="1"/>
  <c r="G107" i="8"/>
  <c r="H107" i="8" s="1"/>
  <c r="I107" i="8" s="1"/>
  <c r="G108" i="8"/>
  <c r="H108" i="8" s="1"/>
  <c r="I108" i="8" s="1"/>
  <c r="D116" i="6"/>
  <c r="E116" i="6" s="1"/>
  <c r="G117" i="6" s="1"/>
  <c r="H117" i="6" s="1"/>
  <c r="I117" i="6" s="1"/>
  <c r="H77" i="5" l="1"/>
  <c r="I78" i="5" s="1"/>
  <c r="J78" i="5" s="1"/>
  <c r="K78" i="5" s="1"/>
  <c r="E108" i="8"/>
  <c r="G109" i="8" s="1"/>
  <c r="H109" i="8" s="1"/>
  <c r="I109" i="8" s="1"/>
  <c r="D109" i="8"/>
  <c r="F109" i="8" s="1"/>
  <c r="F116" i="6"/>
  <c r="D117" i="6"/>
  <c r="E117" i="6" s="1"/>
  <c r="D118" i="6" s="1"/>
  <c r="G78" i="5" l="1"/>
  <c r="E109" i="8"/>
  <c r="G110" i="8" s="1"/>
  <c r="H110" i="8" s="1"/>
  <c r="I110" i="8" s="1"/>
  <c r="F117" i="6"/>
  <c r="G118" i="6"/>
  <c r="H118" i="6" s="1"/>
  <c r="I118" i="6" s="1"/>
  <c r="E118" i="6"/>
  <c r="D119" i="6" s="1"/>
  <c r="F118" i="6"/>
  <c r="H78" i="5" l="1"/>
  <c r="I79" i="5" s="1"/>
  <c r="J79" i="5" s="1"/>
  <c r="K79" i="5" s="1"/>
  <c r="D110" i="8"/>
  <c r="F110" i="8" s="1"/>
  <c r="G119" i="6"/>
  <c r="H119" i="6" s="1"/>
  <c r="I119" i="6" s="1"/>
  <c r="F119" i="6"/>
  <c r="E119" i="6"/>
  <c r="D120" i="6" s="1"/>
  <c r="G79" i="5" l="1"/>
  <c r="E110" i="8"/>
  <c r="G111" i="8" s="1"/>
  <c r="H111" i="8" s="1"/>
  <c r="I111" i="8" s="1"/>
  <c r="F120" i="6"/>
  <c r="E120" i="6"/>
  <c r="D121" i="6" s="1"/>
  <c r="G120" i="6"/>
  <c r="H120" i="6" s="1"/>
  <c r="I120" i="6" s="1"/>
  <c r="H79" i="5" l="1"/>
  <c r="I80" i="5" s="1"/>
  <c r="J80" i="5" s="1"/>
  <c r="K80" i="5" s="1"/>
  <c r="G80" i="5"/>
  <c r="D111" i="8"/>
  <c r="E111" i="8" s="1"/>
  <c r="G112" i="8" s="1"/>
  <c r="H112" i="8" s="1"/>
  <c r="I112" i="8" s="1"/>
  <c r="E121" i="6"/>
  <c r="G122" i="6" s="1"/>
  <c r="H122" i="6" s="1"/>
  <c r="I122" i="6" s="1"/>
  <c r="F121" i="6"/>
  <c r="G121" i="6"/>
  <c r="H121" i="6" s="1"/>
  <c r="I121" i="6" s="1"/>
  <c r="H80" i="5" l="1"/>
  <c r="I81" i="5" s="1"/>
  <c r="J81" i="5" s="1"/>
  <c r="K81" i="5" s="1"/>
  <c r="G81" i="5"/>
  <c r="F111" i="8"/>
  <c r="D112" i="8"/>
  <c r="D122" i="6"/>
  <c r="E122" i="6" s="1"/>
  <c r="G123" i="6" s="1"/>
  <c r="H123" i="6" s="1"/>
  <c r="I123" i="6" s="1"/>
  <c r="H81" i="5" l="1"/>
  <c r="I82" i="5" s="1"/>
  <c r="J82" i="5" s="1"/>
  <c r="K82" i="5" s="1"/>
  <c r="F112" i="8"/>
  <c r="E112" i="8"/>
  <c r="G113" i="8" s="1"/>
  <c r="H113" i="8" s="1"/>
  <c r="I113" i="8" s="1"/>
  <c r="F122" i="6"/>
  <c r="D123" i="6"/>
  <c r="E123" i="6" s="1"/>
  <c r="G82" i="5" l="1"/>
  <c r="D113" i="8"/>
  <c r="F123" i="6"/>
  <c r="D124" i="6"/>
  <c r="F124" i="6" s="1"/>
  <c r="G124" i="6"/>
  <c r="H124" i="6" s="1"/>
  <c r="I124" i="6" s="1"/>
  <c r="H82" i="5" l="1"/>
  <c r="I83" i="5" s="1"/>
  <c r="J83" i="5" s="1"/>
  <c r="K83" i="5" s="1"/>
  <c r="F113" i="8"/>
  <c r="E113" i="8"/>
  <c r="G114" i="8" s="1"/>
  <c r="H114" i="8" s="1"/>
  <c r="I114" i="8" s="1"/>
  <c r="E124" i="6"/>
  <c r="D125" i="6" s="1"/>
  <c r="E125" i="6" s="1"/>
  <c r="G83" i="5" l="1"/>
  <c r="D114" i="8"/>
  <c r="E114" i="8" s="1"/>
  <c r="F125" i="6"/>
  <c r="D126" i="6"/>
  <c r="E126" i="6" s="1"/>
  <c r="D127" i="6" s="1"/>
  <c r="G126" i="6"/>
  <c r="H126" i="6" s="1"/>
  <c r="I126" i="6" s="1"/>
  <c r="G125" i="6"/>
  <c r="H125" i="6" s="1"/>
  <c r="I125" i="6" s="1"/>
  <c r="F126" i="6"/>
  <c r="H83" i="5" l="1"/>
  <c r="I84" i="5" s="1"/>
  <c r="J84" i="5" s="1"/>
  <c r="K84" i="5" s="1"/>
  <c r="G84" i="5"/>
  <c r="F114" i="8"/>
  <c r="G115" i="8"/>
  <c r="H115" i="8" s="1"/>
  <c r="I115" i="8" s="1"/>
  <c r="D115" i="8"/>
  <c r="G127" i="6"/>
  <c r="H127" i="6" s="1"/>
  <c r="I127" i="6" s="1"/>
  <c r="E127" i="6"/>
  <c r="G128" i="6" s="1"/>
  <c r="H128" i="6" s="1"/>
  <c r="I128" i="6" s="1"/>
  <c r="F127" i="6"/>
  <c r="H84" i="5" l="1"/>
  <c r="I85" i="5" s="1"/>
  <c r="J85" i="5" s="1"/>
  <c r="K85" i="5" s="1"/>
  <c r="G85" i="5"/>
  <c r="F115" i="8"/>
  <c r="E115" i="8"/>
  <c r="D128" i="6"/>
  <c r="E128" i="6" s="1"/>
  <c r="H85" i="5" l="1"/>
  <c r="I86" i="5" s="1"/>
  <c r="J86" i="5" s="1"/>
  <c r="K86" i="5" s="1"/>
  <c r="D116" i="8"/>
  <c r="G116" i="8"/>
  <c r="H116" i="8" s="1"/>
  <c r="I116" i="8" s="1"/>
  <c r="F128" i="6"/>
  <c r="G129" i="6"/>
  <c r="H129" i="6" s="1"/>
  <c r="I129" i="6" s="1"/>
  <c r="D129" i="6"/>
  <c r="F129" i="6" s="1"/>
  <c r="G86" i="5" l="1"/>
  <c r="E116" i="8"/>
  <c r="D117" i="8" s="1"/>
  <c r="F116" i="8"/>
  <c r="E129" i="6"/>
  <c r="D130" i="6" s="1"/>
  <c r="E130" i="6" s="1"/>
  <c r="H86" i="5" l="1"/>
  <c r="I87" i="5" s="1"/>
  <c r="J87" i="5" s="1"/>
  <c r="K87" i="5" s="1"/>
  <c r="G117" i="8"/>
  <c r="H117" i="8" s="1"/>
  <c r="I117" i="8" s="1"/>
  <c r="E117" i="8"/>
  <c r="D118" i="8" s="1"/>
  <c r="F117" i="8"/>
  <c r="G118" i="8"/>
  <c r="H118" i="8" s="1"/>
  <c r="I118" i="8" s="1"/>
  <c r="G130" i="6"/>
  <c r="H130" i="6" s="1"/>
  <c r="I130" i="6" s="1"/>
  <c r="F130" i="6"/>
  <c r="G131" i="6"/>
  <c r="H131" i="6" s="1"/>
  <c r="I131" i="6" s="1"/>
  <c r="D131" i="6"/>
  <c r="F131" i="6" s="1"/>
  <c r="G87" i="5" l="1"/>
  <c r="F118" i="8"/>
  <c r="E118" i="8"/>
  <c r="G119" i="8" s="1"/>
  <c r="H119" i="8" s="1"/>
  <c r="I119" i="8" s="1"/>
  <c r="E131" i="6"/>
  <c r="G132" i="6" s="1"/>
  <c r="H132" i="6" s="1"/>
  <c r="I132" i="6" s="1"/>
  <c r="H87" i="5" l="1"/>
  <c r="I88" i="5" s="1"/>
  <c r="J88" i="5" s="1"/>
  <c r="K88" i="5" s="1"/>
  <c r="G88" i="5"/>
  <c r="D119" i="8"/>
  <c r="E119" i="8" s="1"/>
  <c r="G120" i="8" s="1"/>
  <c r="H120" i="8" s="1"/>
  <c r="I120" i="8" s="1"/>
  <c r="D132" i="6"/>
  <c r="F132" i="6" s="1"/>
  <c r="H88" i="5" l="1"/>
  <c r="I89" i="5" s="1"/>
  <c r="J89" i="5" s="1"/>
  <c r="K89" i="5" s="1"/>
  <c r="G89" i="5"/>
  <c r="F119" i="8"/>
  <c r="D120" i="8"/>
  <c r="E132" i="6"/>
  <c r="D133" i="6"/>
  <c r="G133" i="6"/>
  <c r="H133" i="6" s="1"/>
  <c r="I133" i="6" s="1"/>
  <c r="H89" i="5" l="1"/>
  <c r="I90" i="5" s="1"/>
  <c r="J90" i="5" s="1"/>
  <c r="K90" i="5" s="1"/>
  <c r="F120" i="8"/>
  <c r="E120" i="8"/>
  <c r="D121" i="8" s="1"/>
  <c r="E133" i="6"/>
  <c r="D134" i="6" s="1"/>
  <c r="F133" i="6"/>
  <c r="G90" i="5" l="1"/>
  <c r="G121" i="8"/>
  <c r="H121" i="8" s="1"/>
  <c r="I121" i="8" s="1"/>
  <c r="E121" i="8"/>
  <c r="G122" i="8" s="1"/>
  <c r="H122" i="8" s="1"/>
  <c r="I122" i="8" s="1"/>
  <c r="F121" i="8"/>
  <c r="G134" i="6"/>
  <c r="H134" i="6" s="1"/>
  <c r="I134" i="6" s="1"/>
  <c r="E134" i="6"/>
  <c r="G135" i="6" s="1"/>
  <c r="H135" i="6" s="1"/>
  <c r="I135" i="6" s="1"/>
  <c r="F134" i="6"/>
  <c r="H90" i="5" l="1"/>
  <c r="I91" i="5" s="1"/>
  <c r="J91" i="5" s="1"/>
  <c r="K91" i="5" s="1"/>
  <c r="D122" i="8"/>
  <c r="E122" i="8" s="1"/>
  <c r="D135" i="6"/>
  <c r="E135" i="6" s="1"/>
  <c r="G91" i="5" l="1"/>
  <c r="D123" i="8"/>
  <c r="G123" i="8"/>
  <c r="H123" i="8" s="1"/>
  <c r="I123" i="8" s="1"/>
  <c r="F122" i="8"/>
  <c r="E123" i="8"/>
  <c r="G124" i="8" s="1"/>
  <c r="H124" i="8" s="1"/>
  <c r="I124" i="8" s="1"/>
  <c r="F123" i="8"/>
  <c r="F135" i="6"/>
  <c r="D136" i="6"/>
  <c r="E136" i="6" s="1"/>
  <c r="G137" i="6" s="1"/>
  <c r="H137" i="6" s="1"/>
  <c r="I137" i="6" s="1"/>
  <c r="G136" i="6"/>
  <c r="H136" i="6" s="1"/>
  <c r="I136" i="6" s="1"/>
  <c r="H91" i="5" l="1"/>
  <c r="I92" i="5" s="1"/>
  <c r="J92" i="5" s="1"/>
  <c r="K92" i="5" s="1"/>
  <c r="G92" i="5"/>
  <c r="D124" i="8"/>
  <c r="F124" i="8" s="1"/>
  <c r="F136" i="6"/>
  <c r="D137" i="6"/>
  <c r="E137" i="6" s="1"/>
  <c r="G138" i="6" s="1"/>
  <c r="H138" i="6" s="1"/>
  <c r="I138" i="6" s="1"/>
  <c r="H92" i="5" l="1"/>
  <c r="I93" i="5" s="1"/>
  <c r="J93" i="5" s="1"/>
  <c r="K93" i="5" s="1"/>
  <c r="G93" i="5"/>
  <c r="E124" i="8"/>
  <c r="D125" i="8" s="1"/>
  <c r="F137" i="6"/>
  <c r="D138" i="6"/>
  <c r="F138" i="6" s="1"/>
  <c r="H93" i="5" l="1"/>
  <c r="I94" i="5" s="1"/>
  <c r="J94" i="5" s="1"/>
  <c r="K94" i="5" s="1"/>
  <c r="G125" i="8"/>
  <c r="H125" i="8" s="1"/>
  <c r="I125" i="8" s="1"/>
  <c r="F125" i="8"/>
  <c r="E125" i="8"/>
  <c r="G126" i="8" s="1"/>
  <c r="H126" i="8" s="1"/>
  <c r="I126" i="8" s="1"/>
  <c r="E138" i="6"/>
  <c r="G139" i="6" s="1"/>
  <c r="H139" i="6" s="1"/>
  <c r="I139" i="6" s="1"/>
  <c r="G94" i="5" l="1"/>
  <c r="D126" i="8"/>
  <c r="F126" i="8" s="1"/>
  <c r="D139" i="6"/>
  <c r="H94" i="5" l="1"/>
  <c r="I95" i="5" s="1"/>
  <c r="J95" i="5" s="1"/>
  <c r="K95" i="5" s="1"/>
  <c r="E126" i="8"/>
  <c r="D127" i="8" s="1"/>
  <c r="F127" i="8" s="1"/>
  <c r="F139" i="6"/>
  <c r="E139" i="6"/>
  <c r="D140" i="6" s="1"/>
  <c r="G95" i="5" l="1"/>
  <c r="E127" i="8"/>
  <c r="G128" i="8" s="1"/>
  <c r="H128" i="8" s="1"/>
  <c r="I128" i="8" s="1"/>
  <c r="G127" i="8"/>
  <c r="H127" i="8" s="1"/>
  <c r="I127" i="8" s="1"/>
  <c r="D128" i="8"/>
  <c r="F128" i="8" s="1"/>
  <c r="E140" i="6"/>
  <c r="D141" i="6" s="1"/>
  <c r="F140" i="6"/>
  <c r="G140" i="6"/>
  <c r="H140" i="6" s="1"/>
  <c r="I140" i="6" s="1"/>
  <c r="H95" i="5" l="1"/>
  <c r="I96" i="5" s="1"/>
  <c r="J96" i="5" s="1"/>
  <c r="K96" i="5" s="1"/>
  <c r="G96" i="5"/>
  <c r="E128" i="8"/>
  <c r="D129" i="8" s="1"/>
  <c r="E129" i="8" s="1"/>
  <c r="D130" i="8" s="1"/>
  <c r="E141" i="6"/>
  <c r="D142" i="6" s="1"/>
  <c r="F141" i="6"/>
  <c r="G141" i="6"/>
  <c r="H141" i="6" s="1"/>
  <c r="I141" i="6" s="1"/>
  <c r="H96" i="5" l="1"/>
  <c r="I97" i="5" s="1"/>
  <c r="J97" i="5" s="1"/>
  <c r="K97" i="5" s="1"/>
  <c r="F129" i="8"/>
  <c r="G129" i="8"/>
  <c r="H129" i="8" s="1"/>
  <c r="I129" i="8" s="1"/>
  <c r="G130" i="8"/>
  <c r="H130" i="8" s="1"/>
  <c r="I130" i="8" s="1"/>
  <c r="F130" i="8"/>
  <c r="E130" i="8"/>
  <c r="G131" i="8" s="1"/>
  <c r="H131" i="8" s="1"/>
  <c r="I131" i="8" s="1"/>
  <c r="E142" i="6"/>
  <c r="F142" i="6"/>
  <c r="G142" i="6"/>
  <c r="H142" i="6" s="1"/>
  <c r="I142" i="6" s="1"/>
  <c r="G97" i="5" l="1"/>
  <c r="D131" i="8"/>
  <c r="F131" i="8" s="1"/>
  <c r="D143" i="6"/>
  <c r="G143" i="6"/>
  <c r="H143" i="6" s="1"/>
  <c r="I143" i="6" s="1"/>
  <c r="H97" i="5" l="1"/>
  <c r="I98" i="5" s="1"/>
  <c r="J98" i="5" s="1"/>
  <c r="K98" i="5" s="1"/>
  <c r="E131" i="8"/>
  <c r="D132" i="8" s="1"/>
  <c r="E143" i="6"/>
  <c r="F143" i="6"/>
  <c r="G98" i="5" l="1"/>
  <c r="G132" i="8"/>
  <c r="H132" i="8" s="1"/>
  <c r="I132" i="8" s="1"/>
  <c r="E132" i="8"/>
  <c r="G133" i="8" s="1"/>
  <c r="H133" i="8" s="1"/>
  <c r="I133" i="8" s="1"/>
  <c r="F132" i="8"/>
  <c r="D144" i="6"/>
  <c r="G144" i="6"/>
  <c r="H144" i="6" s="1"/>
  <c r="I144" i="6" s="1"/>
  <c r="H98" i="5" l="1"/>
  <c r="I99" i="5" s="1"/>
  <c r="J99" i="5" s="1"/>
  <c r="K99" i="5" s="1"/>
  <c r="D133" i="8"/>
  <c r="E133" i="8" s="1"/>
  <c r="F144" i="6"/>
  <c r="E144" i="6"/>
  <c r="G145" i="6" s="1"/>
  <c r="H145" i="6" s="1"/>
  <c r="I145" i="6" s="1"/>
  <c r="G99" i="5" l="1"/>
  <c r="F133" i="8"/>
  <c r="G134" i="8"/>
  <c r="H134" i="8" s="1"/>
  <c r="I134" i="8" s="1"/>
  <c r="D134" i="8"/>
  <c r="E134" i="8" s="1"/>
  <c r="D145" i="6"/>
  <c r="F145" i="6" s="1"/>
  <c r="H99" i="5" l="1"/>
  <c r="I100" i="5" s="1"/>
  <c r="J100" i="5" s="1"/>
  <c r="K100" i="5" s="1"/>
  <c r="G100" i="5"/>
  <c r="F134" i="8"/>
  <c r="D135" i="8"/>
  <c r="F135" i="8" s="1"/>
  <c r="G135" i="8"/>
  <c r="H135" i="8" s="1"/>
  <c r="I135" i="8" s="1"/>
  <c r="E135" i="8"/>
  <c r="D136" i="8" s="1"/>
  <c r="E145" i="6"/>
  <c r="G146" i="6" s="1"/>
  <c r="H146" i="6" s="1"/>
  <c r="I146" i="6" s="1"/>
  <c r="H100" i="5" l="1"/>
  <c r="I101" i="5" s="1"/>
  <c r="J101" i="5" s="1"/>
  <c r="K101" i="5" s="1"/>
  <c r="G136" i="8"/>
  <c r="H136" i="8" s="1"/>
  <c r="I136" i="8" s="1"/>
  <c r="F136" i="8"/>
  <c r="E136" i="8"/>
  <c r="D137" i="8" s="1"/>
  <c r="D146" i="6"/>
  <c r="E146" i="6" s="1"/>
  <c r="G101" i="5" l="1"/>
  <c r="G137" i="8"/>
  <c r="H137" i="8" s="1"/>
  <c r="I137" i="8" s="1"/>
  <c r="E137" i="8"/>
  <c r="D138" i="8" s="1"/>
  <c r="F137" i="8"/>
  <c r="F146" i="6"/>
  <c r="D147" i="6"/>
  <c r="G147" i="6"/>
  <c r="H147" i="6" s="1"/>
  <c r="I147" i="6" s="1"/>
  <c r="H101" i="5" l="1"/>
  <c r="I102" i="5" s="1"/>
  <c r="J102" i="5" s="1"/>
  <c r="K102" i="5" s="1"/>
  <c r="G138" i="8"/>
  <c r="H138" i="8" s="1"/>
  <c r="I138" i="8" s="1"/>
  <c r="E138" i="8"/>
  <c r="D139" i="8" s="1"/>
  <c r="F138" i="8"/>
  <c r="G139" i="8"/>
  <c r="H139" i="8" s="1"/>
  <c r="I139" i="8" s="1"/>
  <c r="F147" i="6"/>
  <c r="E147" i="6"/>
  <c r="D148" i="6" s="1"/>
  <c r="G102" i="5" l="1"/>
  <c r="F139" i="8"/>
  <c r="E139" i="8"/>
  <c r="G140" i="8" s="1"/>
  <c r="H140" i="8" s="1"/>
  <c r="I140" i="8" s="1"/>
  <c r="F148" i="6"/>
  <c r="E148" i="6"/>
  <c r="G149" i="6" s="1"/>
  <c r="H149" i="6" s="1"/>
  <c r="I149" i="6" s="1"/>
  <c r="G148" i="6"/>
  <c r="H148" i="6" s="1"/>
  <c r="I148" i="6" s="1"/>
  <c r="H102" i="5" l="1"/>
  <c r="I103" i="5" s="1"/>
  <c r="J103" i="5" s="1"/>
  <c r="K103" i="5" s="1"/>
  <c r="D140" i="8"/>
  <c r="F140" i="8" s="1"/>
  <c r="D149" i="6"/>
  <c r="G103" i="5" l="1"/>
  <c r="E140" i="8"/>
  <c r="G141" i="8" s="1"/>
  <c r="H141" i="8" s="1"/>
  <c r="I141" i="8" s="1"/>
  <c r="D141" i="8"/>
  <c r="E141" i="8" s="1"/>
  <c r="E149" i="6"/>
  <c r="G150" i="6" s="1"/>
  <c r="H150" i="6" s="1"/>
  <c r="I150" i="6" s="1"/>
  <c r="F149" i="6"/>
  <c r="H103" i="5" l="1"/>
  <c r="I104" i="5" s="1"/>
  <c r="J104" i="5" s="1"/>
  <c r="K104" i="5" s="1"/>
  <c r="G104" i="5"/>
  <c r="F141" i="8"/>
  <c r="D142" i="8"/>
  <c r="G142" i="8"/>
  <c r="H142" i="8" s="1"/>
  <c r="I142" i="8" s="1"/>
  <c r="D150" i="6"/>
  <c r="F150" i="6" s="1"/>
  <c r="H104" i="5" l="1"/>
  <c r="I105" i="5" s="1"/>
  <c r="J105" i="5" s="1"/>
  <c r="K105" i="5" s="1"/>
  <c r="G105" i="5"/>
  <c r="F142" i="8"/>
  <c r="E142" i="8"/>
  <c r="D143" i="8" s="1"/>
  <c r="E150" i="6"/>
  <c r="D151" i="6" s="1"/>
  <c r="E151" i="6" s="1"/>
  <c r="G152" i="6" s="1"/>
  <c r="H152" i="6" s="1"/>
  <c r="I152" i="6" s="1"/>
  <c r="H105" i="5" l="1"/>
  <c r="I106" i="5" s="1"/>
  <c r="J106" i="5" s="1"/>
  <c r="K106" i="5" s="1"/>
  <c r="G143" i="8"/>
  <c r="H143" i="8" s="1"/>
  <c r="I143" i="8" s="1"/>
  <c r="F143" i="8"/>
  <c r="E143" i="8"/>
  <c r="D144" i="8" s="1"/>
  <c r="F151" i="6"/>
  <c r="G151" i="6"/>
  <c r="H151" i="6" s="1"/>
  <c r="I151" i="6" s="1"/>
  <c r="D152" i="6"/>
  <c r="F152" i="6" s="1"/>
  <c r="G106" i="5" l="1"/>
  <c r="G144" i="8"/>
  <c r="H144" i="8" s="1"/>
  <c r="I144" i="8" s="1"/>
  <c r="E144" i="8"/>
  <c r="D145" i="8" s="1"/>
  <c r="F144" i="8"/>
  <c r="E152" i="6"/>
  <c r="D153" i="6" s="1"/>
  <c r="F153" i="6" s="1"/>
  <c r="H106" i="5" l="1"/>
  <c r="I107" i="5" s="1"/>
  <c r="J107" i="5" s="1"/>
  <c r="K107" i="5" s="1"/>
  <c r="G145" i="8"/>
  <c r="H145" i="8" s="1"/>
  <c r="I145" i="8" s="1"/>
  <c r="F145" i="8"/>
  <c r="E145" i="8"/>
  <c r="G146" i="8" s="1"/>
  <c r="H146" i="8" s="1"/>
  <c r="I146" i="8" s="1"/>
  <c r="E153" i="6"/>
  <c r="D154" i="6" s="1"/>
  <c r="F154" i="6" s="1"/>
  <c r="G153" i="6"/>
  <c r="H153" i="6" s="1"/>
  <c r="I153" i="6" s="1"/>
  <c r="G107" i="5" l="1"/>
  <c r="D146" i="8"/>
  <c r="E146" i="8" s="1"/>
  <c r="D147" i="8" s="1"/>
  <c r="E154" i="6"/>
  <c r="G155" i="6" s="1"/>
  <c r="H155" i="6" s="1"/>
  <c r="I155" i="6" s="1"/>
  <c r="G154" i="6"/>
  <c r="H154" i="6" s="1"/>
  <c r="I154" i="6" s="1"/>
  <c r="D155" i="6"/>
  <c r="H107" i="5" l="1"/>
  <c r="I108" i="5" s="1"/>
  <c r="J108" i="5" s="1"/>
  <c r="K108" i="5" s="1"/>
  <c r="G108" i="5"/>
  <c r="F146" i="8"/>
  <c r="G147" i="8"/>
  <c r="H147" i="8" s="1"/>
  <c r="I147" i="8" s="1"/>
  <c r="F147" i="8"/>
  <c r="E147" i="8"/>
  <c r="D148" i="8" s="1"/>
  <c r="F155" i="6"/>
  <c r="E155" i="6"/>
  <c r="G156" i="6" s="1"/>
  <c r="H156" i="6" s="1"/>
  <c r="I156" i="6" s="1"/>
  <c r="H108" i="5" l="1"/>
  <c r="I109" i="5" s="1"/>
  <c r="J109" i="5" s="1"/>
  <c r="K109" i="5" s="1"/>
  <c r="G148" i="8"/>
  <c r="H148" i="8" s="1"/>
  <c r="I148" i="8" s="1"/>
  <c r="E148" i="8"/>
  <c r="G149" i="8" s="1"/>
  <c r="H149" i="8" s="1"/>
  <c r="I149" i="8" s="1"/>
  <c r="F148" i="8"/>
  <c r="D156" i="6"/>
  <c r="G109" i="5" l="1"/>
  <c r="D149" i="8"/>
  <c r="E156" i="6"/>
  <c r="G157" i="6" s="1"/>
  <c r="H157" i="6" s="1"/>
  <c r="I157" i="6" s="1"/>
  <c r="F156" i="6"/>
  <c r="H109" i="5" l="1"/>
  <c r="I110" i="5" s="1"/>
  <c r="J110" i="5" s="1"/>
  <c r="K110" i="5" s="1"/>
  <c r="F149" i="8"/>
  <c r="E149" i="8"/>
  <c r="G150" i="8" s="1"/>
  <c r="H150" i="8" s="1"/>
  <c r="I150" i="8" s="1"/>
  <c r="D157" i="6"/>
  <c r="F157" i="6" s="1"/>
  <c r="G110" i="5" l="1"/>
  <c r="D150" i="8"/>
  <c r="E157" i="6"/>
  <c r="G158" i="6" s="1"/>
  <c r="H158" i="6" s="1"/>
  <c r="I158" i="6" s="1"/>
  <c r="H110" i="5" l="1"/>
  <c r="I111" i="5" s="1"/>
  <c r="J111" i="5" s="1"/>
  <c r="K111" i="5" s="1"/>
  <c r="E150" i="8"/>
  <c r="G151" i="8" s="1"/>
  <c r="H151" i="8" s="1"/>
  <c r="I151" i="8" s="1"/>
  <c r="F150" i="8"/>
  <c r="D151" i="8"/>
  <c r="D158" i="6"/>
  <c r="E158" i="6" s="1"/>
  <c r="G159" i="6" s="1"/>
  <c r="H159" i="6" s="1"/>
  <c r="I159" i="6" s="1"/>
  <c r="G111" i="5" l="1"/>
  <c r="F151" i="8"/>
  <c r="E151" i="8"/>
  <c r="D152" i="8" s="1"/>
  <c r="D159" i="6"/>
  <c r="F159" i="6" s="1"/>
  <c r="F158" i="6"/>
  <c r="E159" i="6"/>
  <c r="G160" i="6" s="1"/>
  <c r="H160" i="6" s="1"/>
  <c r="I160" i="6" s="1"/>
  <c r="H111" i="5" l="1"/>
  <c r="I112" i="5" s="1"/>
  <c r="J112" i="5" s="1"/>
  <c r="K112" i="5" s="1"/>
  <c r="G112" i="5"/>
  <c r="G152" i="8"/>
  <c r="H152" i="8" s="1"/>
  <c r="I152" i="8" s="1"/>
  <c r="F152" i="8"/>
  <c r="E152" i="8"/>
  <c r="G153" i="8" s="1"/>
  <c r="H153" i="8" s="1"/>
  <c r="I153" i="8" s="1"/>
  <c r="D160" i="6"/>
  <c r="H112" i="5" l="1"/>
  <c r="I113" i="5" s="1"/>
  <c r="J113" i="5" s="1"/>
  <c r="K113" i="5" s="1"/>
  <c r="G113" i="5"/>
  <c r="D153" i="8"/>
  <c r="F153" i="8" s="1"/>
  <c r="E160" i="6"/>
  <c r="F160" i="6"/>
  <c r="H113" i="5" l="1"/>
  <c r="I114" i="5" s="1"/>
  <c r="J114" i="5" s="1"/>
  <c r="K114" i="5" s="1"/>
  <c r="E153" i="8"/>
  <c r="D154" i="8" s="1"/>
  <c r="E154" i="8" s="1"/>
  <c r="G155" i="8" s="1"/>
  <c r="H155" i="8" s="1"/>
  <c r="I155" i="8" s="1"/>
  <c r="G161" i="6"/>
  <c r="H161" i="6" s="1"/>
  <c r="I161" i="6" s="1"/>
  <c r="D161" i="6"/>
  <c r="G114" i="5" l="1"/>
  <c r="F154" i="8"/>
  <c r="G154" i="8"/>
  <c r="H154" i="8" s="1"/>
  <c r="I154" i="8" s="1"/>
  <c r="D155" i="8"/>
  <c r="F161" i="6"/>
  <c r="E161" i="6"/>
  <c r="G162" i="6" s="1"/>
  <c r="H162" i="6" s="1"/>
  <c r="I162" i="6" s="1"/>
  <c r="H114" i="5" l="1"/>
  <c r="I115" i="5" s="1"/>
  <c r="J115" i="5" s="1"/>
  <c r="K115" i="5" s="1"/>
  <c r="F155" i="8"/>
  <c r="E155" i="8"/>
  <c r="D156" i="8" s="1"/>
  <c r="D162" i="6"/>
  <c r="E162" i="6" s="1"/>
  <c r="G115" i="5" l="1"/>
  <c r="G156" i="8"/>
  <c r="H156" i="8" s="1"/>
  <c r="I156" i="8" s="1"/>
  <c r="F156" i="8"/>
  <c r="E156" i="8"/>
  <c r="D157" i="8" s="1"/>
  <c r="F162" i="6"/>
  <c r="D163" i="6"/>
  <c r="E163" i="6" s="1"/>
  <c r="D164" i="6" s="1"/>
  <c r="G163" i="6"/>
  <c r="H163" i="6" s="1"/>
  <c r="I163" i="6" s="1"/>
  <c r="H115" i="5" l="1"/>
  <c r="I116" i="5" s="1"/>
  <c r="J116" i="5" s="1"/>
  <c r="K116" i="5" s="1"/>
  <c r="G116" i="5"/>
  <c r="E157" i="8"/>
  <c r="G158" i="8" s="1"/>
  <c r="H158" i="8" s="1"/>
  <c r="I158" i="8" s="1"/>
  <c r="F157" i="8"/>
  <c r="D158" i="8"/>
  <c r="G157" i="8"/>
  <c r="H157" i="8" s="1"/>
  <c r="I157" i="8" s="1"/>
  <c r="F163" i="6"/>
  <c r="F164" i="6"/>
  <c r="E164" i="6"/>
  <c r="G165" i="6" s="1"/>
  <c r="H165" i="6" s="1"/>
  <c r="I165" i="6" s="1"/>
  <c r="G164" i="6"/>
  <c r="H164" i="6" s="1"/>
  <c r="I164" i="6" s="1"/>
  <c r="H116" i="5" l="1"/>
  <c r="I117" i="5" s="1"/>
  <c r="J117" i="5" s="1"/>
  <c r="K117" i="5" s="1"/>
  <c r="G117" i="5"/>
  <c r="E158" i="8"/>
  <c r="G159" i="8" s="1"/>
  <c r="H159" i="8" s="1"/>
  <c r="I159" i="8" s="1"/>
  <c r="F158" i="8"/>
  <c r="D159" i="8"/>
  <c r="D165" i="6"/>
  <c r="H117" i="5" l="1"/>
  <c r="I118" i="5" s="1"/>
  <c r="J118" i="5" s="1"/>
  <c r="K118" i="5" s="1"/>
  <c r="G118" i="5"/>
  <c r="F159" i="8"/>
  <c r="E159" i="8"/>
  <c r="G160" i="8" s="1"/>
  <c r="H160" i="8" s="1"/>
  <c r="I160" i="8" s="1"/>
  <c r="F165" i="6"/>
  <c r="E165" i="6"/>
  <c r="H118" i="5" l="1"/>
  <c r="I119" i="5" s="1"/>
  <c r="J119" i="5" s="1"/>
  <c r="K119" i="5" s="1"/>
  <c r="G119" i="5"/>
  <c r="D160" i="8"/>
  <c r="E160" i="8" s="1"/>
  <c r="G166" i="6"/>
  <c r="H166" i="6" s="1"/>
  <c r="I166" i="6" s="1"/>
  <c r="D166" i="6"/>
  <c r="H119" i="5" l="1"/>
  <c r="I120" i="5" s="1"/>
  <c r="J120" i="5" s="1"/>
  <c r="K120" i="5" s="1"/>
  <c r="F160" i="8"/>
  <c r="D161" i="8"/>
  <c r="E161" i="8" s="1"/>
  <c r="G162" i="8" s="1"/>
  <c r="H162" i="8" s="1"/>
  <c r="I162" i="8" s="1"/>
  <c r="G161" i="8"/>
  <c r="H161" i="8" s="1"/>
  <c r="I161" i="8" s="1"/>
  <c r="F161" i="8"/>
  <c r="E166" i="6"/>
  <c r="G167" i="6" s="1"/>
  <c r="H167" i="6" s="1"/>
  <c r="I167" i="6" s="1"/>
  <c r="F166" i="6"/>
  <c r="G120" i="5" l="1"/>
  <c r="D162" i="8"/>
  <c r="D167" i="6"/>
  <c r="F167" i="6" s="1"/>
  <c r="H120" i="5" l="1"/>
  <c r="I121" i="5" s="1"/>
  <c r="J121" i="5" s="1"/>
  <c r="K121" i="5" s="1"/>
  <c r="G121" i="5"/>
  <c r="E162" i="8"/>
  <c r="D163" i="8" s="1"/>
  <c r="F162" i="8"/>
  <c r="G163" i="8"/>
  <c r="H163" i="8" s="1"/>
  <c r="I163" i="8" s="1"/>
  <c r="E167" i="6"/>
  <c r="G168" i="6" s="1"/>
  <c r="H168" i="6" s="1"/>
  <c r="I168" i="6" s="1"/>
  <c r="H121" i="5" l="1"/>
  <c r="I122" i="5" s="1"/>
  <c r="J122" i="5" s="1"/>
  <c r="K122" i="5" s="1"/>
  <c r="G122" i="5"/>
  <c r="F163" i="8"/>
  <c r="E163" i="8"/>
  <c r="G164" i="8" s="1"/>
  <c r="H164" i="8" s="1"/>
  <c r="I164" i="8" s="1"/>
  <c r="D168" i="6"/>
  <c r="F168" i="6" s="1"/>
  <c r="H122" i="5" l="1"/>
  <c r="I123" i="5" s="1"/>
  <c r="J123" i="5" s="1"/>
  <c r="K123" i="5" s="1"/>
  <c r="G123" i="5"/>
  <c r="D164" i="8"/>
  <c r="E168" i="6"/>
  <c r="D169" i="6" s="1"/>
  <c r="E169" i="6" s="1"/>
  <c r="H123" i="5" l="1"/>
  <c r="I124" i="5" s="1"/>
  <c r="J124" i="5" s="1"/>
  <c r="K124" i="5" s="1"/>
  <c r="E164" i="8"/>
  <c r="D165" i="8" s="1"/>
  <c r="F164" i="8"/>
  <c r="G169" i="6"/>
  <c r="H169" i="6" s="1"/>
  <c r="I169" i="6" s="1"/>
  <c r="F169" i="6"/>
  <c r="G170" i="6"/>
  <c r="H170" i="6" s="1"/>
  <c r="I170" i="6" s="1"/>
  <c r="D170" i="6"/>
  <c r="F170" i="6" s="1"/>
  <c r="G124" i="5" l="1"/>
  <c r="G165" i="8"/>
  <c r="H165" i="8" s="1"/>
  <c r="I165" i="8" s="1"/>
  <c r="F165" i="8"/>
  <c r="E165" i="8"/>
  <c r="D166" i="8" s="1"/>
  <c r="E170" i="6"/>
  <c r="D171" i="6" s="1"/>
  <c r="E171" i="6" s="1"/>
  <c r="D172" i="6" s="1"/>
  <c r="H124" i="5" l="1"/>
  <c r="I125" i="5" s="1"/>
  <c r="J125" i="5" s="1"/>
  <c r="K125" i="5" s="1"/>
  <c r="G166" i="8"/>
  <c r="H166" i="8" s="1"/>
  <c r="I166" i="8" s="1"/>
  <c r="E166" i="8"/>
  <c r="G167" i="8" s="1"/>
  <c r="H167" i="8" s="1"/>
  <c r="I167" i="8" s="1"/>
  <c r="F166" i="8"/>
  <c r="D167" i="8"/>
  <c r="G171" i="6"/>
  <c r="H171" i="6" s="1"/>
  <c r="I171" i="6" s="1"/>
  <c r="F171" i="6"/>
  <c r="E172" i="6"/>
  <c r="F172" i="6"/>
  <c r="G172" i="6"/>
  <c r="H172" i="6" s="1"/>
  <c r="I172" i="6" s="1"/>
  <c r="G125" i="5" l="1"/>
  <c r="E167" i="8"/>
  <c r="D168" i="8" s="1"/>
  <c r="F167" i="8"/>
  <c r="G173" i="6"/>
  <c r="H173" i="6" s="1"/>
  <c r="I173" i="6" s="1"/>
  <c r="D173" i="6"/>
  <c r="H125" i="5" l="1"/>
  <c r="I126" i="5" s="1"/>
  <c r="J126" i="5" s="1"/>
  <c r="K126" i="5" s="1"/>
  <c r="G126" i="5"/>
  <c r="G168" i="8"/>
  <c r="H168" i="8" s="1"/>
  <c r="I168" i="8" s="1"/>
  <c r="F168" i="8"/>
  <c r="E168" i="8"/>
  <c r="D169" i="8" s="1"/>
  <c r="E173" i="6"/>
  <c r="G174" i="6" s="1"/>
  <c r="H174" i="6" s="1"/>
  <c r="I174" i="6" s="1"/>
  <c r="F173" i="6"/>
  <c r="H126" i="5" l="1"/>
  <c r="I127" i="5" s="1"/>
  <c r="J127" i="5" s="1"/>
  <c r="K127" i="5" s="1"/>
  <c r="G127" i="5"/>
  <c r="G169" i="8"/>
  <c r="H169" i="8" s="1"/>
  <c r="I169" i="8" s="1"/>
  <c r="E169" i="8"/>
  <c r="G170" i="8" s="1"/>
  <c r="H170" i="8" s="1"/>
  <c r="I170" i="8" s="1"/>
  <c r="F169" i="8"/>
  <c r="D174" i="6"/>
  <c r="E174" i="6" s="1"/>
  <c r="D175" i="6" s="1"/>
  <c r="H127" i="5" l="1"/>
  <c r="I128" i="5" s="1"/>
  <c r="J128" i="5" s="1"/>
  <c r="K128" i="5" s="1"/>
  <c r="D170" i="8"/>
  <c r="F174" i="6"/>
  <c r="G175" i="6"/>
  <c r="H175" i="6" s="1"/>
  <c r="I175" i="6" s="1"/>
  <c r="F175" i="6"/>
  <c r="E175" i="6"/>
  <c r="G176" i="6" s="1"/>
  <c r="H176" i="6" s="1"/>
  <c r="I176" i="6" s="1"/>
  <c r="G128" i="5" l="1"/>
  <c r="F170" i="8"/>
  <c r="E170" i="8"/>
  <c r="G171" i="8" s="1"/>
  <c r="H171" i="8" s="1"/>
  <c r="I171" i="8" s="1"/>
  <c r="D176" i="6"/>
  <c r="E176" i="6" s="1"/>
  <c r="G177" i="6" s="1"/>
  <c r="H177" i="6" s="1"/>
  <c r="I177" i="6" s="1"/>
  <c r="H128" i="5" l="1"/>
  <c r="I129" i="5" s="1"/>
  <c r="J129" i="5" s="1"/>
  <c r="K129" i="5" s="1"/>
  <c r="D171" i="8"/>
  <c r="F171" i="8" s="1"/>
  <c r="F176" i="6"/>
  <c r="D177" i="6"/>
  <c r="G129" i="5" l="1"/>
  <c r="E171" i="8"/>
  <c r="G172" i="8" s="1"/>
  <c r="H172" i="8" s="1"/>
  <c r="I172" i="8" s="1"/>
  <c r="F177" i="6"/>
  <c r="E177" i="6"/>
  <c r="D178" i="6" s="1"/>
  <c r="H129" i="5" l="1"/>
  <c r="I130" i="5" s="1"/>
  <c r="J130" i="5" s="1"/>
  <c r="K130" i="5" s="1"/>
  <c r="G130" i="5"/>
  <c r="D172" i="8"/>
  <c r="E172" i="8" s="1"/>
  <c r="F172" i="8"/>
  <c r="D173" i="8"/>
  <c r="F173" i="8" s="1"/>
  <c r="G173" i="8"/>
  <c r="H173" i="8" s="1"/>
  <c r="I173" i="8" s="1"/>
  <c r="E178" i="6"/>
  <c r="G179" i="6" s="1"/>
  <c r="H179" i="6" s="1"/>
  <c r="I179" i="6" s="1"/>
  <c r="F178" i="6"/>
  <c r="G178" i="6"/>
  <c r="H178" i="6" s="1"/>
  <c r="I178" i="6" s="1"/>
  <c r="H130" i="5" l="1"/>
  <c r="I131" i="5" s="1"/>
  <c r="J131" i="5" s="1"/>
  <c r="K131" i="5" s="1"/>
  <c r="E173" i="8"/>
  <c r="G174" i="8" s="1"/>
  <c r="H174" i="8" s="1"/>
  <c r="I174" i="8" s="1"/>
  <c r="D174" i="8"/>
  <c r="E174" i="8" s="1"/>
  <c r="G175" i="8" s="1"/>
  <c r="H175" i="8" s="1"/>
  <c r="I175" i="8" s="1"/>
  <c r="D179" i="6"/>
  <c r="E179" i="6" s="1"/>
  <c r="G180" i="6" s="1"/>
  <c r="H180" i="6" s="1"/>
  <c r="I180" i="6" s="1"/>
  <c r="G131" i="5" l="1"/>
  <c r="F174" i="8"/>
  <c r="D175" i="8"/>
  <c r="F179" i="6"/>
  <c r="D180" i="6"/>
  <c r="E180" i="6" s="1"/>
  <c r="H131" i="5" l="1"/>
  <c r="I132" i="5" s="1"/>
  <c r="J132" i="5" s="1"/>
  <c r="K132" i="5" s="1"/>
  <c r="E175" i="8"/>
  <c r="G176" i="8" s="1"/>
  <c r="H176" i="8" s="1"/>
  <c r="I176" i="8" s="1"/>
  <c r="F175" i="8"/>
  <c r="D176" i="8"/>
  <c r="F180" i="6"/>
  <c r="D181" i="6"/>
  <c r="E181" i="6" s="1"/>
  <c r="D182" i="6" s="1"/>
  <c r="G181" i="6"/>
  <c r="H181" i="6" s="1"/>
  <c r="I181" i="6" s="1"/>
  <c r="G132" i="5" l="1"/>
  <c r="E176" i="8"/>
  <c r="D177" i="8" s="1"/>
  <c r="F176" i="8"/>
  <c r="F181" i="6"/>
  <c r="G182" i="6"/>
  <c r="H182" i="6" s="1"/>
  <c r="I182" i="6" s="1"/>
  <c r="F182" i="6"/>
  <c r="E182" i="6"/>
  <c r="D183" i="6" s="1"/>
  <c r="H132" i="5" l="1"/>
  <c r="I133" i="5" s="1"/>
  <c r="J133" i="5" s="1"/>
  <c r="K133" i="5" s="1"/>
  <c r="G133" i="5"/>
  <c r="G177" i="8"/>
  <c r="H177" i="8" s="1"/>
  <c r="I177" i="8" s="1"/>
  <c r="E177" i="8"/>
  <c r="G178" i="8" s="1"/>
  <c r="H178" i="8" s="1"/>
  <c r="I178" i="8" s="1"/>
  <c r="F177" i="8"/>
  <c r="D178" i="8"/>
  <c r="F183" i="6"/>
  <c r="E183" i="6"/>
  <c r="D184" i="6" s="1"/>
  <c r="G183" i="6"/>
  <c r="H183" i="6" s="1"/>
  <c r="I183" i="6" s="1"/>
  <c r="H133" i="5" l="1"/>
  <c r="I134" i="5" s="1"/>
  <c r="J134" i="5" s="1"/>
  <c r="K134" i="5" s="1"/>
  <c r="G134" i="5"/>
  <c r="F178" i="8"/>
  <c r="E178" i="8"/>
  <c r="G179" i="8" s="1"/>
  <c r="H179" i="8" s="1"/>
  <c r="I179" i="8" s="1"/>
  <c r="G184" i="6"/>
  <c r="H184" i="6" s="1"/>
  <c r="I184" i="6" s="1"/>
  <c r="F184" i="6"/>
  <c r="E184" i="6"/>
  <c r="G185" i="6" s="1"/>
  <c r="H185" i="6" s="1"/>
  <c r="I185" i="6" s="1"/>
  <c r="H134" i="5" l="1"/>
  <c r="I135" i="5" s="1"/>
  <c r="J135" i="5" s="1"/>
  <c r="K135" i="5" s="1"/>
  <c r="D179" i="8"/>
  <c r="E179" i="8" s="1"/>
  <c r="D185" i="6"/>
  <c r="F185" i="6" s="1"/>
  <c r="G135" i="5" l="1"/>
  <c r="F179" i="8"/>
  <c r="D180" i="8"/>
  <c r="F180" i="8" s="1"/>
  <c r="G180" i="8"/>
  <c r="H180" i="8" s="1"/>
  <c r="I180" i="8" s="1"/>
  <c r="E185" i="6"/>
  <c r="H135" i="5" l="1"/>
  <c r="I136" i="5" s="1"/>
  <c r="J136" i="5" s="1"/>
  <c r="K136" i="5" s="1"/>
  <c r="E180" i="8"/>
  <c r="G181" i="8" s="1"/>
  <c r="H181" i="8" s="1"/>
  <c r="I181" i="8" s="1"/>
  <c r="D181" i="8"/>
  <c r="G186" i="6"/>
  <c r="H186" i="6" s="1"/>
  <c r="I186" i="6" s="1"/>
  <c r="D186" i="6"/>
  <c r="G136" i="5" l="1"/>
  <c r="F181" i="8"/>
  <c r="E181" i="8"/>
  <c r="G182" i="8" s="1"/>
  <c r="H182" i="8" s="1"/>
  <c r="I182" i="8" s="1"/>
  <c r="E186" i="6"/>
  <c r="D187" i="6" s="1"/>
  <c r="F186" i="6"/>
  <c r="H136" i="5" l="1"/>
  <c r="I137" i="5" s="1"/>
  <c r="J137" i="5" s="1"/>
  <c r="K137" i="5" s="1"/>
  <c r="G137" i="5"/>
  <c r="D182" i="8"/>
  <c r="F182" i="8" s="1"/>
  <c r="G187" i="6"/>
  <c r="H187" i="6" s="1"/>
  <c r="I187" i="6" s="1"/>
  <c r="F187" i="6"/>
  <c r="E187" i="6"/>
  <c r="H137" i="5" l="1"/>
  <c r="I138" i="5" s="1"/>
  <c r="J138" i="5" s="1"/>
  <c r="K138" i="5" s="1"/>
  <c r="G138" i="5"/>
  <c r="E182" i="8"/>
  <c r="G188" i="6"/>
  <c r="H188" i="6" s="1"/>
  <c r="I188" i="6" s="1"/>
  <c r="D188" i="6"/>
  <c r="H138" i="5" l="1"/>
  <c r="I139" i="5" s="1"/>
  <c r="J139" i="5" s="1"/>
  <c r="K139" i="5" s="1"/>
  <c r="G139" i="5"/>
  <c r="G183" i="8"/>
  <c r="H183" i="8" s="1"/>
  <c r="I183" i="8" s="1"/>
  <c r="D183" i="8"/>
  <c r="E188" i="6"/>
  <c r="F188" i="6"/>
  <c r="H139" i="5" l="1"/>
  <c r="I140" i="5" s="1"/>
  <c r="J140" i="5" s="1"/>
  <c r="K140" i="5" s="1"/>
  <c r="E183" i="8"/>
  <c r="D184" i="8" s="1"/>
  <c r="F183" i="8"/>
  <c r="D189" i="6"/>
  <c r="G189" i="6"/>
  <c r="H189" i="6" s="1"/>
  <c r="I189" i="6" s="1"/>
  <c r="G140" i="5" l="1"/>
  <c r="G184" i="8"/>
  <c r="H184" i="8" s="1"/>
  <c r="I184" i="8" s="1"/>
  <c r="E184" i="8"/>
  <c r="D185" i="8" s="1"/>
  <c r="F184" i="8"/>
  <c r="F189" i="6"/>
  <c r="E189" i="6"/>
  <c r="D190" i="6" s="1"/>
  <c r="H140" i="5" l="1"/>
  <c r="I141" i="5" s="1"/>
  <c r="J141" i="5" s="1"/>
  <c r="K141" i="5" s="1"/>
  <c r="G141" i="5"/>
  <c r="G185" i="8"/>
  <c r="H185" i="8" s="1"/>
  <c r="I185" i="8" s="1"/>
  <c r="E185" i="8"/>
  <c r="G186" i="8" s="1"/>
  <c r="H186" i="8" s="1"/>
  <c r="I186" i="8" s="1"/>
  <c r="F185" i="8"/>
  <c r="G190" i="6"/>
  <c r="H190" i="6" s="1"/>
  <c r="I190" i="6" s="1"/>
  <c r="F190" i="6"/>
  <c r="E190" i="6"/>
  <c r="D191" i="6" s="1"/>
  <c r="H141" i="5" l="1"/>
  <c r="I142" i="5" s="1"/>
  <c r="J142" i="5" s="1"/>
  <c r="K142" i="5" s="1"/>
  <c r="G142" i="5"/>
  <c r="D186" i="8"/>
  <c r="G191" i="6"/>
  <c r="H191" i="6" s="1"/>
  <c r="I191" i="6" s="1"/>
  <c r="F191" i="6"/>
  <c r="E191" i="6"/>
  <c r="G192" i="6" s="1"/>
  <c r="H192" i="6" s="1"/>
  <c r="I192" i="6" s="1"/>
  <c r="H142" i="5" l="1"/>
  <c r="I143" i="5" s="1"/>
  <c r="J143" i="5" s="1"/>
  <c r="K143" i="5" s="1"/>
  <c r="G143" i="5"/>
  <c r="F186" i="8"/>
  <c r="E186" i="8"/>
  <c r="D187" i="8" s="1"/>
  <c r="D192" i="6"/>
  <c r="E192" i="6" s="1"/>
  <c r="H143" i="5" l="1"/>
  <c r="I144" i="5" s="1"/>
  <c r="J144" i="5" s="1"/>
  <c r="K144" i="5" s="1"/>
  <c r="G187" i="8"/>
  <c r="H187" i="8" s="1"/>
  <c r="I187" i="8" s="1"/>
  <c r="E187" i="8"/>
  <c r="D188" i="8" s="1"/>
  <c r="F187" i="8"/>
  <c r="F192" i="6"/>
  <c r="D193" i="6"/>
  <c r="G193" i="6"/>
  <c r="H193" i="6" s="1"/>
  <c r="I193" i="6" s="1"/>
  <c r="G144" i="5" l="1"/>
  <c r="G188" i="8"/>
  <c r="H188" i="8" s="1"/>
  <c r="I188" i="8" s="1"/>
  <c r="E188" i="8"/>
  <c r="D189" i="8" s="1"/>
  <c r="F188" i="8"/>
  <c r="E193" i="6"/>
  <c r="G194" i="6" s="1"/>
  <c r="H194" i="6" s="1"/>
  <c r="I194" i="6" s="1"/>
  <c r="F193" i="6"/>
  <c r="D194" i="6"/>
  <c r="H144" i="5" l="1"/>
  <c r="I145" i="5" s="1"/>
  <c r="J145" i="5" s="1"/>
  <c r="K145" i="5" s="1"/>
  <c r="G145" i="5"/>
  <c r="G189" i="8"/>
  <c r="H189" i="8" s="1"/>
  <c r="I189" i="8" s="1"/>
  <c r="F189" i="8"/>
  <c r="E189" i="8"/>
  <c r="G190" i="8" s="1"/>
  <c r="H190" i="8" s="1"/>
  <c r="I190" i="8" s="1"/>
  <c r="F194" i="6"/>
  <c r="E194" i="6"/>
  <c r="G195" i="6" s="1"/>
  <c r="H195" i="6" s="1"/>
  <c r="I195" i="6" s="1"/>
  <c r="H145" i="5" l="1"/>
  <c r="I146" i="5" s="1"/>
  <c r="J146" i="5" s="1"/>
  <c r="K146" i="5" s="1"/>
  <c r="G146" i="5"/>
  <c r="D190" i="8"/>
  <c r="F190" i="8" s="1"/>
  <c r="D195" i="6"/>
  <c r="E195" i="6" s="1"/>
  <c r="H146" i="5" l="1"/>
  <c r="I147" i="5" s="1"/>
  <c r="J147" i="5" s="1"/>
  <c r="K147" i="5" s="1"/>
  <c r="E190" i="8"/>
  <c r="D191" i="8"/>
  <c r="G191" i="8"/>
  <c r="H191" i="8" s="1"/>
  <c r="I191" i="8" s="1"/>
  <c r="F195" i="6"/>
  <c r="D196" i="6"/>
  <c r="G196" i="6"/>
  <c r="H196" i="6" s="1"/>
  <c r="I196" i="6" s="1"/>
  <c r="G147" i="5" l="1"/>
  <c r="E191" i="8"/>
  <c r="D192" i="8" s="1"/>
  <c r="F191" i="8"/>
  <c r="E196" i="6"/>
  <c r="D197" i="6" s="1"/>
  <c r="F196" i="6"/>
  <c r="H147" i="5" l="1"/>
  <c r="I148" i="5" s="1"/>
  <c r="J148" i="5" s="1"/>
  <c r="K148" i="5" s="1"/>
  <c r="G192" i="8"/>
  <c r="H192" i="8" s="1"/>
  <c r="I192" i="8" s="1"/>
  <c r="F192" i="8"/>
  <c r="E192" i="8"/>
  <c r="G193" i="8" s="1"/>
  <c r="H193" i="8" s="1"/>
  <c r="I193" i="8" s="1"/>
  <c r="G197" i="6"/>
  <c r="H197" i="6" s="1"/>
  <c r="I197" i="6" s="1"/>
  <c r="F197" i="6"/>
  <c r="E197" i="6"/>
  <c r="D198" i="6" s="1"/>
  <c r="G148" i="5" l="1"/>
  <c r="D193" i="8"/>
  <c r="F193" i="8" s="1"/>
  <c r="E198" i="6"/>
  <c r="D199" i="6" s="1"/>
  <c r="F198" i="6"/>
  <c r="G198" i="6"/>
  <c r="H198" i="6" s="1"/>
  <c r="I198" i="6" s="1"/>
  <c r="H148" i="5" l="1"/>
  <c r="I149" i="5" s="1"/>
  <c r="J149" i="5" s="1"/>
  <c r="K149" i="5" s="1"/>
  <c r="E193" i="8"/>
  <c r="G194" i="8" s="1"/>
  <c r="H194" i="8" s="1"/>
  <c r="I194" i="8" s="1"/>
  <c r="G199" i="6"/>
  <c r="H199" i="6" s="1"/>
  <c r="I199" i="6" s="1"/>
  <c r="E199" i="6"/>
  <c r="D200" i="6" s="1"/>
  <c r="F199" i="6"/>
  <c r="G149" i="5" l="1"/>
  <c r="D194" i="8"/>
  <c r="E194" i="8" s="1"/>
  <c r="G200" i="6"/>
  <c r="H200" i="6" s="1"/>
  <c r="I200" i="6" s="1"/>
  <c r="F200" i="6"/>
  <c r="E200" i="6"/>
  <c r="G201" i="6" s="1"/>
  <c r="H201" i="6" s="1"/>
  <c r="I201" i="6" s="1"/>
  <c r="H149" i="5" l="1"/>
  <c r="I150" i="5" s="1"/>
  <c r="J150" i="5" s="1"/>
  <c r="K150" i="5" s="1"/>
  <c r="G150" i="5"/>
  <c r="F194" i="8"/>
  <c r="G195" i="8"/>
  <c r="H195" i="8" s="1"/>
  <c r="I195" i="8" s="1"/>
  <c r="D195" i="8"/>
  <c r="F195" i="8" s="1"/>
  <c r="D201" i="6"/>
  <c r="H150" i="5" l="1"/>
  <c r="I151" i="5" s="1"/>
  <c r="J151" i="5" s="1"/>
  <c r="K151" i="5" s="1"/>
  <c r="G151" i="5"/>
  <c r="E195" i="8"/>
  <c r="D196" i="8" s="1"/>
  <c r="F196" i="8" s="1"/>
  <c r="F201" i="6"/>
  <c r="E201" i="6"/>
  <c r="G202" i="6" s="1"/>
  <c r="H202" i="6" s="1"/>
  <c r="I202" i="6" s="1"/>
  <c r="H151" i="5" l="1"/>
  <c r="I152" i="5" s="1"/>
  <c r="J152" i="5" s="1"/>
  <c r="K152" i="5" s="1"/>
  <c r="E196" i="8"/>
  <c r="D197" i="8" s="1"/>
  <c r="G196" i="8"/>
  <c r="H196" i="8" s="1"/>
  <c r="I196" i="8" s="1"/>
  <c r="G197" i="8"/>
  <c r="H197" i="8" s="1"/>
  <c r="I197" i="8" s="1"/>
  <c r="F197" i="8"/>
  <c r="E197" i="8"/>
  <c r="G198" i="8" s="1"/>
  <c r="H198" i="8" s="1"/>
  <c r="I198" i="8" s="1"/>
  <c r="D202" i="6"/>
  <c r="F202" i="6" s="1"/>
  <c r="G152" i="5" l="1"/>
  <c r="D198" i="8"/>
  <c r="E198" i="8" s="1"/>
  <c r="G199" i="8" s="1"/>
  <c r="H199" i="8" s="1"/>
  <c r="I199" i="8" s="1"/>
  <c r="E202" i="6"/>
  <c r="G203" i="6" s="1"/>
  <c r="H203" i="6" s="1"/>
  <c r="I203" i="6" s="1"/>
  <c r="H152" i="5" l="1"/>
  <c r="I153" i="5" s="1"/>
  <c r="J153" i="5" s="1"/>
  <c r="K153" i="5" s="1"/>
  <c r="G153" i="5"/>
  <c r="F198" i="8"/>
  <c r="D199" i="8"/>
  <c r="D203" i="6"/>
  <c r="F203" i="6" s="1"/>
  <c r="H153" i="5" l="1"/>
  <c r="I154" i="5" s="1"/>
  <c r="J154" i="5" s="1"/>
  <c r="K154" i="5" s="1"/>
  <c r="G154" i="5"/>
  <c r="E199" i="8"/>
  <c r="G200" i="8" s="1"/>
  <c r="H200" i="8" s="1"/>
  <c r="I200" i="8" s="1"/>
  <c r="F199" i="8"/>
  <c r="E203" i="6"/>
  <c r="G204" i="6" s="1"/>
  <c r="H204" i="6" s="1"/>
  <c r="I204" i="6" s="1"/>
  <c r="H154" i="5" l="1"/>
  <c r="I155" i="5" s="1"/>
  <c r="J155" i="5" s="1"/>
  <c r="K155" i="5" s="1"/>
  <c r="G155" i="5"/>
  <c r="D200" i="8"/>
  <c r="F200" i="8" s="1"/>
  <c r="D204" i="6"/>
  <c r="F204" i="6" s="1"/>
  <c r="H155" i="5" l="1"/>
  <c r="I156" i="5" s="1"/>
  <c r="J156" i="5" s="1"/>
  <c r="K156" i="5" s="1"/>
  <c r="E200" i="8"/>
  <c r="D201" i="8" s="1"/>
  <c r="E201" i="8" s="1"/>
  <c r="G202" i="8" s="1"/>
  <c r="H202" i="8" s="1"/>
  <c r="I202" i="8" s="1"/>
  <c r="E204" i="6"/>
  <c r="D205" i="6" s="1"/>
  <c r="F205" i="6" s="1"/>
  <c r="G156" i="5" l="1"/>
  <c r="G201" i="8"/>
  <c r="H201" i="8" s="1"/>
  <c r="I201" i="8" s="1"/>
  <c r="F201" i="8"/>
  <c r="D202" i="8"/>
  <c r="E205" i="6"/>
  <c r="G206" i="6" s="1"/>
  <c r="H206" i="6" s="1"/>
  <c r="I206" i="6" s="1"/>
  <c r="G205" i="6"/>
  <c r="H205" i="6" s="1"/>
  <c r="I205" i="6" s="1"/>
  <c r="D206" i="6"/>
  <c r="F206" i="6" s="1"/>
  <c r="H156" i="5" l="1"/>
  <c r="I157" i="5" s="1"/>
  <c r="J157" i="5" s="1"/>
  <c r="K157" i="5" s="1"/>
  <c r="E202" i="8"/>
  <c r="D203" i="8" s="1"/>
  <c r="F202" i="8"/>
  <c r="E206" i="6"/>
  <c r="D207" i="6" s="1"/>
  <c r="F207" i="6" s="1"/>
  <c r="G157" i="5" l="1"/>
  <c r="G203" i="8"/>
  <c r="H203" i="8" s="1"/>
  <c r="I203" i="8" s="1"/>
  <c r="F203" i="8"/>
  <c r="E203" i="8"/>
  <c r="G204" i="8" s="1"/>
  <c r="H204" i="8" s="1"/>
  <c r="I204" i="8" s="1"/>
  <c r="G207" i="6"/>
  <c r="H207" i="6" s="1"/>
  <c r="I207" i="6" s="1"/>
  <c r="E207" i="6"/>
  <c r="H157" i="5" l="1"/>
  <c r="I158" i="5" s="1"/>
  <c r="J158" i="5" s="1"/>
  <c r="K158" i="5" s="1"/>
  <c r="G158" i="5"/>
  <c r="D204" i="8"/>
  <c r="E204" i="8" s="1"/>
  <c r="G208" i="6"/>
  <c r="H208" i="6" s="1"/>
  <c r="I208" i="6" s="1"/>
  <c r="D208" i="6"/>
  <c r="H158" i="5" l="1"/>
  <c r="I159" i="5" s="1"/>
  <c r="J159" i="5" s="1"/>
  <c r="K159" i="5" s="1"/>
  <c r="G159" i="5"/>
  <c r="F204" i="8"/>
  <c r="G205" i="8"/>
  <c r="H205" i="8" s="1"/>
  <c r="I205" i="8" s="1"/>
  <c r="D205" i="8"/>
  <c r="E205" i="8" s="1"/>
  <c r="G206" i="8" s="1"/>
  <c r="H206" i="8" s="1"/>
  <c r="I206" i="8" s="1"/>
  <c r="E208" i="6"/>
  <c r="F208" i="6"/>
  <c r="H159" i="5" l="1"/>
  <c r="I160" i="5" s="1"/>
  <c r="J160" i="5" s="1"/>
  <c r="K160" i="5" s="1"/>
  <c r="F205" i="8"/>
  <c r="D206" i="8"/>
  <c r="F206" i="8" s="1"/>
  <c r="D209" i="6"/>
  <c r="G209" i="6"/>
  <c r="H209" i="6" s="1"/>
  <c r="I209" i="6" s="1"/>
  <c r="G160" i="5" l="1"/>
  <c r="E206" i="8"/>
  <c r="G207" i="8" s="1"/>
  <c r="H207" i="8" s="1"/>
  <c r="I207" i="8" s="1"/>
  <c r="D207" i="8"/>
  <c r="E209" i="6"/>
  <c r="G210" i="6" s="1"/>
  <c r="H210" i="6" s="1"/>
  <c r="I210" i="6" s="1"/>
  <c r="F209" i="6"/>
  <c r="H160" i="5" l="1"/>
  <c r="I161" i="5" s="1"/>
  <c r="J161" i="5" s="1"/>
  <c r="K161" i="5" s="1"/>
  <c r="G161" i="5"/>
  <c r="E207" i="8"/>
  <c r="F207" i="8"/>
  <c r="D210" i="6"/>
  <c r="E210" i="6" s="1"/>
  <c r="D211" i="6" s="1"/>
  <c r="H161" i="5" l="1"/>
  <c r="I162" i="5" s="1"/>
  <c r="J162" i="5" s="1"/>
  <c r="K162" i="5" s="1"/>
  <c r="D208" i="8"/>
  <c r="G208" i="8"/>
  <c r="H208" i="8" s="1"/>
  <c r="I208" i="8" s="1"/>
  <c r="F210" i="6"/>
  <c r="F211" i="6"/>
  <c r="E211" i="6"/>
  <c r="G212" i="6" s="1"/>
  <c r="H212" i="6" s="1"/>
  <c r="I212" i="6" s="1"/>
  <c r="G211" i="6"/>
  <c r="H211" i="6" s="1"/>
  <c r="I211" i="6" s="1"/>
  <c r="G162" i="5" l="1"/>
  <c r="E208" i="8"/>
  <c r="D209" i="8" s="1"/>
  <c r="F208" i="8"/>
  <c r="G209" i="8"/>
  <c r="H209" i="8" s="1"/>
  <c r="I209" i="8" s="1"/>
  <c r="D212" i="6"/>
  <c r="H162" i="5" l="1"/>
  <c r="I163" i="5" s="1"/>
  <c r="J163" i="5" s="1"/>
  <c r="K163" i="5" s="1"/>
  <c r="G163" i="5"/>
  <c r="F209" i="8"/>
  <c r="E209" i="8"/>
  <c r="E212" i="6"/>
  <c r="G213" i="6" s="1"/>
  <c r="H213" i="6" s="1"/>
  <c r="I213" i="6" s="1"/>
  <c r="F212" i="6"/>
  <c r="H163" i="5" l="1"/>
  <c r="I164" i="5" s="1"/>
  <c r="J164" i="5" s="1"/>
  <c r="K164" i="5" s="1"/>
  <c r="G210" i="8"/>
  <c r="H210" i="8" s="1"/>
  <c r="I210" i="8" s="1"/>
  <c r="D210" i="8"/>
  <c r="D213" i="6"/>
  <c r="F213" i="6" s="1"/>
  <c r="G164" i="5" l="1"/>
  <c r="E210" i="8"/>
  <c r="F210" i="8"/>
  <c r="E213" i="6"/>
  <c r="D214" i="6" s="1"/>
  <c r="H164" i="5" l="1"/>
  <c r="I165" i="5" s="1"/>
  <c r="J165" i="5" s="1"/>
  <c r="K165" i="5" s="1"/>
  <c r="G165" i="5"/>
  <c r="G211" i="8"/>
  <c r="H211" i="8" s="1"/>
  <c r="I211" i="8" s="1"/>
  <c r="D211" i="8"/>
  <c r="G214" i="6"/>
  <c r="H214" i="6" s="1"/>
  <c r="I214" i="6" s="1"/>
  <c r="E214" i="6"/>
  <c r="D215" i="6" s="1"/>
  <c r="F214" i="6"/>
  <c r="H165" i="5" l="1"/>
  <c r="I166" i="5" s="1"/>
  <c r="J166" i="5" s="1"/>
  <c r="K166" i="5" s="1"/>
  <c r="G166" i="5"/>
  <c r="E211" i="8"/>
  <c r="F211" i="8"/>
  <c r="G215" i="6"/>
  <c r="H215" i="6" s="1"/>
  <c r="I215" i="6" s="1"/>
  <c r="F215" i="6"/>
  <c r="E215" i="6"/>
  <c r="D216" i="6" s="1"/>
  <c r="H166" i="5" l="1"/>
  <c r="I167" i="5" s="1"/>
  <c r="J167" i="5" s="1"/>
  <c r="K167" i="5" s="1"/>
  <c r="G167" i="5"/>
  <c r="G212" i="8"/>
  <c r="H212" i="8" s="1"/>
  <c r="I212" i="8" s="1"/>
  <c r="D212" i="8"/>
  <c r="G216" i="6"/>
  <c r="H216" i="6" s="1"/>
  <c r="I216" i="6" s="1"/>
  <c r="E216" i="6"/>
  <c r="D217" i="6" s="1"/>
  <c r="F216" i="6"/>
  <c r="H167" i="5" l="1"/>
  <c r="I168" i="5" s="1"/>
  <c r="J168" i="5" s="1"/>
  <c r="K168" i="5" s="1"/>
  <c r="F212" i="8"/>
  <c r="E212" i="8"/>
  <c r="G213" i="8" s="1"/>
  <c r="H213" i="8" s="1"/>
  <c r="I213" i="8" s="1"/>
  <c r="G217" i="6"/>
  <c r="H217" i="6" s="1"/>
  <c r="I217" i="6" s="1"/>
  <c r="E217" i="6"/>
  <c r="G218" i="6" s="1"/>
  <c r="H218" i="6" s="1"/>
  <c r="I218" i="6" s="1"/>
  <c r="F217" i="6"/>
  <c r="G168" i="5" l="1"/>
  <c r="D213" i="8"/>
  <c r="D218" i="6"/>
  <c r="F218" i="6" s="1"/>
  <c r="H168" i="5" l="1"/>
  <c r="I169" i="5" s="1"/>
  <c r="J169" i="5" s="1"/>
  <c r="K169" i="5" s="1"/>
  <c r="G169" i="5"/>
  <c r="E213" i="8"/>
  <c r="G214" i="8" s="1"/>
  <c r="H214" i="8" s="1"/>
  <c r="I214" i="8" s="1"/>
  <c r="F213" i="8"/>
  <c r="E218" i="6"/>
  <c r="G219" i="6" s="1"/>
  <c r="H219" i="6" s="1"/>
  <c r="I219" i="6" s="1"/>
  <c r="H169" i="5" l="1"/>
  <c r="I170" i="5" s="1"/>
  <c r="J170" i="5" s="1"/>
  <c r="K170" i="5" s="1"/>
  <c r="G170" i="5"/>
  <c r="D214" i="8"/>
  <c r="D219" i="6"/>
  <c r="E219" i="6" s="1"/>
  <c r="H170" i="5" l="1"/>
  <c r="I171" i="5" s="1"/>
  <c r="J171" i="5" s="1"/>
  <c r="K171" i="5" s="1"/>
  <c r="G171" i="5"/>
  <c r="E214" i="8"/>
  <c r="D215" i="8" s="1"/>
  <c r="F214" i="8"/>
  <c r="D220" i="6"/>
  <c r="E220" i="6" s="1"/>
  <c r="G221" i="6" s="1"/>
  <c r="H221" i="6" s="1"/>
  <c r="I221" i="6" s="1"/>
  <c r="G220" i="6"/>
  <c r="H220" i="6" s="1"/>
  <c r="I220" i="6" s="1"/>
  <c r="F219" i="6"/>
  <c r="H171" i="5" l="1"/>
  <c r="I172" i="5" s="1"/>
  <c r="J172" i="5" s="1"/>
  <c r="K172" i="5" s="1"/>
  <c r="G215" i="8"/>
  <c r="H215" i="8" s="1"/>
  <c r="I215" i="8" s="1"/>
  <c r="F215" i="8"/>
  <c r="E215" i="8"/>
  <c r="G216" i="8" s="1"/>
  <c r="H216" i="8" s="1"/>
  <c r="I216" i="8" s="1"/>
  <c r="F220" i="6"/>
  <c r="D221" i="6"/>
  <c r="E221" i="6" s="1"/>
  <c r="G172" i="5" l="1"/>
  <c r="D216" i="8"/>
  <c r="F221" i="6"/>
  <c r="D222" i="6"/>
  <c r="F222" i="6" s="1"/>
  <c r="G222" i="6"/>
  <c r="H222" i="6" s="1"/>
  <c r="I222" i="6" s="1"/>
  <c r="E222" i="6"/>
  <c r="D223" i="6" s="1"/>
  <c r="F223" i="6" s="1"/>
  <c r="H172" i="5" l="1"/>
  <c r="I173" i="5" s="1"/>
  <c r="J173" i="5" s="1"/>
  <c r="K173" i="5" s="1"/>
  <c r="G173" i="5"/>
  <c r="E216" i="8"/>
  <c r="D217" i="8" s="1"/>
  <c r="F216" i="8"/>
  <c r="G223" i="6"/>
  <c r="H223" i="6" s="1"/>
  <c r="I223" i="6" s="1"/>
  <c r="E223" i="6"/>
  <c r="G224" i="6" s="1"/>
  <c r="H224" i="6" s="1"/>
  <c r="I224" i="6" s="1"/>
  <c r="H173" i="5" l="1"/>
  <c r="I174" i="5" s="1"/>
  <c r="J174" i="5" s="1"/>
  <c r="K174" i="5" s="1"/>
  <c r="G174" i="5"/>
  <c r="G217" i="8"/>
  <c r="H217" i="8" s="1"/>
  <c r="I217" i="8" s="1"/>
  <c r="E217" i="8"/>
  <c r="G218" i="8" s="1"/>
  <c r="H218" i="8" s="1"/>
  <c r="I218" i="8" s="1"/>
  <c r="F217" i="8"/>
  <c r="D224" i="6"/>
  <c r="E224" i="6" s="1"/>
  <c r="D225" i="6" s="1"/>
  <c r="H174" i="5" l="1"/>
  <c r="I175" i="5" s="1"/>
  <c r="J175" i="5" s="1"/>
  <c r="K175" i="5" s="1"/>
  <c r="G175" i="5"/>
  <c r="D218" i="8"/>
  <c r="G225" i="6"/>
  <c r="H225" i="6" s="1"/>
  <c r="I225" i="6" s="1"/>
  <c r="F225" i="6"/>
  <c r="E225" i="6"/>
  <c r="D226" i="6" s="1"/>
  <c r="F226" i="6" s="1"/>
  <c r="F224" i="6"/>
  <c r="H175" i="5" l="1"/>
  <c r="I176" i="5" s="1"/>
  <c r="J176" i="5" s="1"/>
  <c r="K176" i="5" s="1"/>
  <c r="F218" i="8"/>
  <c r="E218" i="8"/>
  <c r="D219" i="8" s="1"/>
  <c r="G226" i="6"/>
  <c r="H226" i="6" s="1"/>
  <c r="I226" i="6" s="1"/>
  <c r="E226" i="6"/>
  <c r="G227" i="6" s="1"/>
  <c r="H227" i="6" s="1"/>
  <c r="I227" i="6" s="1"/>
  <c r="G176" i="5" l="1"/>
  <c r="E219" i="8"/>
  <c r="G220" i="8" s="1"/>
  <c r="H220" i="8" s="1"/>
  <c r="I220" i="8" s="1"/>
  <c r="F219" i="8"/>
  <c r="D220" i="8"/>
  <c r="G219" i="8"/>
  <c r="H219" i="8" s="1"/>
  <c r="I219" i="8" s="1"/>
  <c r="D227" i="6"/>
  <c r="E227" i="6" s="1"/>
  <c r="D228" i="6" s="1"/>
  <c r="H176" i="5" l="1"/>
  <c r="I177" i="5" s="1"/>
  <c r="J177" i="5" s="1"/>
  <c r="K177" i="5" s="1"/>
  <c r="G177" i="5"/>
  <c r="E220" i="8"/>
  <c r="G221" i="8" s="1"/>
  <c r="H221" i="8" s="1"/>
  <c r="I221" i="8" s="1"/>
  <c r="F220" i="8"/>
  <c r="D221" i="8"/>
  <c r="F227" i="6"/>
  <c r="G228" i="6"/>
  <c r="H228" i="6" s="1"/>
  <c r="I228" i="6" s="1"/>
  <c r="E228" i="6"/>
  <c r="D229" i="6" s="1"/>
  <c r="F228" i="6"/>
  <c r="H177" i="5" l="1"/>
  <c r="I178" i="5" s="1"/>
  <c r="J178" i="5" s="1"/>
  <c r="K178" i="5" s="1"/>
  <c r="G178" i="5"/>
  <c r="E221" i="8"/>
  <c r="G222" i="8" s="1"/>
  <c r="H222" i="8" s="1"/>
  <c r="I222" i="8" s="1"/>
  <c r="F221" i="8"/>
  <c r="G229" i="6"/>
  <c r="H229" i="6" s="1"/>
  <c r="I229" i="6" s="1"/>
  <c r="F229" i="6"/>
  <c r="E229" i="6"/>
  <c r="G230" i="6" s="1"/>
  <c r="H230" i="6" s="1"/>
  <c r="I230" i="6" s="1"/>
  <c r="H178" i="5" l="1"/>
  <c r="I179" i="5" s="1"/>
  <c r="J179" i="5" s="1"/>
  <c r="K179" i="5" s="1"/>
  <c r="G179" i="5"/>
  <c r="D222" i="8"/>
  <c r="D230" i="6"/>
  <c r="H179" i="5" l="1"/>
  <c r="I180" i="5" s="1"/>
  <c r="J180" i="5" s="1"/>
  <c r="K180" i="5" s="1"/>
  <c r="F222" i="8"/>
  <c r="E222" i="8"/>
  <c r="G223" i="8" s="1"/>
  <c r="H223" i="8" s="1"/>
  <c r="I223" i="8" s="1"/>
  <c r="E230" i="6"/>
  <c r="D231" i="6" s="1"/>
  <c r="F230" i="6"/>
  <c r="G180" i="5" l="1"/>
  <c r="D223" i="8"/>
  <c r="G231" i="6"/>
  <c r="H231" i="6" s="1"/>
  <c r="I231" i="6" s="1"/>
  <c r="E231" i="6"/>
  <c r="G232" i="6" s="1"/>
  <c r="H232" i="6" s="1"/>
  <c r="I232" i="6" s="1"/>
  <c r="F231" i="6"/>
  <c r="H180" i="5" l="1"/>
  <c r="I181" i="5" s="1"/>
  <c r="J181" i="5" s="1"/>
  <c r="K181" i="5" s="1"/>
  <c r="G181" i="5"/>
  <c r="E223" i="8"/>
  <c r="G224" i="8" s="1"/>
  <c r="H224" i="8" s="1"/>
  <c r="I224" i="8" s="1"/>
  <c r="F223" i="8"/>
  <c r="D224" i="8"/>
  <c r="D232" i="6"/>
  <c r="F232" i="6" s="1"/>
  <c r="H181" i="5" l="1"/>
  <c r="I182" i="5" s="1"/>
  <c r="J182" i="5" s="1"/>
  <c r="K182" i="5" s="1"/>
  <c r="F224" i="8"/>
  <c r="E224" i="8"/>
  <c r="D225" i="8" s="1"/>
  <c r="E232" i="6"/>
  <c r="D233" i="6" s="1"/>
  <c r="E233" i="6" s="1"/>
  <c r="G182" i="5" l="1"/>
  <c r="F225" i="8"/>
  <c r="E225" i="8"/>
  <c r="D226" i="8" s="1"/>
  <c r="G225" i="8"/>
  <c r="H225" i="8" s="1"/>
  <c r="I225" i="8" s="1"/>
  <c r="G233" i="6"/>
  <c r="H233" i="6" s="1"/>
  <c r="I233" i="6" s="1"/>
  <c r="F233" i="6"/>
  <c r="D234" i="6"/>
  <c r="F234" i="6" s="1"/>
  <c r="G234" i="6"/>
  <c r="H234" i="6" s="1"/>
  <c r="I234" i="6" s="1"/>
  <c r="H182" i="5" l="1"/>
  <c r="I183" i="5" s="1"/>
  <c r="J183" i="5" s="1"/>
  <c r="K183" i="5" s="1"/>
  <c r="G183" i="5"/>
  <c r="G226" i="8"/>
  <c r="H226" i="8" s="1"/>
  <c r="I226" i="8" s="1"/>
  <c r="E226" i="8"/>
  <c r="G227" i="8" s="1"/>
  <c r="H227" i="8" s="1"/>
  <c r="I227" i="8" s="1"/>
  <c r="F226" i="8"/>
  <c r="E234" i="6"/>
  <c r="D235" i="6" s="1"/>
  <c r="E235" i="6" s="1"/>
  <c r="H183" i="5" l="1"/>
  <c r="I184" i="5" s="1"/>
  <c r="J184" i="5" s="1"/>
  <c r="K184" i="5" s="1"/>
  <c r="D227" i="8"/>
  <c r="F227" i="8" s="1"/>
  <c r="D236" i="6"/>
  <c r="G236" i="6"/>
  <c r="H236" i="6" s="1"/>
  <c r="I236" i="6" s="1"/>
  <c r="F235" i="6"/>
  <c r="G235" i="6"/>
  <c r="H235" i="6" s="1"/>
  <c r="I235" i="6" s="1"/>
  <c r="F236" i="6"/>
  <c r="E236" i="6"/>
  <c r="G237" i="6" s="1"/>
  <c r="H237" i="6" s="1"/>
  <c r="I237" i="6" s="1"/>
  <c r="G184" i="5" l="1"/>
  <c r="E227" i="8"/>
  <c r="D228" i="8" s="1"/>
  <c r="E228" i="8" s="1"/>
  <c r="D229" i="8" s="1"/>
  <c r="D237" i="6"/>
  <c r="H184" i="5" l="1"/>
  <c r="I185" i="5" s="1"/>
  <c r="J185" i="5" s="1"/>
  <c r="K185" i="5" s="1"/>
  <c r="G228" i="8"/>
  <c r="H228" i="8" s="1"/>
  <c r="I228" i="8" s="1"/>
  <c r="F228" i="8"/>
  <c r="G229" i="8"/>
  <c r="H229" i="8" s="1"/>
  <c r="I229" i="8" s="1"/>
  <c r="E229" i="8"/>
  <c r="D230" i="8" s="1"/>
  <c r="F229" i="8"/>
  <c r="F237" i="6"/>
  <c r="E237" i="6"/>
  <c r="D238" i="6" s="1"/>
  <c r="G185" i="5" l="1"/>
  <c r="G230" i="8"/>
  <c r="H230" i="8" s="1"/>
  <c r="I230" i="8" s="1"/>
  <c r="F230" i="8"/>
  <c r="E230" i="8"/>
  <c r="D231" i="8" s="1"/>
  <c r="E238" i="6"/>
  <c r="G239" i="6" s="1"/>
  <c r="H239" i="6" s="1"/>
  <c r="I239" i="6" s="1"/>
  <c r="F238" i="6"/>
  <c r="G238" i="6"/>
  <c r="H238" i="6" s="1"/>
  <c r="I238" i="6" s="1"/>
  <c r="H185" i="5" l="1"/>
  <c r="I186" i="5" s="1"/>
  <c r="J186" i="5" s="1"/>
  <c r="K186" i="5" s="1"/>
  <c r="G231" i="8"/>
  <c r="H231" i="8" s="1"/>
  <c r="I231" i="8" s="1"/>
  <c r="F231" i="8"/>
  <c r="E231" i="8"/>
  <c r="D232" i="8" s="1"/>
  <c r="D239" i="6"/>
  <c r="F239" i="6" s="1"/>
  <c r="G186" i="5" l="1"/>
  <c r="E232" i="8"/>
  <c r="D233" i="8" s="1"/>
  <c r="F232" i="8"/>
  <c r="G232" i="8"/>
  <c r="H232" i="8" s="1"/>
  <c r="I232" i="8" s="1"/>
  <c r="E239" i="6"/>
  <c r="G240" i="6" s="1"/>
  <c r="H240" i="6" s="1"/>
  <c r="I240" i="6" s="1"/>
  <c r="H186" i="5" l="1"/>
  <c r="I187" i="5" s="1"/>
  <c r="J187" i="5" s="1"/>
  <c r="K187" i="5" s="1"/>
  <c r="G187" i="5"/>
  <c r="G233" i="8"/>
  <c r="H233" i="8" s="1"/>
  <c r="I233" i="8" s="1"/>
  <c r="F233" i="8"/>
  <c r="E233" i="8"/>
  <c r="D234" i="8" s="1"/>
  <c r="D240" i="6"/>
  <c r="E240" i="6" s="1"/>
  <c r="D241" i="6" s="1"/>
  <c r="E241" i="6" s="1"/>
  <c r="G242" i="6" s="1"/>
  <c r="H242" i="6" s="1"/>
  <c r="I242" i="6" s="1"/>
  <c r="H187" i="5" l="1"/>
  <c r="I188" i="5" s="1"/>
  <c r="J188" i="5" s="1"/>
  <c r="K188" i="5" s="1"/>
  <c r="E234" i="8"/>
  <c r="G235" i="8" s="1"/>
  <c r="H235" i="8" s="1"/>
  <c r="I235" i="8" s="1"/>
  <c r="F234" i="8"/>
  <c r="G234" i="8"/>
  <c r="H234" i="8" s="1"/>
  <c r="I234" i="8" s="1"/>
  <c r="F241" i="6"/>
  <c r="G241" i="6"/>
  <c r="H241" i="6" s="1"/>
  <c r="I241" i="6" s="1"/>
  <c r="F240" i="6"/>
  <c r="D242" i="6"/>
  <c r="E242" i="6" s="1"/>
  <c r="D243" i="6" s="1"/>
  <c r="G188" i="5" l="1"/>
  <c r="D235" i="8"/>
  <c r="E235" i="8"/>
  <c r="G236" i="8" s="1"/>
  <c r="H236" i="8" s="1"/>
  <c r="I236" i="8" s="1"/>
  <c r="F235" i="8"/>
  <c r="F242" i="6"/>
  <c r="G243" i="6"/>
  <c r="H243" i="6" s="1"/>
  <c r="I243" i="6" s="1"/>
  <c r="E243" i="6"/>
  <c r="D244" i="6" s="1"/>
  <c r="F243" i="6"/>
  <c r="H188" i="5" l="1"/>
  <c r="I189" i="5" s="1"/>
  <c r="J189" i="5" s="1"/>
  <c r="K189" i="5" s="1"/>
  <c r="D236" i="8"/>
  <c r="G244" i="6"/>
  <c r="H244" i="6" s="1"/>
  <c r="I244" i="6" s="1"/>
  <c r="E244" i="6"/>
  <c r="G245" i="6" s="1"/>
  <c r="H245" i="6" s="1"/>
  <c r="I245" i="6" s="1"/>
  <c r="F244" i="6"/>
  <c r="G189" i="5" l="1"/>
  <c r="F236" i="8"/>
  <c r="E236" i="8"/>
  <c r="G237" i="8" s="1"/>
  <c r="H237" i="8" s="1"/>
  <c r="I237" i="8" s="1"/>
  <c r="D245" i="6"/>
  <c r="H189" i="5" l="1"/>
  <c r="I190" i="5" s="1"/>
  <c r="J190" i="5" s="1"/>
  <c r="K190" i="5" s="1"/>
  <c r="G190" i="5"/>
  <c r="D237" i="8"/>
  <c r="F237" i="8" s="1"/>
  <c r="E245" i="6"/>
  <c r="G246" i="6" s="1"/>
  <c r="H246" i="6" s="1"/>
  <c r="I246" i="6" s="1"/>
  <c r="F245" i="6"/>
  <c r="H190" i="5" l="1"/>
  <c r="I191" i="5" s="1"/>
  <c r="J191" i="5" s="1"/>
  <c r="K191" i="5" s="1"/>
  <c r="G191" i="5"/>
  <c r="E237" i="8"/>
  <c r="D238" i="8" s="1"/>
  <c r="F238" i="8" s="1"/>
  <c r="D246" i="6"/>
  <c r="E246" i="6" s="1"/>
  <c r="D247" i="6" s="1"/>
  <c r="H191" i="5" l="1"/>
  <c r="I192" i="5" s="1"/>
  <c r="J192" i="5" s="1"/>
  <c r="K192" i="5" s="1"/>
  <c r="G238" i="8"/>
  <c r="H238" i="8" s="1"/>
  <c r="I238" i="8" s="1"/>
  <c r="E238" i="8"/>
  <c r="G239" i="8" s="1"/>
  <c r="H239" i="8" s="1"/>
  <c r="I239" i="8" s="1"/>
  <c r="F246" i="6"/>
  <c r="G247" i="6"/>
  <c r="H247" i="6" s="1"/>
  <c r="I247" i="6" s="1"/>
  <c r="F247" i="6"/>
  <c r="E247" i="6"/>
  <c r="G248" i="6" s="1"/>
  <c r="H248" i="6" s="1"/>
  <c r="I248" i="6" s="1"/>
  <c r="G192" i="5" l="1"/>
  <c r="D239" i="8"/>
  <c r="F239" i="8" s="1"/>
  <c r="D248" i="6"/>
  <c r="H192" i="5" l="1"/>
  <c r="I193" i="5" s="1"/>
  <c r="J193" i="5" s="1"/>
  <c r="K193" i="5" s="1"/>
  <c r="E239" i="8"/>
  <c r="G240" i="8" s="1"/>
  <c r="H240" i="8" s="1"/>
  <c r="I240" i="8" s="1"/>
  <c r="D240" i="8"/>
  <c r="F240" i="8" s="1"/>
  <c r="E240" i="8"/>
  <c r="G241" i="8" s="1"/>
  <c r="H241" i="8" s="1"/>
  <c r="I241" i="8" s="1"/>
  <c r="E248" i="6"/>
  <c r="D249" i="6" s="1"/>
  <c r="F248" i="6"/>
  <c r="G193" i="5" l="1"/>
  <c r="D241" i="8"/>
  <c r="F241" i="8" s="1"/>
  <c r="G249" i="6"/>
  <c r="H249" i="6" s="1"/>
  <c r="I249" i="6" s="1"/>
  <c r="F249" i="6"/>
  <c r="E249" i="6"/>
  <c r="D250" i="6" s="1"/>
  <c r="H193" i="5" l="1"/>
  <c r="I194" i="5" s="1"/>
  <c r="J194" i="5" s="1"/>
  <c r="K194" i="5" s="1"/>
  <c r="E241" i="8"/>
  <c r="G242" i="8" s="1"/>
  <c r="H242" i="8" s="1"/>
  <c r="I242" i="8" s="1"/>
  <c r="D242" i="8"/>
  <c r="G250" i="6"/>
  <c r="H250" i="6" s="1"/>
  <c r="I250" i="6" s="1"/>
  <c r="E250" i="6"/>
  <c r="G251" i="6" s="1"/>
  <c r="H251" i="6" s="1"/>
  <c r="I251" i="6" s="1"/>
  <c r="F250" i="6"/>
  <c r="G194" i="5" l="1"/>
  <c r="F242" i="8"/>
  <c r="E242" i="8"/>
  <c r="D251" i="6"/>
  <c r="F251" i="6" s="1"/>
  <c r="H194" i="5" l="1"/>
  <c r="I195" i="5" s="1"/>
  <c r="J195" i="5" s="1"/>
  <c r="K195" i="5" s="1"/>
  <c r="D243" i="8"/>
  <c r="G243" i="8"/>
  <c r="H243" i="8" s="1"/>
  <c r="I243" i="8" s="1"/>
  <c r="E251" i="6"/>
  <c r="G252" i="6" s="1"/>
  <c r="H252" i="6" s="1"/>
  <c r="I252" i="6" s="1"/>
  <c r="G195" i="5" l="1"/>
  <c r="F243" i="8"/>
  <c r="E243" i="8"/>
  <c r="G244" i="8" s="1"/>
  <c r="H244" i="8" s="1"/>
  <c r="I244" i="8" s="1"/>
  <c r="D252" i="6"/>
  <c r="E252" i="6" s="1"/>
  <c r="D253" i="6" s="1"/>
  <c r="E253" i="6" s="1"/>
  <c r="D254" i="6" s="1"/>
  <c r="H195" i="5" l="1"/>
  <c r="I196" i="5" s="1"/>
  <c r="J196" i="5" s="1"/>
  <c r="K196" i="5" s="1"/>
  <c r="D244" i="8"/>
  <c r="E244" i="8" s="1"/>
  <c r="G253" i="6"/>
  <c r="H253" i="6" s="1"/>
  <c r="I253" i="6" s="1"/>
  <c r="F252" i="6"/>
  <c r="F253" i="6"/>
  <c r="G254" i="6"/>
  <c r="H254" i="6" s="1"/>
  <c r="I254" i="6" s="1"/>
  <c r="F254" i="6"/>
  <c r="E254" i="6"/>
  <c r="D255" i="6" s="1"/>
  <c r="G196" i="5" l="1"/>
  <c r="F244" i="8"/>
  <c r="G245" i="8"/>
  <c r="H245" i="8" s="1"/>
  <c r="I245" i="8" s="1"/>
  <c r="D245" i="8"/>
  <c r="F245" i="8" s="1"/>
  <c r="G255" i="6"/>
  <c r="H255" i="6" s="1"/>
  <c r="I255" i="6" s="1"/>
  <c r="E255" i="6"/>
  <c r="D256" i="6" s="1"/>
  <c r="F255" i="6"/>
  <c r="H196" i="5" l="1"/>
  <c r="I197" i="5" s="1"/>
  <c r="J197" i="5" s="1"/>
  <c r="K197" i="5" s="1"/>
  <c r="E245" i="8"/>
  <c r="G246" i="8" s="1"/>
  <c r="H246" i="8" s="1"/>
  <c r="I246" i="8" s="1"/>
  <c r="G256" i="6"/>
  <c r="H256" i="6" s="1"/>
  <c r="I256" i="6" s="1"/>
  <c r="F256" i="6"/>
  <c r="E256" i="6"/>
  <c r="D257" i="6" s="1"/>
  <c r="G197" i="5" l="1"/>
  <c r="D246" i="8"/>
  <c r="F246" i="8" s="1"/>
  <c r="E257" i="6"/>
  <c r="D258" i="6" s="1"/>
  <c r="F257" i="6"/>
  <c r="G257" i="6"/>
  <c r="H257" i="6" s="1"/>
  <c r="I257" i="6" s="1"/>
  <c r="H197" i="5" l="1"/>
  <c r="I198" i="5" s="1"/>
  <c r="J198" i="5" s="1"/>
  <c r="K198" i="5" s="1"/>
  <c r="G198" i="5"/>
  <c r="E246" i="8"/>
  <c r="G247" i="8" s="1"/>
  <c r="H247" i="8" s="1"/>
  <c r="I247" i="8" s="1"/>
  <c r="D247" i="8"/>
  <c r="F247" i="8" s="1"/>
  <c r="G258" i="6"/>
  <c r="H258" i="6" s="1"/>
  <c r="I258" i="6" s="1"/>
  <c r="F258" i="6"/>
  <c r="E258" i="6"/>
  <c r="G259" i="6" s="1"/>
  <c r="H259" i="6" s="1"/>
  <c r="I259" i="6" s="1"/>
  <c r="H198" i="5" l="1"/>
  <c r="I199" i="5" s="1"/>
  <c r="J199" i="5" s="1"/>
  <c r="K199" i="5" s="1"/>
  <c r="E247" i="8"/>
  <c r="G248" i="8" s="1"/>
  <c r="H248" i="8" s="1"/>
  <c r="I248" i="8" s="1"/>
  <c r="D259" i="6"/>
  <c r="F259" i="6" s="1"/>
  <c r="G199" i="5" l="1"/>
  <c r="D248" i="8"/>
  <c r="F248" i="8" s="1"/>
  <c r="E259" i="6"/>
  <c r="D260" i="6" s="1"/>
  <c r="E260" i="6" s="1"/>
  <c r="H199" i="5" l="1"/>
  <c r="I200" i="5" s="1"/>
  <c r="J200" i="5" s="1"/>
  <c r="K200" i="5" s="1"/>
  <c r="E248" i="8"/>
  <c r="G249" i="8" s="1"/>
  <c r="H249" i="8" s="1"/>
  <c r="I249" i="8" s="1"/>
  <c r="F260" i="6"/>
  <c r="G261" i="6"/>
  <c r="H261" i="6" s="1"/>
  <c r="I261" i="6" s="1"/>
  <c r="D261" i="6"/>
  <c r="E261" i="6" s="1"/>
  <c r="G262" i="6" s="1"/>
  <c r="H262" i="6" s="1"/>
  <c r="I262" i="6" s="1"/>
  <c r="G260" i="6"/>
  <c r="H260" i="6" s="1"/>
  <c r="I260" i="6" s="1"/>
  <c r="G200" i="5" l="1"/>
  <c r="D249" i="8"/>
  <c r="F249" i="8" s="1"/>
  <c r="E249" i="8"/>
  <c r="F261" i="6"/>
  <c r="D262" i="6"/>
  <c r="E262" i="6" s="1"/>
  <c r="H200" i="5" l="1"/>
  <c r="I201" i="5" s="1"/>
  <c r="J201" i="5" s="1"/>
  <c r="K201" i="5" s="1"/>
  <c r="D250" i="8"/>
  <c r="G250" i="8"/>
  <c r="H250" i="8" s="1"/>
  <c r="I250" i="8" s="1"/>
  <c r="F262" i="6"/>
  <c r="G263" i="6"/>
  <c r="H263" i="6" s="1"/>
  <c r="I263" i="6" s="1"/>
  <c r="D263" i="6"/>
  <c r="F263" i="6" s="1"/>
  <c r="G201" i="5" l="1"/>
  <c r="E250" i="8"/>
  <c r="F250" i="8"/>
  <c r="E263" i="6"/>
  <c r="G264" i="6" s="1"/>
  <c r="H264" i="6" s="1"/>
  <c r="I264" i="6" s="1"/>
  <c r="H201" i="5" l="1"/>
  <c r="I202" i="5" s="1"/>
  <c r="J202" i="5" s="1"/>
  <c r="K202" i="5" s="1"/>
  <c r="G251" i="8"/>
  <c r="H251" i="8" s="1"/>
  <c r="I251" i="8" s="1"/>
  <c r="D251" i="8"/>
  <c r="D264" i="6"/>
  <c r="F264" i="6" s="1"/>
  <c r="G202" i="5" l="1"/>
  <c r="E251" i="8"/>
  <c r="G252" i="8" s="1"/>
  <c r="H252" i="8" s="1"/>
  <c r="I252" i="8" s="1"/>
  <c r="F251" i="8"/>
  <c r="E264" i="6"/>
  <c r="D265" i="6" s="1"/>
  <c r="E265" i="6" s="1"/>
  <c r="H202" i="5" l="1"/>
  <c r="I203" i="5" s="1"/>
  <c r="J203" i="5" s="1"/>
  <c r="K203" i="5" s="1"/>
  <c r="D252" i="8"/>
  <c r="E252" i="8" s="1"/>
  <c r="G253" i="8" s="1"/>
  <c r="H253" i="8" s="1"/>
  <c r="I253" i="8" s="1"/>
  <c r="G265" i="6"/>
  <c r="H265" i="6" s="1"/>
  <c r="I265" i="6" s="1"/>
  <c r="F265" i="6"/>
  <c r="G203" i="5" l="1"/>
  <c r="D253" i="8"/>
  <c r="E253" i="8" s="1"/>
  <c r="F252" i="8"/>
  <c r="F253" i="8"/>
  <c r="G254" i="8"/>
  <c r="H254" i="8" s="1"/>
  <c r="I254" i="8" s="1"/>
  <c r="D254" i="8"/>
  <c r="F254" i="8" s="1"/>
  <c r="N2" i="6"/>
  <c r="H203" i="5" l="1"/>
  <c r="I204" i="5" s="1"/>
  <c r="J204" i="5" s="1"/>
  <c r="K204" i="5" s="1"/>
  <c r="E254" i="8"/>
  <c r="G255" i="8" s="1"/>
  <c r="H255" i="8" s="1"/>
  <c r="I255" i="8" s="1"/>
  <c r="G204" i="5" l="1"/>
  <c r="D255" i="8"/>
  <c r="E255" i="8" s="1"/>
  <c r="H204" i="5" l="1"/>
  <c r="I205" i="5" s="1"/>
  <c r="J205" i="5" s="1"/>
  <c r="K205" i="5" s="1"/>
  <c r="F255" i="8"/>
  <c r="D256" i="8"/>
  <c r="E256" i="8" s="1"/>
  <c r="G257" i="8" s="1"/>
  <c r="H257" i="8" s="1"/>
  <c r="I257" i="8" s="1"/>
  <c r="G256" i="8"/>
  <c r="H256" i="8" s="1"/>
  <c r="I256" i="8" s="1"/>
  <c r="G205" i="5" l="1"/>
  <c r="F256" i="8"/>
  <c r="D257" i="8"/>
  <c r="E257" i="8" s="1"/>
  <c r="H205" i="5" l="1"/>
  <c r="I206" i="5" s="1"/>
  <c r="J206" i="5" s="1"/>
  <c r="K206" i="5" s="1"/>
  <c r="G206" i="5"/>
  <c r="F257" i="8"/>
  <c r="D258" i="8"/>
  <c r="F258" i="8" s="1"/>
  <c r="G258" i="8"/>
  <c r="H258" i="8" s="1"/>
  <c r="I258" i="8" s="1"/>
  <c r="H206" i="5" l="1"/>
  <c r="I207" i="5" s="1"/>
  <c r="J207" i="5" s="1"/>
  <c r="K207" i="5" s="1"/>
  <c r="E258" i="8"/>
  <c r="G259" i="8" s="1"/>
  <c r="H259" i="8" s="1"/>
  <c r="I259" i="8" s="1"/>
  <c r="G207" i="5" l="1"/>
  <c r="D259" i="8"/>
  <c r="F259" i="8" s="1"/>
  <c r="H207" i="5" l="1"/>
  <c r="I208" i="5" s="1"/>
  <c r="J208" i="5" s="1"/>
  <c r="K208" i="5" s="1"/>
  <c r="E259" i="8"/>
  <c r="G260" i="8" s="1"/>
  <c r="H260" i="8" s="1"/>
  <c r="I260" i="8" s="1"/>
  <c r="G208" i="5" l="1"/>
  <c r="D260" i="8"/>
  <c r="H208" i="5" l="1"/>
  <c r="I209" i="5" s="1"/>
  <c r="J209" i="5" s="1"/>
  <c r="K209" i="5" s="1"/>
  <c r="F260" i="8"/>
  <c r="E260" i="8"/>
  <c r="G209" i="5" l="1"/>
  <c r="G261" i="8"/>
  <c r="H261" i="8" s="1"/>
  <c r="I261" i="8" s="1"/>
  <c r="D261" i="8"/>
  <c r="H209" i="5" l="1"/>
  <c r="I210" i="5" s="1"/>
  <c r="J210" i="5" s="1"/>
  <c r="K210" i="5" s="1"/>
  <c r="G210" i="5"/>
  <c r="E261" i="8"/>
  <c r="G262" i="8" s="1"/>
  <c r="H262" i="8" s="1"/>
  <c r="I262" i="8" s="1"/>
  <c r="D262" i="8"/>
  <c r="F261" i="8"/>
  <c r="H210" i="5" l="1"/>
  <c r="I211" i="5" s="1"/>
  <c r="J211" i="5" s="1"/>
  <c r="K211" i="5" s="1"/>
  <c r="F262" i="8"/>
  <c r="E262" i="8"/>
  <c r="G211" i="5" l="1"/>
  <c r="D263" i="8"/>
  <c r="G263" i="8"/>
  <c r="H263" i="8" s="1"/>
  <c r="I263" i="8" s="1"/>
  <c r="H211" i="5" l="1"/>
  <c r="I212" i="5" s="1"/>
  <c r="J212" i="5" s="1"/>
  <c r="K212" i="5" s="1"/>
  <c r="E263" i="8"/>
  <c r="G264" i="8" s="1"/>
  <c r="H264" i="8" s="1"/>
  <c r="I264" i="8" s="1"/>
  <c r="F263" i="8"/>
  <c r="D264" i="8"/>
  <c r="G212" i="5" l="1"/>
  <c r="F264" i="8"/>
  <c r="E264" i="8"/>
  <c r="D265" i="8" s="1"/>
  <c r="H212" i="5" l="1"/>
  <c r="I213" i="5" s="1"/>
  <c r="J213" i="5" s="1"/>
  <c r="K213" i="5" s="1"/>
  <c r="G265" i="8"/>
  <c r="H265" i="8" s="1"/>
  <c r="I265" i="8" s="1"/>
  <c r="E265" i="8"/>
  <c r="G266" i="8" s="1"/>
  <c r="H266" i="8" s="1"/>
  <c r="I266" i="8" s="1"/>
  <c r="F265" i="8"/>
  <c r="G213" i="5" l="1"/>
  <c r="D266" i="8"/>
  <c r="E266" i="8" s="1"/>
  <c r="D267" i="8" s="1"/>
  <c r="H213" i="5" l="1"/>
  <c r="I214" i="5" s="1"/>
  <c r="J214" i="5" s="1"/>
  <c r="K214" i="5" s="1"/>
  <c r="G214" i="5"/>
  <c r="F266" i="8"/>
  <c r="G267" i="8"/>
  <c r="H267" i="8" s="1"/>
  <c r="I267" i="8" s="1"/>
  <c r="F267" i="8"/>
  <c r="E267" i="8"/>
  <c r="G268" i="8" s="1"/>
  <c r="H268" i="8" s="1"/>
  <c r="I268" i="8" s="1"/>
  <c r="H214" i="5" l="1"/>
  <c r="I215" i="5" s="1"/>
  <c r="J215" i="5" s="1"/>
  <c r="K215" i="5" s="1"/>
  <c r="D268" i="8"/>
  <c r="F268" i="8" s="1"/>
  <c r="G215" i="5" l="1"/>
  <c r="E268" i="8"/>
  <c r="G269" i="8" s="1"/>
  <c r="H269" i="8" s="1"/>
  <c r="I269" i="8" s="1"/>
  <c r="H215" i="5" l="1"/>
  <c r="I216" i="5" s="1"/>
  <c r="J216" i="5" s="1"/>
  <c r="K216" i="5" s="1"/>
  <c r="D269" i="8"/>
  <c r="F269" i="8"/>
  <c r="E269" i="8"/>
  <c r="D270" i="8" s="1"/>
  <c r="G216" i="5" l="1"/>
  <c r="E270" i="8"/>
  <c r="G271" i="8" s="1"/>
  <c r="H271" i="8" s="1"/>
  <c r="I271" i="8" s="1"/>
  <c r="F270" i="8"/>
  <c r="D271" i="8"/>
  <c r="G270" i="8"/>
  <c r="H270" i="8" s="1"/>
  <c r="I270" i="8" s="1"/>
  <c r="H216" i="5" l="1"/>
  <c r="I217" i="5" s="1"/>
  <c r="J217" i="5" s="1"/>
  <c r="K217" i="5" s="1"/>
  <c r="F271" i="8"/>
  <c r="E271" i="8"/>
  <c r="G272" i="8" s="1"/>
  <c r="H272" i="8" s="1"/>
  <c r="I272" i="8" s="1"/>
  <c r="G217" i="5" l="1"/>
  <c r="D272" i="8"/>
  <c r="H217" i="5" l="1"/>
  <c r="I218" i="5" s="1"/>
  <c r="J218" i="5" s="1"/>
  <c r="K218" i="5" s="1"/>
  <c r="G218" i="5"/>
  <c r="E272" i="8"/>
  <c r="G273" i="8" s="1"/>
  <c r="H273" i="8" s="1"/>
  <c r="I273" i="8" s="1"/>
  <c r="N2" i="8" s="1"/>
  <c r="F272" i="8"/>
  <c r="D273" i="8"/>
  <c r="H218" i="5" l="1"/>
  <c r="I219" i="5" s="1"/>
  <c r="J219" i="5" s="1"/>
  <c r="K219" i="5" s="1"/>
  <c r="E273" i="8"/>
  <c r="F273" i="8"/>
  <c r="G219" i="5" l="1"/>
  <c r="H219" i="5" l="1"/>
  <c r="I220" i="5" s="1"/>
  <c r="J220" i="5" s="1"/>
  <c r="K220" i="5" s="1"/>
  <c r="G220" i="5" l="1"/>
  <c r="H220" i="5" l="1"/>
  <c r="I221" i="5" s="1"/>
  <c r="J221" i="5" s="1"/>
  <c r="K221" i="5" s="1"/>
  <c r="G221" i="5" l="1"/>
  <c r="H221" i="5" l="1"/>
  <c r="I222" i="5" s="1"/>
  <c r="J222" i="5" s="1"/>
  <c r="K222" i="5" s="1"/>
  <c r="G222" i="5" l="1"/>
  <c r="H222" i="5" l="1"/>
  <c r="I223" i="5" s="1"/>
  <c r="J223" i="5" s="1"/>
  <c r="K223" i="5" s="1"/>
  <c r="G223" i="5" l="1"/>
  <c r="H223" i="5" l="1"/>
  <c r="I224" i="5" s="1"/>
  <c r="J224" i="5" s="1"/>
  <c r="K224" i="5" s="1"/>
  <c r="G224" i="5" l="1"/>
  <c r="H224" i="5" l="1"/>
  <c r="I225" i="5" s="1"/>
  <c r="J225" i="5" s="1"/>
  <c r="K225" i="5" s="1"/>
  <c r="G225" i="5" l="1"/>
  <c r="H225" i="5" l="1"/>
  <c r="I226" i="5" s="1"/>
  <c r="J226" i="5" s="1"/>
  <c r="K226" i="5" s="1"/>
  <c r="G226" i="5" l="1"/>
  <c r="H226" i="5" l="1"/>
  <c r="I227" i="5" s="1"/>
  <c r="J227" i="5" s="1"/>
  <c r="K227" i="5" s="1"/>
  <c r="G227" i="5" l="1"/>
  <c r="H227" i="5" l="1"/>
  <c r="I228" i="5" s="1"/>
  <c r="J228" i="5" s="1"/>
  <c r="K228" i="5" s="1"/>
  <c r="G228" i="5" l="1"/>
  <c r="H228" i="5" l="1"/>
  <c r="I229" i="5" s="1"/>
  <c r="J229" i="5" s="1"/>
  <c r="K229" i="5" s="1"/>
  <c r="G229" i="5" l="1"/>
  <c r="H229" i="5" l="1"/>
  <c r="I230" i="5" s="1"/>
  <c r="J230" i="5" s="1"/>
  <c r="K230" i="5" s="1"/>
  <c r="G230" i="5"/>
  <c r="H230" i="5" l="1"/>
  <c r="I231" i="5" s="1"/>
  <c r="J231" i="5" s="1"/>
  <c r="K231" i="5" s="1"/>
  <c r="G231" i="5" l="1"/>
  <c r="H231" i="5" l="1"/>
  <c r="I232" i="5" s="1"/>
  <c r="J232" i="5" s="1"/>
  <c r="K232" i="5" s="1"/>
  <c r="G232" i="5" l="1"/>
  <c r="H232" i="5" l="1"/>
  <c r="I233" i="5" s="1"/>
  <c r="J233" i="5" s="1"/>
  <c r="K233" i="5" s="1"/>
  <c r="G233" i="5" l="1"/>
  <c r="H233" i="5" l="1"/>
  <c r="I234" i="5" s="1"/>
  <c r="J234" i="5" s="1"/>
  <c r="K234" i="5" s="1"/>
  <c r="G234" i="5" l="1"/>
  <c r="H234" i="5" l="1"/>
  <c r="I235" i="5" s="1"/>
  <c r="J235" i="5" s="1"/>
  <c r="K235" i="5" s="1"/>
  <c r="G235" i="5" l="1"/>
  <c r="H235" i="5" l="1"/>
  <c r="I236" i="5" s="1"/>
  <c r="J236" i="5" s="1"/>
  <c r="K236" i="5" s="1"/>
  <c r="G236" i="5" l="1"/>
  <c r="H236" i="5" l="1"/>
  <c r="I237" i="5" s="1"/>
  <c r="J237" i="5" s="1"/>
  <c r="K237" i="5" s="1"/>
  <c r="G237" i="5" l="1"/>
  <c r="H237" i="5" l="1"/>
  <c r="I238" i="5" s="1"/>
  <c r="J238" i="5" s="1"/>
  <c r="K238" i="5" s="1"/>
  <c r="G238" i="5" l="1"/>
  <c r="H238" i="5" l="1"/>
  <c r="I239" i="5" s="1"/>
  <c r="J239" i="5" s="1"/>
  <c r="K239" i="5" s="1"/>
  <c r="G239" i="5" l="1"/>
  <c r="H239" i="5" l="1"/>
  <c r="I240" i="5" s="1"/>
  <c r="J240" i="5" s="1"/>
  <c r="K240" i="5" s="1"/>
  <c r="G240" i="5"/>
  <c r="H240" i="5" l="1"/>
  <c r="I241" i="5" s="1"/>
  <c r="J241" i="5" s="1"/>
  <c r="K241" i="5" s="1"/>
  <c r="G241" i="5" l="1"/>
  <c r="H241" i="5" l="1"/>
  <c r="I242" i="5" s="1"/>
  <c r="J242" i="5" s="1"/>
  <c r="K242" i="5" s="1"/>
  <c r="G242" i="5"/>
  <c r="H242" i="5" l="1"/>
  <c r="I243" i="5" s="1"/>
  <c r="J243" i="5" s="1"/>
  <c r="K243" i="5" s="1"/>
  <c r="G243" i="5" l="1"/>
  <c r="H243" i="5" l="1"/>
  <c r="I244" i="5" s="1"/>
  <c r="J244" i="5" s="1"/>
  <c r="K244" i="5" s="1"/>
  <c r="G244" i="5"/>
  <c r="H244" i="5" l="1"/>
  <c r="I245" i="5" s="1"/>
  <c r="J245" i="5" s="1"/>
  <c r="K245" i="5" s="1"/>
  <c r="G245" i="5" l="1"/>
  <c r="H245" i="5" l="1"/>
  <c r="I246" i="5" s="1"/>
  <c r="J246" i="5" s="1"/>
  <c r="K246" i="5" s="1"/>
  <c r="G246" i="5"/>
  <c r="H246" i="5" l="1"/>
  <c r="I247" i="5" s="1"/>
  <c r="J247" i="5" s="1"/>
  <c r="K247" i="5" s="1"/>
  <c r="G247" i="5"/>
  <c r="H247" i="5" l="1"/>
  <c r="I248" i="5" s="1"/>
  <c r="J248" i="5" s="1"/>
  <c r="K248" i="5" s="1"/>
  <c r="G248" i="5" l="1"/>
  <c r="H248" i="5" l="1"/>
  <c r="I249" i="5" s="1"/>
  <c r="J249" i="5" s="1"/>
  <c r="K249" i="5" s="1"/>
  <c r="G249" i="5" l="1"/>
  <c r="H249" i="5" l="1"/>
  <c r="I250" i="5" s="1"/>
  <c r="J250" i="5" s="1"/>
  <c r="K250" i="5" s="1"/>
  <c r="G250" i="5" l="1"/>
  <c r="H250" i="5" l="1"/>
  <c r="I251" i="5" s="1"/>
  <c r="J251" i="5" s="1"/>
  <c r="K251" i="5" s="1"/>
  <c r="G251" i="5" l="1"/>
  <c r="H251" i="5" l="1"/>
  <c r="I252" i="5" s="1"/>
  <c r="J252" i="5" s="1"/>
  <c r="K252" i="5" s="1"/>
  <c r="G252" i="5" l="1"/>
  <c r="H252" i="5" l="1"/>
  <c r="I253" i="5" s="1"/>
  <c r="J253" i="5" s="1"/>
  <c r="K253" i="5" s="1"/>
  <c r="G253" i="5" l="1"/>
  <c r="H253" i="5" l="1"/>
  <c r="I254" i="5" s="1"/>
  <c r="J254" i="5" s="1"/>
  <c r="K254" i="5" s="1"/>
  <c r="G254" i="5"/>
  <c r="H254" i="5" l="1"/>
  <c r="I255" i="5" s="1"/>
  <c r="J255" i="5" s="1"/>
  <c r="K255" i="5" s="1"/>
  <c r="G255" i="5" l="1"/>
  <c r="H255" i="5" l="1"/>
  <c r="I256" i="5" s="1"/>
  <c r="J256" i="5" s="1"/>
  <c r="K256" i="5" s="1"/>
  <c r="G256" i="5"/>
  <c r="H256" i="5" l="1"/>
  <c r="I257" i="5" s="1"/>
  <c r="J257" i="5" s="1"/>
  <c r="K257" i="5" s="1"/>
  <c r="G257" i="5"/>
  <c r="H257" i="5" l="1"/>
  <c r="I258" i="5" s="1"/>
  <c r="J258" i="5" s="1"/>
  <c r="K258" i="5" s="1"/>
  <c r="G258" i="5" l="1"/>
  <c r="H258" i="5" l="1"/>
  <c r="I259" i="5" s="1"/>
  <c r="J259" i="5" s="1"/>
  <c r="K259" i="5" s="1"/>
  <c r="G259" i="5"/>
  <c r="H259" i="5" l="1"/>
  <c r="I260" i="5" s="1"/>
  <c r="J260" i="5" s="1"/>
  <c r="K260" i="5" s="1"/>
  <c r="G260" i="5" l="1"/>
  <c r="H260" i="5" l="1"/>
  <c r="I261" i="5" s="1"/>
  <c r="J261" i="5" s="1"/>
  <c r="K261" i="5" s="1"/>
  <c r="G261" i="5" l="1"/>
  <c r="H261" i="5" l="1"/>
  <c r="I262" i="5" s="1"/>
  <c r="J262" i="5" s="1"/>
  <c r="K262" i="5" s="1"/>
  <c r="O2" i="5" s="1"/>
  <c r="G262" i="5"/>
  <c r="H262" i="5" l="1"/>
  <c r="I268" i="5"/>
  <c r="I263" i="5"/>
  <c r="I265" i="5"/>
  <c r="I269" i="5"/>
  <c r="I270" i="5"/>
  <c r="I271" i="5"/>
  <c r="I273" i="5"/>
  <c r="I267" i="5"/>
  <c r="I264" i="5"/>
  <c r="I272" i="5"/>
  <c r="I266" i="5"/>
  <c r="I274" i="5"/>
</calcChain>
</file>

<file path=xl/sharedStrings.xml><?xml version="1.0" encoding="utf-8"?>
<sst xmlns="http://schemas.openxmlformats.org/spreadsheetml/2006/main" count="2620" uniqueCount="366">
  <si>
    <t>Libellé</t>
  </si>
  <si>
    <t>Indice de chiffre d'affaires - Commerce et réparation de motocycles (NAF rév. 2, niv. groupe poste 45.4)</t>
  </si>
  <si>
    <t>idBank</t>
  </si>
  <si>
    <t>010542408</t>
  </si>
  <si>
    <t>Dernière mise à jour</t>
  </si>
  <si>
    <t>29/10/2021 12:00</t>
  </si>
  <si>
    <t>Période</t>
  </si>
  <si>
    <t/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</si>
  <si>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</si>
  <si>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</si>
  <si>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</si>
  <si>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</si>
  <si>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</si>
  <si>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</si>
  <si>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</si>
  <si>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</si>
  <si>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</si>
  <si>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</si>
  <si>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</si>
  <si>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</si>
  <si>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</si>
  <si>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</si>
  <si>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</si>
  <si>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</si>
  <si>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</si>
  <si>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</si>
  <si>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</si>
  <si>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</si>
  <si>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</si>
  <si>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</si>
  <si>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</si>
  <si>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</si>
  <si>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</si>
  <si>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</si>
  <si>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</si>
  <si>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</si>
  <si>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</si>
  <si>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</si>
  <si>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</si>
  <si>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</si>
  <si>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</si>
  <si>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</si>
  <si>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</si>
  <si>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</si>
  <si>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</si>
  <si>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</si>
  <si>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</si>
  <si>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</si>
  <si>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</si>
  <si>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</si>
  <si>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</si>
  <si>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</si>
  <si>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</si>
  <si>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</si>
  <si>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</si>
  <si>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</si>
  <si>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</si>
  <si>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</si>
  <si>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</si>
  <si>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</si>
  <si>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</si>
  <si>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</si>
  <si>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</si>
  <si>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</si>
  <si>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</si>
  <si>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</si>
  <si>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</si>
  <si>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</si>
  <si>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</si>
  <si>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</si>
  <si>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</si>
  <si>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</si>
  <si>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</si>
  <si>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</si>
  <si>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</si>
  <si>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</si>
  <si>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</si>
  <si>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</si>
  <si>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</si>
  <si>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</si>
  <si>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</si>
  <si>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</si>
  <si>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</si>
  <si>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</si>
  <si>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</si>
  <si>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</si>
  <si>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</si>
  <si>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</si>
  <si>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</si>
  <si>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</si>
  <si>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</si>
  <si>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</si>
  <si>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</si>
  <si>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</si>
  <si>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</si>
  <si>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</si>
  <si>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</si>
  <si>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</si>
  <si>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</si>
  <si>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</si>
  <si>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</si>
  <si>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</si>
  <si>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</si>
  <si>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</si>
  <si>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</si>
  <si>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</si>
  <si>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</si>
  <si>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</si>
  <si>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</si>
  <si>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</si>
  <si>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</si>
  <si>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</si>
  <si>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</si>
  <si>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</si>
  <si>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</si>
  <si>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</si>
  <si>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</si>
  <si>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</si>
  <si>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</si>
  <si>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</si>
  <si>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</si>
  <si>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</si>
  <si>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</si>
  <si>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</si>
  <si>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</si>
  <si>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</si>
  <si>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</si>
  <si>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</si>
  <si>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</si>
  <si>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</si>
  <si>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</si>
  <si>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</si>
  <si>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</si>
  <si>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</si>
  <si>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</si>
  <si>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</si>
  <si>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</si>
  <si>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</si>
  <si>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</si>
  <si>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</si>
  <si>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</si>
  <si>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</si>
  <si>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</si>
  <si>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</si>
  <si>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</si>
  <si>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</si>
  <si>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</si>
  <si>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</si>
  <si>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</si>
  <si>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</si>
  <si>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</si>
  <si>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</si>
  <si>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</si>
  <si>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</si>
  <si>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</si>
  <si>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</si>
  <si>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</si>
  <si>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</si>
  <si>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</si>
  <si>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</si>
  <si>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</si>
  <si>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</si>
  <si>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</si>
  <si>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</si>
  <si>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</si>
  <si>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</si>
  <si>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</si>
  <si>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</si>
  <si>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</si>
  <si>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</si>
  <si>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</si>
  <si>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</si>
  <si>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</si>
  <si>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</si>
  <si>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</si>
  <si>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</si>
  <si>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</si>
  <si>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</si>
  <si>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</si>
  <si>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</si>
  <si>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</si>
  <si>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</si>
  <si>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</si>
  <si>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</si>
  <si>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</si>
  <si>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</si>
  <si>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</si>
  <si>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</si>
  <si>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</si>
  <si>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</si>
  <si>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</si>
  <si>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</si>
  <si>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</si>
  <si>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</si>
  <si>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</si>
  <si>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</si>
  <si>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</si>
  <si>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</si>
  <si>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</si>
  <si>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</si>
  <si>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</si>
  <si>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</si>
  <si>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</si>
  <si>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</si>
  <si>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</si>
  <si>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</si>
  <si>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</si>
  <si>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</si>
  <si>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</si>
  <si>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</si>
  <si>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</si>
  <si>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</si>
  <si>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</si>
  <si>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</si>
  <si>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</si>
  <si>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</si>
  <si>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</si>
  <si>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</si>
  <si>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</si>
  <si>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</si>
  <si>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</si>
  <si>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</si>
  <si>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</si>
  <si>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</si>
  <si>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</si>
  <si>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</si>
  <si>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</si>
  <si>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</si>
  <si>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</si>
  <si>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</si>
  <si>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</si>
  <si>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</si>
  <si>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</si>
  <si>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</si>
  <si>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</si>
  <si>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</si>
  <si>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</si>
  <si>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</si>
  <si>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</si>
  <si>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</si>
  <si>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</si>
  <si>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</si>
  <si>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</si>
  <si>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</si>
  <si>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</si>
  <si>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</si>
  <si>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</si>
  <si>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</si>
  <si>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</si>
  <si>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</si>
  <si>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</si>
  <si>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</si>
  <si>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</si>
  <si>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</si>
  <si>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</si>
  <si>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</si>
  <si>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</si>
  <si>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</si>
  <si>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</si>
  <si>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</si>
  <si>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</si>
  <si>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</si>
  <si>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</si>
  <si>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</si>
  <si>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</si>
  <si>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</si>
  <si>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</si>
  <si>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</si>
  <si>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</si>
  <si>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</si>
  <si>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</si>
  <si>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</si>
  <si>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</si>
  <si>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</si>
  <si>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</si>
  <si>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</si>
  <si>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</si>
  <si>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</si>
  <si>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</si>
  <si>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</si>
  <si>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Activité</t>
  </si>
  <si>
    <t>Zone géographique</t>
  </si>
  <si>
    <t>IDBANK pour sdmx</t>
  </si>
  <si>
    <t>Correction</t>
  </si>
  <si>
    <t>﻿Base de l'indice</t>
  </si>
  <si>
    <t>Périodicité</t>
  </si>
  <si>
    <t>Indicateur</t>
  </si>
  <si>
    <t>Nature</t>
  </si>
  <si>
    <t>Puissance</t>
  </si>
  <si>
    <t>Unité</t>
  </si>
  <si>
    <t>45.4 - Commerce et réparation de motocycles</t>
  </si>
  <si>
    <t>France</t>
  </si>
  <si>
    <t>BDM</t>
  </si>
  <si>
    <t>Non corrigé</t>
  </si>
  <si>
    <t>2015</t>
  </si>
  <si>
    <t>Mensuelle</t>
  </si>
  <si>
    <t>Indice de chiffre d'affaires dans le commerce</t>
  </si>
  <si>
    <t>Indice en valeur</t>
  </si>
  <si>
    <t>0</t>
  </si>
  <si>
    <t>sans objet</t>
  </si>
  <si>
    <t>Codes</t>
  </si>
  <si>
    <t>Q</t>
  </si>
  <si>
    <t>Couvert par le secret statistique</t>
  </si>
  <si>
    <t>E</t>
  </si>
  <si>
    <t>Estimation</t>
  </si>
  <si>
    <t>F</t>
  </si>
  <si>
    <t>Prévision</t>
  </si>
  <si>
    <t>P</t>
  </si>
  <si>
    <t>Provisoire</t>
  </si>
  <si>
    <t>SD</t>
  </si>
  <si>
    <t>Valeur semi-définitive</t>
  </si>
  <si>
    <t>R</t>
  </si>
  <si>
    <t>Révision</t>
  </si>
  <si>
    <t>A</t>
  </si>
  <si>
    <t>Valeur normale</t>
  </si>
  <si>
    <t>N</t>
  </si>
  <si>
    <t>Valeur non significative</t>
  </si>
  <si>
    <t>O</t>
  </si>
  <si>
    <t>Valeur manquante</t>
  </si>
  <si>
    <t>U</t>
  </si>
  <si>
    <t>Valeur atypique</t>
  </si>
  <si>
    <t>ta</t>
  </si>
  <si>
    <t>tb</t>
  </si>
  <si>
    <t>tc</t>
  </si>
  <si>
    <t>xa</t>
  </si>
  <si>
    <t>xb</t>
  </si>
  <si>
    <t>xc</t>
  </si>
  <si>
    <t>a</t>
  </si>
  <si>
    <t>b</t>
  </si>
  <si>
    <t>ln(b)</t>
  </si>
  <si>
    <t>c</t>
  </si>
  <si>
    <t>Yt</t>
  </si>
  <si>
    <t>t</t>
  </si>
  <si>
    <t>St</t>
  </si>
  <si>
    <t>Tt</t>
  </si>
  <si>
    <t>Prevision</t>
  </si>
  <si>
    <t>et</t>
  </si>
  <si>
    <t>abs(et/Yt)</t>
  </si>
  <si>
    <t>h</t>
  </si>
  <si>
    <t>alpha</t>
  </si>
  <si>
    <t>gamma</t>
  </si>
  <si>
    <t>MAPE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</si>
  <si>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</si>
  <si>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</si>
  <si>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</si>
  <si>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</si>
  <si>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</si>
  <si>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</si>
  <si>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</si>
  <si>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</si>
  <si>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</si>
  <si>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Xt: Mois\Annee</t>
  </si>
  <si>
    <t>février</t>
  </si>
  <si>
    <t>août</t>
  </si>
  <si>
    <t>décembre</t>
  </si>
  <si>
    <t>Tt:Mois\Annee</t>
  </si>
  <si>
    <t>Xt/Tt:Mois\Annee</t>
  </si>
  <si>
    <t>moyenne</t>
  </si>
  <si>
    <t>It</t>
  </si>
  <si>
    <t>Xt/It:Mois\Annee</t>
  </si>
  <si>
    <t>Xt</t>
  </si>
  <si>
    <t>prevision</t>
  </si>
  <si>
    <t>MAPE2</t>
  </si>
  <si>
    <t>valeurs observées</t>
  </si>
  <si>
    <t>valeurs prédites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</si>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</sst>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0.00\ &quot;(A)&quot;"/>
    <numFmt numFmtId="165" formatCode="00.00\ &quot;(A)&quot;"/>
    <numFmt numFmtId="166" formatCode="000.0\ &quot;(A)&quot;"/>
    <numFmt numFmtId="167" formatCode="00.0\ &quot;(A)&quot;"/>
  </numFmts>
  <fonts count="7" x14ac:knownFonts="1"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0" fontId="0" fillId="0" borderId="17" xfId="0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50" b="0" i="0" baseline="0">
                <a:effectLst/>
              </a:rPr>
              <a:t>Indice de chiffre d'affaires - Commerce et réparation de motocycles</a:t>
            </a:r>
            <a:endParaRPr lang="fr-FR" sz="1050">
              <a:effectLst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fr-FR">
              <a:effectLst/>
            </a:endParaRPr>
          </a:p>
        </c:rich>
      </c:tx>
      <c:layout>
        <c:manualLayout>
          <c:xMode val="edge"/>
          <c:yMode val="edge"/>
          <c:x val="0.16187282935978964"/>
          <c:y val="4.566523790758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'Decompositions de Gompertz '!$Q$1:$Q$272</c:f>
              <c:strCache>
                <c:ptCount val="272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  <c:pt idx="260">
                  <c:v>2020-09</c:v>
                </c:pt>
                <c:pt idx="261">
                  <c:v>2020-10</c:v>
                </c:pt>
                <c:pt idx="262">
                  <c:v>2020-11</c:v>
                </c:pt>
                <c:pt idx="263">
                  <c:v>2020-12</c:v>
                </c:pt>
                <c:pt idx="264">
                  <c:v>2021-01</c:v>
                </c:pt>
                <c:pt idx="265">
                  <c:v>2021-02</c:v>
                </c:pt>
                <c:pt idx="266">
                  <c:v>2021-03</c:v>
                </c:pt>
                <c:pt idx="267">
                  <c:v>2021-04</c:v>
                </c:pt>
                <c:pt idx="268">
                  <c:v>2021-05</c:v>
                </c:pt>
                <c:pt idx="269">
                  <c:v>2021-06</c:v>
                </c:pt>
                <c:pt idx="270">
                  <c:v>2021-07</c:v>
                </c:pt>
                <c:pt idx="271">
                  <c:v>2021-08</c:v>
                </c:pt>
              </c:strCache>
            </c:strRef>
          </c:cat>
          <c:val>
            <c:numRef>
              <c:f>'Decompositions de Gompertz '!$R$1:$R$272</c:f>
              <c:numCache>
                <c:formatCode>General</c:formatCode>
                <c:ptCount val="272"/>
                <c:pt idx="0">
                  <c:v>48.82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98.14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103.94</c:v>
                </c:pt>
                <c:pt idx="8">
                  <c:v>84.64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  <c:pt idx="12">
                  <c:v>53.45</c:v>
                </c:pt>
                <c:pt idx="13">
                  <c:v>61.03</c:v>
                </c:pt>
                <c:pt idx="14">
                  <c:v>88.43</c:v>
                </c:pt>
                <c:pt idx="15">
                  <c:v>111.72</c:v>
                </c:pt>
                <c:pt idx="16">
                  <c:v>117.36</c:v>
                </c:pt>
                <c:pt idx="17">
                  <c:v>107.18</c:v>
                </c:pt>
                <c:pt idx="18">
                  <c:v>68.77</c:v>
                </c:pt>
                <c:pt idx="19">
                  <c:v>109.49</c:v>
                </c:pt>
                <c:pt idx="20">
                  <c:v>83.76</c:v>
                </c:pt>
                <c:pt idx="21">
                  <c:v>77.75</c:v>
                </c:pt>
                <c:pt idx="22">
                  <c:v>69.260000000000005</c:v>
                </c:pt>
                <c:pt idx="23">
                  <c:v>75.12</c:v>
                </c:pt>
                <c:pt idx="24">
                  <c:v>61.67</c:v>
                </c:pt>
                <c:pt idx="25">
                  <c:v>64.88</c:v>
                </c:pt>
                <c:pt idx="26">
                  <c:v>88.01</c:v>
                </c:pt>
                <c:pt idx="27">
                  <c:v>110.1</c:v>
                </c:pt>
                <c:pt idx="28">
                  <c:v>114.46</c:v>
                </c:pt>
                <c:pt idx="29">
                  <c:v>117.52</c:v>
                </c:pt>
                <c:pt idx="30">
                  <c:v>75.7</c:v>
                </c:pt>
                <c:pt idx="31">
                  <c:v>119.66</c:v>
                </c:pt>
                <c:pt idx="32">
                  <c:v>82.04</c:v>
                </c:pt>
                <c:pt idx="33">
                  <c:v>89.95</c:v>
                </c:pt>
                <c:pt idx="34">
                  <c:v>76.48</c:v>
                </c:pt>
                <c:pt idx="35">
                  <c:v>76.83</c:v>
                </c:pt>
                <c:pt idx="36">
                  <c:v>63.99</c:v>
                </c:pt>
                <c:pt idx="37">
                  <c:v>69.680000000000007</c:v>
                </c:pt>
                <c:pt idx="38">
                  <c:v>94.37</c:v>
                </c:pt>
                <c:pt idx="39">
                  <c:v>123.58</c:v>
                </c:pt>
                <c:pt idx="40">
                  <c:v>111.53</c:v>
                </c:pt>
                <c:pt idx="41">
                  <c:v>112.51</c:v>
                </c:pt>
                <c:pt idx="42">
                  <c:v>76.84</c:v>
                </c:pt>
                <c:pt idx="43">
                  <c:v>116.22</c:v>
                </c:pt>
                <c:pt idx="44">
                  <c:v>82.08</c:v>
                </c:pt>
                <c:pt idx="45">
                  <c:v>88.52</c:v>
                </c:pt>
                <c:pt idx="46">
                  <c:v>73.44</c:v>
                </c:pt>
                <c:pt idx="47">
                  <c:v>73.84</c:v>
                </c:pt>
                <c:pt idx="48">
                  <c:v>61.68</c:v>
                </c:pt>
                <c:pt idx="49">
                  <c:v>66.239999999999995</c:v>
                </c:pt>
                <c:pt idx="50">
                  <c:v>94.74</c:v>
                </c:pt>
                <c:pt idx="51">
                  <c:v>128.75</c:v>
                </c:pt>
                <c:pt idx="52">
                  <c:v>114.68</c:v>
                </c:pt>
                <c:pt idx="53">
                  <c:v>115</c:v>
                </c:pt>
                <c:pt idx="54">
                  <c:v>81.06</c:v>
                </c:pt>
                <c:pt idx="55">
                  <c:v>125.59</c:v>
                </c:pt>
                <c:pt idx="56">
                  <c:v>94.25</c:v>
                </c:pt>
                <c:pt idx="57">
                  <c:v>94.02</c:v>
                </c:pt>
                <c:pt idx="58">
                  <c:v>73.69</c:v>
                </c:pt>
                <c:pt idx="59">
                  <c:v>83.82</c:v>
                </c:pt>
                <c:pt idx="60">
                  <c:v>67.16</c:v>
                </c:pt>
                <c:pt idx="61">
                  <c:v>73.16</c:v>
                </c:pt>
                <c:pt idx="62">
                  <c:v>98.18</c:v>
                </c:pt>
                <c:pt idx="63">
                  <c:v>132.16999999999999</c:v>
                </c:pt>
                <c:pt idx="64">
                  <c:v>112.52</c:v>
                </c:pt>
                <c:pt idx="65">
                  <c:v>129.09</c:v>
                </c:pt>
                <c:pt idx="66">
                  <c:v>82.8</c:v>
                </c:pt>
                <c:pt idx="67">
                  <c:v>129.66</c:v>
                </c:pt>
                <c:pt idx="68">
                  <c:v>103.07</c:v>
                </c:pt>
                <c:pt idx="69">
                  <c:v>96.69</c:v>
                </c:pt>
                <c:pt idx="70">
                  <c:v>78.040000000000006</c:v>
                </c:pt>
                <c:pt idx="71">
                  <c:v>92.68</c:v>
                </c:pt>
                <c:pt idx="72">
                  <c:v>67.7</c:v>
                </c:pt>
                <c:pt idx="73">
                  <c:v>74.14</c:v>
                </c:pt>
                <c:pt idx="74">
                  <c:v>95.81</c:v>
                </c:pt>
                <c:pt idx="75">
                  <c:v>136.55000000000001</c:v>
                </c:pt>
                <c:pt idx="76">
                  <c:v>125.35</c:v>
                </c:pt>
                <c:pt idx="77">
                  <c:v>135.47999999999999</c:v>
                </c:pt>
                <c:pt idx="78">
                  <c:v>83.3</c:v>
                </c:pt>
                <c:pt idx="79">
                  <c:v>136.77000000000001</c:v>
                </c:pt>
                <c:pt idx="80">
                  <c:v>106.34</c:v>
                </c:pt>
                <c:pt idx="81">
                  <c:v>99.98</c:v>
                </c:pt>
                <c:pt idx="82">
                  <c:v>85.42</c:v>
                </c:pt>
                <c:pt idx="83">
                  <c:v>93.07</c:v>
                </c:pt>
                <c:pt idx="84">
                  <c:v>71.37</c:v>
                </c:pt>
                <c:pt idx="85">
                  <c:v>77.94</c:v>
                </c:pt>
                <c:pt idx="86">
                  <c:v>101.3</c:v>
                </c:pt>
                <c:pt idx="87">
                  <c:v>135.15</c:v>
                </c:pt>
                <c:pt idx="88">
                  <c:v>133.15</c:v>
                </c:pt>
                <c:pt idx="89">
                  <c:v>140.06</c:v>
                </c:pt>
                <c:pt idx="90">
                  <c:v>83.39</c:v>
                </c:pt>
                <c:pt idx="91">
                  <c:v>143.02000000000001</c:v>
                </c:pt>
                <c:pt idx="92">
                  <c:v>110.65</c:v>
                </c:pt>
                <c:pt idx="93">
                  <c:v>100.98</c:v>
                </c:pt>
                <c:pt idx="94">
                  <c:v>84.8</c:v>
                </c:pt>
                <c:pt idx="95">
                  <c:v>95.65</c:v>
                </c:pt>
                <c:pt idx="96">
                  <c:v>79.510000000000005</c:v>
                </c:pt>
                <c:pt idx="97">
                  <c:v>84.58</c:v>
                </c:pt>
                <c:pt idx="98">
                  <c:v>113.5</c:v>
                </c:pt>
                <c:pt idx="99">
                  <c:v>141.30000000000001</c:v>
                </c:pt>
                <c:pt idx="100">
                  <c:v>138.38</c:v>
                </c:pt>
                <c:pt idx="101">
                  <c:v>146</c:v>
                </c:pt>
                <c:pt idx="102">
                  <c:v>90.56</c:v>
                </c:pt>
                <c:pt idx="103">
                  <c:v>150.44999999999999</c:v>
                </c:pt>
                <c:pt idx="104">
                  <c:v>115.02</c:v>
                </c:pt>
                <c:pt idx="105">
                  <c:v>116.03</c:v>
                </c:pt>
                <c:pt idx="106">
                  <c:v>90.79</c:v>
                </c:pt>
                <c:pt idx="107">
                  <c:v>92.69</c:v>
                </c:pt>
                <c:pt idx="108">
                  <c:v>82.33</c:v>
                </c:pt>
                <c:pt idx="109">
                  <c:v>97.71</c:v>
                </c:pt>
                <c:pt idx="110">
                  <c:v>108.63</c:v>
                </c:pt>
                <c:pt idx="111">
                  <c:v>143.38999999999999</c:v>
                </c:pt>
                <c:pt idx="112">
                  <c:v>143.63</c:v>
                </c:pt>
                <c:pt idx="113">
                  <c:v>140.44999999999999</c:v>
                </c:pt>
                <c:pt idx="114">
                  <c:v>99.49</c:v>
                </c:pt>
                <c:pt idx="115">
                  <c:v>154.69</c:v>
                </c:pt>
                <c:pt idx="116">
                  <c:v>116.08</c:v>
                </c:pt>
                <c:pt idx="117">
                  <c:v>112.72</c:v>
                </c:pt>
                <c:pt idx="118">
                  <c:v>83.18</c:v>
                </c:pt>
                <c:pt idx="119">
                  <c:v>88.1</c:v>
                </c:pt>
                <c:pt idx="120">
                  <c:v>73.319999999999993</c:v>
                </c:pt>
                <c:pt idx="121">
                  <c:v>80.02</c:v>
                </c:pt>
                <c:pt idx="122">
                  <c:v>112.5</c:v>
                </c:pt>
                <c:pt idx="123">
                  <c:v>139.93</c:v>
                </c:pt>
                <c:pt idx="124">
                  <c:v>129.36000000000001</c:v>
                </c:pt>
                <c:pt idx="125">
                  <c:v>133.58000000000001</c:v>
                </c:pt>
                <c:pt idx="126">
                  <c:v>88.97</c:v>
                </c:pt>
                <c:pt idx="127">
                  <c:v>142.85</c:v>
                </c:pt>
                <c:pt idx="128">
                  <c:v>114.61</c:v>
                </c:pt>
                <c:pt idx="129">
                  <c:v>109.21</c:v>
                </c:pt>
                <c:pt idx="130">
                  <c:v>78.739999999999995</c:v>
                </c:pt>
                <c:pt idx="131">
                  <c:v>84.81</c:v>
                </c:pt>
                <c:pt idx="132">
                  <c:v>67.260000000000005</c:v>
                </c:pt>
                <c:pt idx="133">
                  <c:v>72.34</c:v>
                </c:pt>
                <c:pt idx="134">
                  <c:v>106.43</c:v>
                </c:pt>
                <c:pt idx="135">
                  <c:v>144.41</c:v>
                </c:pt>
                <c:pt idx="136">
                  <c:v>127.68</c:v>
                </c:pt>
                <c:pt idx="137">
                  <c:v>140.82</c:v>
                </c:pt>
                <c:pt idx="138">
                  <c:v>90.74</c:v>
                </c:pt>
                <c:pt idx="139">
                  <c:v>146.88</c:v>
                </c:pt>
                <c:pt idx="140">
                  <c:v>110.48</c:v>
                </c:pt>
                <c:pt idx="141">
                  <c:v>101.13</c:v>
                </c:pt>
                <c:pt idx="142">
                  <c:v>79.900000000000006</c:v>
                </c:pt>
                <c:pt idx="143">
                  <c:v>79.459999999999994</c:v>
                </c:pt>
                <c:pt idx="144">
                  <c:v>74.56</c:v>
                </c:pt>
                <c:pt idx="145">
                  <c:v>78.12</c:v>
                </c:pt>
                <c:pt idx="146">
                  <c:v>112.75</c:v>
                </c:pt>
                <c:pt idx="147">
                  <c:v>148.47</c:v>
                </c:pt>
                <c:pt idx="148">
                  <c:v>141.96</c:v>
                </c:pt>
                <c:pt idx="149">
                  <c:v>130.34</c:v>
                </c:pt>
                <c:pt idx="150">
                  <c:v>87.31</c:v>
                </c:pt>
                <c:pt idx="151">
                  <c:v>141.03</c:v>
                </c:pt>
                <c:pt idx="152">
                  <c:v>110.17</c:v>
                </c:pt>
                <c:pt idx="153">
                  <c:v>103</c:v>
                </c:pt>
                <c:pt idx="154">
                  <c:v>82.2</c:v>
                </c:pt>
                <c:pt idx="155">
                  <c:v>87.62</c:v>
                </c:pt>
                <c:pt idx="156">
                  <c:v>77.08</c:v>
                </c:pt>
                <c:pt idx="157">
                  <c:v>74.08</c:v>
                </c:pt>
                <c:pt idx="158">
                  <c:v>118.54</c:v>
                </c:pt>
                <c:pt idx="159">
                  <c:v>134.36000000000001</c:v>
                </c:pt>
                <c:pt idx="160">
                  <c:v>128.71</c:v>
                </c:pt>
                <c:pt idx="161">
                  <c:v>138.22</c:v>
                </c:pt>
                <c:pt idx="162">
                  <c:v>84.01</c:v>
                </c:pt>
                <c:pt idx="163">
                  <c:v>140.51</c:v>
                </c:pt>
                <c:pt idx="164">
                  <c:v>102.79</c:v>
                </c:pt>
                <c:pt idx="165">
                  <c:v>96.72</c:v>
                </c:pt>
                <c:pt idx="166">
                  <c:v>80.8</c:v>
                </c:pt>
                <c:pt idx="167">
                  <c:v>79.349999999999994</c:v>
                </c:pt>
                <c:pt idx="168">
                  <c:v>72.2</c:v>
                </c:pt>
                <c:pt idx="169">
                  <c:v>69.150000000000006</c:v>
                </c:pt>
                <c:pt idx="170">
                  <c:v>99.7</c:v>
                </c:pt>
                <c:pt idx="171">
                  <c:v>130.65</c:v>
                </c:pt>
                <c:pt idx="172">
                  <c:v>121.28</c:v>
                </c:pt>
                <c:pt idx="173">
                  <c:v>124.75</c:v>
                </c:pt>
                <c:pt idx="174">
                  <c:v>85.43</c:v>
                </c:pt>
                <c:pt idx="175">
                  <c:v>144.71</c:v>
                </c:pt>
                <c:pt idx="176">
                  <c:v>101.51</c:v>
                </c:pt>
                <c:pt idx="177">
                  <c:v>99.84</c:v>
                </c:pt>
                <c:pt idx="178">
                  <c:v>80.92</c:v>
                </c:pt>
                <c:pt idx="179">
                  <c:v>82.91</c:v>
                </c:pt>
                <c:pt idx="180">
                  <c:v>74.819999999999993</c:v>
                </c:pt>
                <c:pt idx="181">
                  <c:v>74.459999999999994</c:v>
                </c:pt>
                <c:pt idx="182">
                  <c:v>109.26</c:v>
                </c:pt>
                <c:pt idx="183">
                  <c:v>141.83000000000001</c:v>
                </c:pt>
                <c:pt idx="184">
                  <c:v>128.61000000000001</c:v>
                </c:pt>
                <c:pt idx="185">
                  <c:v>127.06</c:v>
                </c:pt>
                <c:pt idx="186">
                  <c:v>80.849999999999994</c:v>
                </c:pt>
                <c:pt idx="187">
                  <c:v>131.30000000000001</c:v>
                </c:pt>
                <c:pt idx="188">
                  <c:v>108.13</c:v>
                </c:pt>
                <c:pt idx="189">
                  <c:v>104.66</c:v>
                </c:pt>
                <c:pt idx="190">
                  <c:v>80.14</c:v>
                </c:pt>
                <c:pt idx="191">
                  <c:v>85.72</c:v>
                </c:pt>
                <c:pt idx="192">
                  <c:v>76.81</c:v>
                </c:pt>
                <c:pt idx="193">
                  <c:v>74.5</c:v>
                </c:pt>
                <c:pt idx="194">
                  <c:v>109.35</c:v>
                </c:pt>
                <c:pt idx="195">
                  <c:v>128.71</c:v>
                </c:pt>
                <c:pt idx="196">
                  <c:v>117.76</c:v>
                </c:pt>
                <c:pt idx="197">
                  <c:v>127.14</c:v>
                </c:pt>
                <c:pt idx="198">
                  <c:v>80.849999999999994</c:v>
                </c:pt>
                <c:pt idx="199">
                  <c:v>119.56</c:v>
                </c:pt>
                <c:pt idx="200">
                  <c:v>101.77</c:v>
                </c:pt>
                <c:pt idx="201">
                  <c:v>95.7</c:v>
                </c:pt>
                <c:pt idx="202">
                  <c:v>79.02</c:v>
                </c:pt>
                <c:pt idx="203">
                  <c:v>88.85</c:v>
                </c:pt>
                <c:pt idx="204">
                  <c:v>73.459999999999994</c:v>
                </c:pt>
                <c:pt idx="205">
                  <c:v>83.51</c:v>
                </c:pt>
                <c:pt idx="206">
                  <c:v>113.15</c:v>
                </c:pt>
                <c:pt idx="207">
                  <c:v>136.07</c:v>
                </c:pt>
                <c:pt idx="208">
                  <c:v>128.55000000000001</c:v>
                </c:pt>
                <c:pt idx="209">
                  <c:v>132.52000000000001</c:v>
                </c:pt>
                <c:pt idx="210">
                  <c:v>81.09</c:v>
                </c:pt>
                <c:pt idx="211">
                  <c:v>124.71</c:v>
                </c:pt>
                <c:pt idx="212">
                  <c:v>115.02</c:v>
                </c:pt>
                <c:pt idx="213">
                  <c:v>100.19</c:v>
                </c:pt>
                <c:pt idx="214">
                  <c:v>87.52</c:v>
                </c:pt>
                <c:pt idx="215">
                  <c:v>93.84</c:v>
                </c:pt>
                <c:pt idx="216">
                  <c:v>71.83</c:v>
                </c:pt>
                <c:pt idx="217">
                  <c:v>83.24</c:v>
                </c:pt>
                <c:pt idx="218">
                  <c:v>127.67</c:v>
                </c:pt>
                <c:pt idx="219">
                  <c:v>137.72</c:v>
                </c:pt>
                <c:pt idx="220">
                  <c:v>139.16999999999999</c:v>
                </c:pt>
                <c:pt idx="221">
                  <c:v>146.29</c:v>
                </c:pt>
                <c:pt idx="222">
                  <c:v>85.38</c:v>
                </c:pt>
                <c:pt idx="223">
                  <c:v>137.87</c:v>
                </c:pt>
                <c:pt idx="224">
                  <c:v>113.6</c:v>
                </c:pt>
                <c:pt idx="225">
                  <c:v>106.03</c:v>
                </c:pt>
                <c:pt idx="226">
                  <c:v>92.95</c:v>
                </c:pt>
                <c:pt idx="227">
                  <c:v>94.71</c:v>
                </c:pt>
                <c:pt idx="228">
                  <c:v>84.05</c:v>
                </c:pt>
                <c:pt idx="229">
                  <c:v>86.59</c:v>
                </c:pt>
                <c:pt idx="230">
                  <c:v>119.19</c:v>
                </c:pt>
                <c:pt idx="231">
                  <c:v>136.93</c:v>
                </c:pt>
                <c:pt idx="232">
                  <c:v>142.66</c:v>
                </c:pt>
                <c:pt idx="233">
                  <c:v>154.94999999999999</c:v>
                </c:pt>
                <c:pt idx="234">
                  <c:v>85.65</c:v>
                </c:pt>
                <c:pt idx="235">
                  <c:v>144.16</c:v>
                </c:pt>
                <c:pt idx="236">
                  <c:v>120.74</c:v>
                </c:pt>
                <c:pt idx="237">
                  <c:v>113.19</c:v>
                </c:pt>
                <c:pt idx="238">
                  <c:v>93.81</c:v>
                </c:pt>
                <c:pt idx="239">
                  <c:v>91.64</c:v>
                </c:pt>
                <c:pt idx="240">
                  <c:v>85.44</c:v>
                </c:pt>
                <c:pt idx="241">
                  <c:v>101.19</c:v>
                </c:pt>
                <c:pt idx="242">
                  <c:v>142.84</c:v>
                </c:pt>
                <c:pt idx="243">
                  <c:v>150.71</c:v>
                </c:pt>
                <c:pt idx="244">
                  <c:v>154.24</c:v>
                </c:pt>
                <c:pt idx="245">
                  <c:v>150.63</c:v>
                </c:pt>
                <c:pt idx="246">
                  <c:v>91.25</c:v>
                </c:pt>
                <c:pt idx="247">
                  <c:v>160.18</c:v>
                </c:pt>
                <c:pt idx="248">
                  <c:v>124.29</c:v>
                </c:pt>
                <c:pt idx="249">
                  <c:v>120.45</c:v>
                </c:pt>
                <c:pt idx="250">
                  <c:v>99.43</c:v>
                </c:pt>
                <c:pt idx="251">
                  <c:v>100.28</c:v>
                </c:pt>
                <c:pt idx="252">
                  <c:v>100.51</c:v>
                </c:pt>
                <c:pt idx="253">
                  <c:v>108.34</c:v>
                </c:pt>
                <c:pt idx="254">
                  <c:v>76.709999999999994</c:v>
                </c:pt>
                <c:pt idx="255">
                  <c:v>45.17</c:v>
                </c:pt>
                <c:pt idx="256">
                  <c:v>146.6</c:v>
                </c:pt>
                <c:pt idx="257">
                  <c:v>195.01</c:v>
                </c:pt>
                <c:pt idx="258">
                  <c:v>125.9</c:v>
                </c:pt>
                <c:pt idx="259">
                  <c:v>189.84</c:v>
                </c:pt>
                <c:pt idx="260">
                  <c:v>145.77000000000001</c:v>
                </c:pt>
                <c:pt idx="261">
                  <c:v>130.79</c:v>
                </c:pt>
                <c:pt idx="262">
                  <c:v>86.62</c:v>
                </c:pt>
                <c:pt idx="263">
                  <c:v>118.43</c:v>
                </c:pt>
                <c:pt idx="264">
                  <c:v>95.72</c:v>
                </c:pt>
                <c:pt idx="265">
                  <c:v>113.87</c:v>
                </c:pt>
                <c:pt idx="266">
                  <c:v>161.22</c:v>
                </c:pt>
                <c:pt idx="267">
                  <c:v>164.94</c:v>
                </c:pt>
                <c:pt idx="268">
                  <c:v>162.66999999999999</c:v>
                </c:pt>
                <c:pt idx="269">
                  <c:v>188.36</c:v>
                </c:pt>
                <c:pt idx="270">
                  <c:v>113.01</c:v>
                </c:pt>
                <c:pt idx="271">
                  <c:v>176.93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4F56-87FA-688C686EB9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'Decompositions de Gompertz '!$Q$1:$Q$272</c:f>
              <c:strCache>
                <c:ptCount val="272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  <c:pt idx="260">
                  <c:v>2020-09</c:v>
                </c:pt>
                <c:pt idx="261">
                  <c:v>2020-10</c:v>
                </c:pt>
                <c:pt idx="262">
                  <c:v>2020-11</c:v>
                </c:pt>
                <c:pt idx="263">
                  <c:v>2020-12</c:v>
                </c:pt>
                <c:pt idx="264">
                  <c:v>2021-01</c:v>
                </c:pt>
                <c:pt idx="265">
                  <c:v>2021-02</c:v>
                </c:pt>
                <c:pt idx="266">
                  <c:v>2021-03</c:v>
                </c:pt>
                <c:pt idx="267">
                  <c:v>2021-04</c:v>
                </c:pt>
                <c:pt idx="268">
                  <c:v>2021-05</c:v>
                </c:pt>
                <c:pt idx="269">
                  <c:v>2021-06</c:v>
                </c:pt>
                <c:pt idx="270">
                  <c:v>2021-07</c:v>
                </c:pt>
                <c:pt idx="271">
                  <c:v>2021-08</c:v>
                </c:pt>
              </c:strCache>
            </c:strRef>
          </c:cat>
          <c:val>
            <c:numRef>
              <c:f>'Decompositions de Gompertz '!$S$1:$S$272</c:f>
              <c:numCache>
                <c:formatCode>General</c:formatCode>
                <c:ptCount val="272"/>
                <c:pt idx="0">
                  <c:v>79.728693033509785</c:v>
                </c:pt>
                <c:pt idx="1">
                  <c:v>79.935575173069665</c:v>
                </c:pt>
                <c:pt idx="2">
                  <c:v>80.141949895820403</c:v>
                </c:pt>
                <c:pt idx="3">
                  <c:v>80.347815770637283</c:v>
                </c:pt>
                <c:pt idx="4">
                  <c:v>80.553171396554447</c:v>
                </c:pt>
                <c:pt idx="5">
                  <c:v>80.758015402577541</c:v>
                </c:pt>
                <c:pt idx="6">
                  <c:v>80.962346447496088</c:v>
                </c:pt>
                <c:pt idx="7">
                  <c:v>81.166163219694354</c:v>
                </c:pt>
                <c:pt idx="8">
                  <c:v>81.369464436962787</c:v>
                </c:pt>
                <c:pt idx="9">
                  <c:v>81.572248846308213</c:v>
                </c:pt>
                <c:pt idx="10">
                  <c:v>81.774515223763657</c:v>
                </c:pt>
                <c:pt idx="11">
                  <c:v>81.976262374197802</c:v>
                </c:pt>
                <c:pt idx="12">
                  <c:v>82.177489131124219</c:v>
                </c:pt>
                <c:pt idx="13">
                  <c:v>82.378194356509738</c:v>
                </c:pt>
                <c:pt idx="14">
                  <c:v>82.578376940582771</c:v>
                </c:pt>
                <c:pt idx="15">
                  <c:v>82.778035801641067</c:v>
                </c:pt>
                <c:pt idx="16">
                  <c:v>82.977169885859681</c:v>
                </c:pt>
                <c:pt idx="17">
                  <c:v>83.175778167097747</c:v>
                </c:pt>
                <c:pt idx="18">
                  <c:v>83.373859646705895</c:v>
                </c:pt>
                <c:pt idx="19">
                  <c:v>83.571413353333</c:v>
                </c:pt>
                <c:pt idx="20">
                  <c:v>83.768438342732381</c:v>
                </c:pt>
                <c:pt idx="21">
                  <c:v>83.96493369756891</c:v>
                </c:pt>
                <c:pt idx="22">
                  <c:v>84.160898527224475</c:v>
                </c:pt>
                <c:pt idx="23">
                  <c:v>84.356331967604774</c:v>
                </c:pt>
                <c:pt idx="24">
                  <c:v>84.551233180944735</c:v>
                </c:pt>
                <c:pt idx="25">
                  <c:v>84.745601355615022</c:v>
                </c:pt>
                <c:pt idx="26">
                  <c:v>84.939435705927337</c:v>
                </c:pt>
                <c:pt idx="27">
                  <c:v>85.132735471940805</c:v>
                </c:pt>
                <c:pt idx="28">
                  <c:v>85.325499919267259</c:v>
                </c:pt>
                <c:pt idx="29">
                  <c:v>85.517728338877461</c:v>
                </c:pt>
                <c:pt idx="30">
                  <c:v>85.709420046906772</c:v>
                </c:pt>
                <c:pt idx="31">
                  <c:v>85.900574384461166</c:v>
                </c:pt>
                <c:pt idx="32">
                  <c:v>86.091190717423288</c:v>
                </c:pt>
                <c:pt idx="33">
                  <c:v>86.28126843625823</c:v>
                </c:pt>
                <c:pt idx="34">
                  <c:v>86.470806955820208</c:v>
                </c:pt>
                <c:pt idx="35">
                  <c:v>86.659805715158654</c:v>
                </c:pt>
                <c:pt idx="36">
                  <c:v>86.848264177324708</c:v>
                </c:pt>
                <c:pt idx="37">
                  <c:v>87.036181829178062</c:v>
                </c:pt>
                <c:pt idx="38">
                  <c:v>87.22355818119388</c:v>
                </c:pt>
                <c:pt idx="39">
                  <c:v>87.410392767269556</c:v>
                </c:pt>
                <c:pt idx="40">
                  <c:v>87.596685144532799</c:v>
                </c:pt>
                <c:pt idx="41">
                  <c:v>87.782434893148448</c:v>
                </c:pt>
                <c:pt idx="42">
                  <c:v>87.967641616126997</c:v>
                </c:pt>
                <c:pt idx="43">
                  <c:v>88.152304939132506</c:v>
                </c:pt>
                <c:pt idx="44">
                  <c:v>88.336424510291153</c:v>
                </c:pt>
                <c:pt idx="45">
                  <c:v>88.52</c:v>
                </c:pt>
                <c:pt idx="46">
                  <c:v>88.703031100736311</c:v>
                </c:pt>
                <c:pt idx="47">
                  <c:v>88.885517526867147</c:v>
                </c:pt>
                <c:pt idx="48">
                  <c:v>89.06745901445899</c:v>
                </c:pt>
                <c:pt idx="49">
                  <c:v>89.248855321088527</c:v>
                </c:pt>
                <c:pt idx="50">
                  <c:v>89.429706225652922</c:v>
                </c:pt>
                <c:pt idx="51">
                  <c:v>89.610011528181317</c:v>
                </c:pt>
                <c:pt idx="52">
                  <c:v>89.789771049646319</c:v>
                </c:pt>
                <c:pt idx="53">
                  <c:v>89.968984631775911</c:v>
                </c:pt>
                <c:pt idx="54">
                  <c:v>90.147652136866327</c:v>
                </c:pt>
                <c:pt idx="55">
                  <c:v>90.325773447594813</c:v>
                </c:pt>
                <c:pt idx="56">
                  <c:v>90.503348466833245</c:v>
                </c:pt>
                <c:pt idx="57">
                  <c:v>90.680377117462101</c:v>
                </c:pt>
                <c:pt idx="58">
                  <c:v>90.856859342185189</c:v>
                </c:pt>
                <c:pt idx="59">
                  <c:v>91.03279510334437</c:v>
                </c:pt>
                <c:pt idx="60">
                  <c:v>91.20818438273578</c:v>
                </c:pt>
                <c:pt idx="61">
                  <c:v>91.383027181425561</c:v>
                </c:pt>
                <c:pt idx="62">
                  <c:v>91.557323519566879</c:v>
                </c:pt>
                <c:pt idx="63">
                  <c:v>91.731073436217287</c:v>
                </c:pt>
                <c:pt idx="64">
                  <c:v>91.904276989156656</c:v>
                </c:pt>
                <c:pt idx="65">
                  <c:v>92.076934254706018</c:v>
                </c:pt>
                <c:pt idx="66">
                  <c:v>92.249045327546298</c:v>
                </c:pt>
                <c:pt idx="67">
                  <c:v>92.420610320538771</c:v>
                </c:pt>
                <c:pt idx="68">
                  <c:v>92.591629364545085</c:v>
                </c:pt>
                <c:pt idx="69">
                  <c:v>92.762102608248568</c:v>
                </c:pt>
                <c:pt idx="70">
                  <c:v>92.932030217976347</c:v>
                </c:pt>
                <c:pt idx="71">
                  <c:v>93.101412377521413</c:v>
                </c:pt>
                <c:pt idx="72">
                  <c:v>93.270249287965939</c:v>
                </c:pt>
                <c:pt idx="73">
                  <c:v>93.438541167505392</c:v>
                </c:pt>
                <c:pt idx="74">
                  <c:v>93.606288251272957</c:v>
                </c:pt>
                <c:pt idx="75">
                  <c:v>93.773490791164591</c:v>
                </c:pt>
                <c:pt idx="76">
                  <c:v>93.940149055665486</c:v>
                </c:pt>
                <c:pt idx="77">
                  <c:v>94.106263329676736</c:v>
                </c:pt>
                <c:pt idx="78">
                  <c:v>94.271833914342295</c:v>
                </c:pt>
                <c:pt idx="79">
                  <c:v>94.436861126877943</c:v>
                </c:pt>
                <c:pt idx="80">
                  <c:v>94.601345300399899</c:v>
                </c:pt>
                <c:pt idx="81">
                  <c:v>94.765286783754561</c:v>
                </c:pt>
                <c:pt idx="82">
                  <c:v>94.928685941349087</c:v>
                </c:pt>
                <c:pt idx="83">
                  <c:v>95.091543152982723</c:v>
                </c:pt>
                <c:pt idx="84">
                  <c:v>95.253858813678633</c:v>
                </c:pt>
                <c:pt idx="85">
                  <c:v>95.415633333517235</c:v>
                </c:pt>
                <c:pt idx="86">
                  <c:v>95.576867137469435</c:v>
                </c:pt>
                <c:pt idx="87">
                  <c:v>95.737560665231186</c:v>
                </c:pt>
                <c:pt idx="88">
                  <c:v>95.897714371058797</c:v>
                </c:pt>
                <c:pt idx="89">
                  <c:v>96.057328723605224</c:v>
                </c:pt>
                <c:pt idx="90">
                  <c:v>96.216404205756362</c:v>
                </c:pt>
                <c:pt idx="91">
                  <c:v>96.374941314469552</c:v>
                </c:pt>
                <c:pt idx="92">
                  <c:v>96.532940560611451</c:v>
                </c:pt>
                <c:pt idx="93">
                  <c:v>96.690402468797728</c:v>
                </c:pt>
                <c:pt idx="94">
                  <c:v>96.847327577233514</c:v>
                </c:pt>
                <c:pt idx="95">
                  <c:v>97.003716437553791</c:v>
                </c:pt>
                <c:pt idx="96">
                  <c:v>97.159569614666097</c:v>
                </c:pt>
                <c:pt idx="97">
                  <c:v>97.314887686592712</c:v>
                </c:pt>
                <c:pt idx="98">
                  <c:v>97.469671244314497</c:v>
                </c:pt>
                <c:pt idx="99">
                  <c:v>97.623920891615455</c:v>
                </c:pt>
                <c:pt idx="100">
                  <c:v>97.777637244927959</c:v>
                </c:pt>
                <c:pt idx="101">
                  <c:v>97.930820933179078</c:v>
                </c:pt>
                <c:pt idx="102">
                  <c:v>98.083472597637439</c:v>
                </c:pt>
                <c:pt idx="103">
                  <c:v>98.235592891761399</c:v>
                </c:pt>
                <c:pt idx="104">
                  <c:v>98.38718248104793</c:v>
                </c:pt>
                <c:pt idx="105">
                  <c:v>98.538242042882047</c:v>
                </c:pt>
                <c:pt idx="106">
                  <c:v>98.688772266387844</c:v>
                </c:pt>
                <c:pt idx="107">
                  <c:v>98.838773852279431</c:v>
                </c:pt>
                <c:pt idx="108">
                  <c:v>98.988247512713897</c:v>
                </c:pt>
                <c:pt idx="109">
                  <c:v>99.1371939711441</c:v>
                </c:pt>
                <c:pt idx="110">
                  <c:v>99.28561396217313</c:v>
                </c:pt>
                <c:pt idx="111">
                  <c:v>99.433508231409306</c:v>
                </c:pt>
                <c:pt idx="112">
                  <c:v>99.580877535321861</c:v>
                </c:pt>
                <c:pt idx="113">
                  <c:v>99.727722641098126</c:v>
                </c:pt>
                <c:pt idx="114">
                  <c:v>99.874044326501249</c:v>
                </c:pt>
                <c:pt idx="115">
                  <c:v>100.01984337972871</c:v>
                </c:pt>
                <c:pt idx="116">
                  <c:v>100.16512059927187</c:v>
                </c:pt>
                <c:pt idx="117">
                  <c:v>100.30987679377643</c:v>
                </c:pt>
                <c:pt idx="118">
                  <c:v>100.4541127819039</c:v>
                </c:pt>
                <c:pt idx="119">
                  <c:v>100.59782939219394</c:v>
                </c:pt>
                <c:pt idx="120">
                  <c:v>100.74102746292709</c:v>
                </c:pt>
                <c:pt idx="121">
                  <c:v>100.88370784198956</c:v>
                </c:pt>
                <c:pt idx="122">
                  <c:v>101.02587138673736</c:v>
                </c:pt>
                <c:pt idx="123">
                  <c:v>101.16751896386297</c:v>
                </c:pt>
                <c:pt idx="124">
                  <c:v>101.30865144926173</c:v>
                </c:pt>
                <c:pt idx="125">
                  <c:v>101.44926972789972</c:v>
                </c:pt>
                <c:pt idx="126">
                  <c:v>101.58937469368216</c:v>
                </c:pt>
                <c:pt idx="127">
                  <c:v>101.7289672493233</c:v>
                </c:pt>
                <c:pt idx="128">
                  <c:v>101.86804830621637</c:v>
                </c:pt>
                <c:pt idx="129">
                  <c:v>102.00661878430552</c:v>
                </c:pt>
                <c:pt idx="130">
                  <c:v>102.1446796119575</c:v>
                </c:pt>
                <c:pt idx="131">
                  <c:v>102.2822317258353</c:v>
                </c:pt>
                <c:pt idx="132">
                  <c:v>102.41927607077169</c:v>
                </c:pt>
                <c:pt idx="133">
                  <c:v>102.55581359964495</c:v>
                </c:pt>
                <c:pt idx="134">
                  <c:v>102.69184527325393</c:v>
                </c:pt>
                <c:pt idx="135">
                  <c:v>102.82737206019527</c:v>
                </c:pt>
                <c:pt idx="136">
                  <c:v>102.96239493674125</c:v>
                </c:pt>
                <c:pt idx="137">
                  <c:v>103.09691488671787</c:v>
                </c:pt>
                <c:pt idx="138">
                  <c:v>103.2309329013848</c:v>
                </c:pt>
                <c:pt idx="139">
                  <c:v>103.36444997931562</c:v>
                </c:pt>
                <c:pt idx="140">
                  <c:v>103.49746712627896</c:v>
                </c:pt>
                <c:pt idx="141">
                  <c:v>103.62998535512085</c:v>
                </c:pt>
                <c:pt idx="142">
                  <c:v>103.76200568564791</c:v>
                </c:pt>
                <c:pt idx="143">
                  <c:v>103.89352914451102</c:v>
                </c:pt>
                <c:pt idx="144">
                  <c:v>104.02455676509047</c:v>
                </c:pt>
                <c:pt idx="145">
                  <c:v>104.15508958738138</c:v>
                </c:pt>
                <c:pt idx="146">
                  <c:v>104.28512865788102</c:v>
                </c:pt>
                <c:pt idx="147">
                  <c:v>104.41467502947535</c:v>
                </c:pt>
                <c:pt idx="148">
                  <c:v>104.54372976132849</c:v>
                </c:pt>
                <c:pt idx="149">
                  <c:v>104.67229391877126</c:v>
                </c:pt>
                <c:pt idx="150">
                  <c:v>104.80036857319163</c:v>
                </c:pt>
                <c:pt idx="151">
                  <c:v>104.92795480192596</c:v>
                </c:pt>
                <c:pt idx="152">
                  <c:v>105.05505368815059</c:v>
                </c:pt>
                <c:pt idx="153">
                  <c:v>105.18166632077499</c:v>
                </c:pt>
                <c:pt idx="154">
                  <c:v>105.30779379433517</c:v>
                </c:pt>
                <c:pt idx="155">
                  <c:v>105.43343720888846</c:v>
                </c:pt>
                <c:pt idx="156">
                  <c:v>105.55859766990874</c:v>
                </c:pt>
                <c:pt idx="157">
                  <c:v>105.68327628818305</c:v>
                </c:pt>
                <c:pt idx="158">
                  <c:v>105.80747417970815</c:v>
                </c:pt>
                <c:pt idx="159">
                  <c:v>105.93119246558925</c:v>
                </c:pt>
                <c:pt idx="160">
                  <c:v>106.05443227193835</c:v>
                </c:pt>
                <c:pt idx="161">
                  <c:v>106.17719472977409</c:v>
                </c:pt>
                <c:pt idx="162">
                  <c:v>106.29948097492252</c:v>
                </c:pt>
                <c:pt idx="163">
                  <c:v>106.42129214791818</c:v>
                </c:pt>
                <c:pt idx="164">
                  <c:v>106.54262939390679</c:v>
                </c:pt>
                <c:pt idx="165">
                  <c:v>106.6634938625479</c:v>
                </c:pt>
                <c:pt idx="166">
                  <c:v>106.78388670791908</c:v>
                </c:pt>
                <c:pt idx="167">
                  <c:v>106.90380908842081</c:v>
                </c:pt>
                <c:pt idx="168">
                  <c:v>107.02326216668175</c:v>
                </c:pt>
                <c:pt idx="169">
                  <c:v>107.14224710946537</c:v>
                </c:pt>
                <c:pt idx="170">
                  <c:v>107.26076508757757</c:v>
                </c:pt>
                <c:pt idx="171">
                  <c:v>107.37881727577404</c:v>
                </c:pt>
                <c:pt idx="172">
                  <c:v>107.49640485266971</c:v>
                </c:pt>
                <c:pt idx="173">
                  <c:v>107.61352900064841</c:v>
                </c:pt>
                <c:pt idx="174">
                  <c:v>107.73019090577334</c:v>
                </c:pt>
                <c:pt idx="175">
                  <c:v>107.84639175769817</c:v>
                </c:pt>
                <c:pt idx="176">
                  <c:v>107.96213274957975</c:v>
                </c:pt>
                <c:pt idx="177">
                  <c:v>108.07741507799057</c:v>
                </c:pt>
                <c:pt idx="178">
                  <c:v>108.19223994283277</c:v>
                </c:pt>
                <c:pt idx="179">
                  <c:v>108.30660854725271</c:v>
                </c:pt>
                <c:pt idx="180">
                  <c:v>108.42052209755607</c:v>
                </c:pt>
                <c:pt idx="181">
                  <c:v>108.53398180312431</c:v>
                </c:pt>
                <c:pt idx="182">
                  <c:v>108.64698887633149</c:v>
                </c:pt>
                <c:pt idx="183">
                  <c:v>108.75954453246165</c:v>
                </c:pt>
                <c:pt idx="184">
                  <c:v>108.87164998962773</c:v>
                </c:pt>
                <c:pt idx="185">
                  <c:v>108.98330646869087</c:v>
                </c:pt>
                <c:pt idx="186">
                  <c:v>109.0945151931797</c:v>
                </c:pt>
                <c:pt idx="187">
                  <c:v>109.20527738921217</c:v>
                </c:pt>
                <c:pt idx="188">
                  <c:v>109.31559428541618</c:v>
                </c:pt>
                <c:pt idx="189">
                  <c:v>109.42546711285264</c:v>
                </c:pt>
                <c:pt idx="190">
                  <c:v>109.5348971049377</c:v>
                </c:pt>
                <c:pt idx="191">
                  <c:v>109.64388549736751</c:v>
                </c:pt>
                <c:pt idx="192">
                  <c:v>109.75243352804215</c:v>
                </c:pt>
                <c:pt idx="193">
                  <c:v>109.86054243699095</c:v>
                </c:pt>
                <c:pt idx="194">
                  <c:v>109.96821346629881</c:v>
                </c:pt>
                <c:pt idx="195">
                  <c:v>110.07544786003297</c:v>
                </c:pt>
                <c:pt idx="196">
                  <c:v>110.18224686417021</c:v>
                </c:pt>
                <c:pt idx="197">
                  <c:v>110.28861172652539</c:v>
                </c:pt>
                <c:pt idx="198">
                  <c:v>110.3945436966802</c:v>
                </c:pt>
                <c:pt idx="199">
                  <c:v>110.50004402591308</c:v>
                </c:pt>
                <c:pt idx="200">
                  <c:v>110.60511396712936</c:v>
                </c:pt>
                <c:pt idx="201">
                  <c:v>110.70975477479254</c:v>
                </c:pt>
                <c:pt idx="202">
                  <c:v>110.81396770485604</c:v>
                </c:pt>
                <c:pt idx="203">
                  <c:v>110.91775401469583</c:v>
                </c:pt>
                <c:pt idx="204">
                  <c:v>111.02111496304343</c:v>
                </c:pt>
                <c:pt idx="205">
                  <c:v>111.12405180991979</c:v>
                </c:pt>
                <c:pt idx="206">
                  <c:v>111.22656581657039</c:v>
                </c:pt>
                <c:pt idx="207">
                  <c:v>111.32865824539989</c:v>
                </c:pt>
                <c:pt idx="208">
                  <c:v>111.43033035990852</c:v>
                </c:pt>
                <c:pt idx="209">
                  <c:v>111.53158342462861</c:v>
                </c:pt>
                <c:pt idx="210">
                  <c:v>111.63241870506182</c:v>
                </c:pt>
                <c:pt idx="211">
                  <c:v>111.73283746761727</c:v>
                </c:pt>
                <c:pt idx="212">
                  <c:v>111.83284097955011</c:v>
                </c:pt>
                <c:pt idx="213">
                  <c:v>111.93243050890098</c:v>
                </c:pt>
                <c:pt idx="214">
                  <c:v>112.0316073244357</c:v>
                </c:pt>
                <c:pt idx="215">
                  <c:v>112.13037269558646</c:v>
                </c:pt>
                <c:pt idx="216">
                  <c:v>112.22872789239231</c:v>
                </c:pt>
                <c:pt idx="217">
                  <c:v>112.32667418544193</c:v>
                </c:pt>
                <c:pt idx="218">
                  <c:v>112.42421284581536</c:v>
                </c:pt>
                <c:pt idx="219">
                  <c:v>112.52134514502819</c:v>
                </c:pt>
                <c:pt idx="220">
                  <c:v>112.6180723549745</c:v>
                </c:pt>
                <c:pt idx="221">
                  <c:v>112.71439574787161</c:v>
                </c:pt>
                <c:pt idx="222">
                  <c:v>112.81031659620554</c:v>
                </c:pt>
                <c:pt idx="223">
                  <c:v>112.90583617267636</c:v>
                </c:pt>
                <c:pt idx="224">
                  <c:v>113.0009557501446</c:v>
                </c:pt>
                <c:pt idx="225">
                  <c:v>113.09567660157808</c:v>
                </c:pt>
                <c:pt idx="226">
                  <c:v>113.18999999999976</c:v>
                </c:pt>
                <c:pt idx="227">
                  <c:v>113.28392721843576</c:v>
                </c:pt>
                <c:pt idx="228">
                  <c:v>113.37745952986391</c:v>
                </c:pt>
                <c:pt idx="229">
                  <c:v>113.47059820716353</c:v>
                </c:pt>
                <c:pt idx="230">
                  <c:v>113.56334452306481</c:v>
                </c:pt>
                <c:pt idx="231">
                  <c:v>113.65569975009997</c:v>
                </c:pt>
                <c:pt idx="232">
                  <c:v>113.74766516055389</c:v>
                </c:pt>
                <c:pt idx="233">
                  <c:v>113.83924202641616</c:v>
                </c:pt>
                <c:pt idx="234">
                  <c:v>113.93043161933304</c:v>
                </c:pt>
                <c:pt idx="235">
                  <c:v>114.02123521056046</c:v>
                </c:pt>
                <c:pt idx="236">
                  <c:v>114.11165407091744</c:v>
                </c:pt>
                <c:pt idx="237">
                  <c:v>114.20168947074018</c:v>
                </c:pt>
                <c:pt idx="238">
                  <c:v>114.29134267983626</c:v>
                </c:pt>
                <c:pt idx="239">
                  <c:v>114.38061496743994</c:v>
                </c:pt>
                <c:pt idx="240">
                  <c:v>114.46950760216792</c:v>
                </c:pt>
                <c:pt idx="241">
                  <c:v>114.55802185197541</c:v>
                </c:pt>
                <c:pt idx="242">
                  <c:v>114.64615898411255</c:v>
                </c:pt>
                <c:pt idx="243">
                  <c:v>114.73392026508242</c:v>
                </c:pt>
                <c:pt idx="244">
                  <c:v>114.82130696059784</c:v>
                </c:pt>
                <c:pt idx="245">
                  <c:v>114.90832033554082</c:v>
                </c:pt>
                <c:pt idx="246">
                  <c:v>114.99496165392048</c:v>
                </c:pt>
                <c:pt idx="247">
                  <c:v>115.08123217883281</c:v>
                </c:pt>
                <c:pt idx="248">
                  <c:v>115.16713317242083</c:v>
                </c:pt>
                <c:pt idx="249">
                  <c:v>115.25266589583455</c:v>
                </c:pt>
                <c:pt idx="250">
                  <c:v>115.33783160919195</c:v>
                </c:pt>
                <c:pt idx="251">
                  <c:v>115.42263157154092</c:v>
                </c:pt>
                <c:pt idx="252">
                  <c:v>115.50706704082056</c:v>
                </c:pt>
                <c:pt idx="253">
                  <c:v>115.5911392738239</c:v>
                </c:pt>
                <c:pt idx="254">
                  <c:v>115.67484952616105</c:v>
                </c:pt>
                <c:pt idx="255">
                  <c:v>115.75819905222191</c:v>
                </c:pt>
                <c:pt idx="256">
                  <c:v>115.8411891051411</c:v>
                </c:pt>
                <c:pt idx="257">
                  <c:v>115.92382093676156</c:v>
                </c:pt>
                <c:pt idx="258">
                  <c:v>116.00609579759956</c:v>
                </c:pt>
                <c:pt idx="259">
                  <c:v>116.08801493681032</c:v>
                </c:pt>
                <c:pt idx="260">
                  <c:v>116.16957960215373</c:v>
                </c:pt>
                <c:pt idx="261">
                  <c:v>116.25079103996049</c:v>
                </c:pt>
                <c:pt idx="262">
                  <c:v>116.33165049509893</c:v>
                </c:pt>
                <c:pt idx="263">
                  <c:v>116.41215921094218</c:v>
                </c:pt>
                <c:pt idx="264">
                  <c:v>116.49231842933621</c:v>
                </c:pt>
                <c:pt idx="265">
                  <c:v>116.57212939056726</c:v>
                </c:pt>
                <c:pt idx="266">
                  <c:v>116.65159333333112</c:v>
                </c:pt>
                <c:pt idx="267">
                  <c:v>116.73071149470169</c:v>
                </c:pt>
                <c:pt idx="268">
                  <c:v>116.80948511010058</c:v>
                </c:pt>
                <c:pt idx="269">
                  <c:v>116.88791541326701</c:v>
                </c:pt>
                <c:pt idx="270">
                  <c:v>116.96600363622838</c:v>
                </c:pt>
                <c:pt idx="271">
                  <c:v>117.04375100927037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4F56-87FA-688C686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10736"/>
        <c:axId val="575911152"/>
      </c:lineChart>
      <c:catAx>
        <c:axId val="5759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911152"/>
        <c:crosses val="autoZero"/>
        <c:auto val="1"/>
        <c:lblAlgn val="ctr"/>
        <c:lblOffset val="100"/>
        <c:noMultiLvlLbl val="0"/>
      </c:catAx>
      <c:valAx>
        <c:axId val="5759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9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Indice de chiffre d'affaires - Commerce et réparation de motocycles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8010834261807748"/>
          <c:y val="1.8395909776029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40816106081687E-2"/>
          <c:y val="9.8673116568094868E-2"/>
          <c:w val="0.94555402912873543"/>
          <c:h val="0.75126371743612042"/>
        </c:manualLayout>
      </c:layout>
      <c:lineChart>
        <c:grouping val="standard"/>
        <c:varyColors val="0"/>
        <c:ser>
          <c:idx val="0"/>
          <c:order val="0"/>
          <c:tx>
            <c:strRef>
              <c:f>'Decompositions de Gompertz '!$B$274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'!$B$275:$B$286</c:f>
              <c:numCache>
                <c:formatCode>General</c:formatCode>
                <c:ptCount val="12"/>
                <c:pt idx="0">
                  <c:v>48.82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98.14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103.94</c:v>
                </c:pt>
                <c:pt idx="8">
                  <c:v>84.64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A-4D26-9660-84F6171A5687}"/>
            </c:ext>
          </c:extLst>
        </c:ser>
        <c:ser>
          <c:idx val="1"/>
          <c:order val="1"/>
          <c:tx>
            <c:strRef>
              <c:f>'Decompositions de Gompertz '!$C$274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'!$C$275:$C$286</c:f>
              <c:numCache>
                <c:formatCode>General</c:formatCode>
                <c:ptCount val="12"/>
                <c:pt idx="0">
                  <c:v>53.45</c:v>
                </c:pt>
                <c:pt idx="1">
                  <c:v>61.03</c:v>
                </c:pt>
                <c:pt idx="2">
                  <c:v>88.43</c:v>
                </c:pt>
                <c:pt idx="3">
                  <c:v>111.72</c:v>
                </c:pt>
                <c:pt idx="4">
                  <c:v>117.36</c:v>
                </c:pt>
                <c:pt idx="5">
                  <c:v>107.18</c:v>
                </c:pt>
                <c:pt idx="6">
                  <c:v>68.77</c:v>
                </c:pt>
                <c:pt idx="7">
                  <c:v>109.49</c:v>
                </c:pt>
                <c:pt idx="8">
                  <c:v>83.76</c:v>
                </c:pt>
                <c:pt idx="9">
                  <c:v>77.75</c:v>
                </c:pt>
                <c:pt idx="10">
                  <c:v>69.260000000000005</c:v>
                </c:pt>
                <c:pt idx="11">
                  <c:v>75.12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A-4D26-9660-84F6171A5687}"/>
            </c:ext>
          </c:extLst>
        </c:ser>
        <c:ser>
          <c:idx val="2"/>
          <c:order val="2"/>
          <c:tx>
            <c:strRef>
              <c:f>'Decompositions de Gompertz '!$D$274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'!$D$275:$D$286</c:f>
              <c:numCache>
                <c:formatCode>General</c:formatCode>
                <c:ptCount val="12"/>
                <c:pt idx="0">
                  <c:v>61.67</c:v>
                </c:pt>
                <c:pt idx="1">
                  <c:v>64.88</c:v>
                </c:pt>
                <c:pt idx="2">
                  <c:v>88.01</c:v>
                </c:pt>
                <c:pt idx="3">
                  <c:v>110.1</c:v>
                </c:pt>
                <c:pt idx="4">
                  <c:v>114.46</c:v>
                </c:pt>
                <c:pt idx="5">
                  <c:v>117.52</c:v>
                </c:pt>
                <c:pt idx="6">
                  <c:v>75.7</c:v>
                </c:pt>
                <c:pt idx="7">
                  <c:v>119.66</c:v>
                </c:pt>
                <c:pt idx="8">
                  <c:v>82.04</c:v>
                </c:pt>
                <c:pt idx="9">
                  <c:v>89.95</c:v>
                </c:pt>
                <c:pt idx="10">
                  <c:v>76.48</c:v>
                </c:pt>
                <c:pt idx="11">
                  <c:v>76.83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A-4D26-9660-84F6171A5687}"/>
            </c:ext>
          </c:extLst>
        </c:ser>
        <c:ser>
          <c:idx val="3"/>
          <c:order val="3"/>
          <c:tx>
            <c:strRef>
              <c:f>'Decompositions de Gompertz '!$E$274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'!$E$275:$E$286</c:f>
              <c:numCache>
                <c:formatCode>General</c:formatCode>
                <c:ptCount val="12"/>
                <c:pt idx="0">
                  <c:v>63.99</c:v>
                </c:pt>
                <c:pt idx="1">
                  <c:v>69.680000000000007</c:v>
                </c:pt>
                <c:pt idx="2">
                  <c:v>94.37</c:v>
                </c:pt>
                <c:pt idx="3">
                  <c:v>123.58</c:v>
                </c:pt>
                <c:pt idx="4">
                  <c:v>111.53</c:v>
                </c:pt>
                <c:pt idx="5">
                  <c:v>112.51</c:v>
                </c:pt>
                <c:pt idx="6">
                  <c:v>76.84</c:v>
                </c:pt>
                <c:pt idx="7">
                  <c:v>116.22</c:v>
                </c:pt>
                <c:pt idx="8">
                  <c:v>82.08</c:v>
                </c:pt>
                <c:pt idx="9">
                  <c:v>88.52</c:v>
                </c:pt>
                <c:pt idx="10">
                  <c:v>73.44</c:v>
                </c:pt>
                <c:pt idx="11">
                  <c:v>73.84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A-4D26-9660-84F6171A5687}"/>
            </c:ext>
          </c:extLst>
        </c:ser>
        <c:ser>
          <c:idx val="4"/>
          <c:order val="4"/>
          <c:tx>
            <c:strRef>
              <c:f>'Decompositions de Gompertz '!$F$274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'!$F$275:$F$286</c:f>
              <c:numCache>
                <c:formatCode>General</c:formatCode>
                <c:ptCount val="12"/>
                <c:pt idx="0">
                  <c:v>61.68</c:v>
                </c:pt>
                <c:pt idx="1">
                  <c:v>66.239999999999995</c:v>
                </c:pt>
                <c:pt idx="2">
                  <c:v>94.74</c:v>
                </c:pt>
                <c:pt idx="3">
                  <c:v>128.75</c:v>
                </c:pt>
                <c:pt idx="4">
                  <c:v>114.68</c:v>
                </c:pt>
                <c:pt idx="5">
                  <c:v>115</c:v>
                </c:pt>
                <c:pt idx="6">
                  <c:v>81.06</c:v>
                </c:pt>
                <c:pt idx="7">
                  <c:v>125.59</c:v>
                </c:pt>
                <c:pt idx="8">
                  <c:v>94.25</c:v>
                </c:pt>
                <c:pt idx="9">
                  <c:v>94.02</c:v>
                </c:pt>
                <c:pt idx="10">
                  <c:v>73.69</c:v>
                </c:pt>
                <c:pt idx="11">
                  <c:v>83.82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A-4D26-9660-84F6171A5687}"/>
            </c:ext>
          </c:extLst>
        </c:ser>
        <c:ser>
          <c:idx val="5"/>
          <c:order val="5"/>
          <c:tx>
            <c:strRef>
              <c:f>'Decompositions de Gompertz '!$G$274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'!$G$275:$G$286</c:f>
              <c:numCache>
                <c:formatCode>General</c:formatCode>
                <c:ptCount val="12"/>
                <c:pt idx="0">
                  <c:v>67.16</c:v>
                </c:pt>
                <c:pt idx="1">
                  <c:v>73.16</c:v>
                </c:pt>
                <c:pt idx="2">
                  <c:v>98.18</c:v>
                </c:pt>
                <c:pt idx="3">
                  <c:v>132.16999999999999</c:v>
                </c:pt>
                <c:pt idx="4">
                  <c:v>112.52</c:v>
                </c:pt>
                <c:pt idx="5">
                  <c:v>129.09</c:v>
                </c:pt>
                <c:pt idx="6">
                  <c:v>82.8</c:v>
                </c:pt>
                <c:pt idx="7">
                  <c:v>129.66</c:v>
                </c:pt>
                <c:pt idx="8">
                  <c:v>103.07</c:v>
                </c:pt>
                <c:pt idx="9">
                  <c:v>96.69</c:v>
                </c:pt>
                <c:pt idx="10">
                  <c:v>78.040000000000006</c:v>
                </c:pt>
                <c:pt idx="11">
                  <c:v>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A-4D26-9660-84F6171A5687}"/>
            </c:ext>
          </c:extLst>
        </c:ser>
        <c:ser>
          <c:idx val="6"/>
          <c:order val="6"/>
          <c:tx>
            <c:strRef>
              <c:f>'Decompositions de Gompertz '!$H$274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'!$H$275:$H$286</c:f>
              <c:numCache>
                <c:formatCode>General</c:formatCode>
                <c:ptCount val="12"/>
                <c:pt idx="0">
                  <c:v>67.7</c:v>
                </c:pt>
                <c:pt idx="1">
                  <c:v>74.14</c:v>
                </c:pt>
                <c:pt idx="2">
                  <c:v>95.81</c:v>
                </c:pt>
                <c:pt idx="3">
                  <c:v>136.55000000000001</c:v>
                </c:pt>
                <c:pt idx="4">
                  <c:v>125.35</c:v>
                </c:pt>
                <c:pt idx="5">
                  <c:v>135.47999999999999</c:v>
                </c:pt>
                <c:pt idx="6">
                  <c:v>83.3</c:v>
                </c:pt>
                <c:pt idx="7">
                  <c:v>136.77000000000001</c:v>
                </c:pt>
                <c:pt idx="8">
                  <c:v>106.34</c:v>
                </c:pt>
                <c:pt idx="9">
                  <c:v>99.98</c:v>
                </c:pt>
                <c:pt idx="10">
                  <c:v>85.42</c:v>
                </c:pt>
                <c:pt idx="11">
                  <c:v>93.07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1A-4D26-9660-84F6171A5687}"/>
            </c:ext>
          </c:extLst>
        </c:ser>
        <c:ser>
          <c:idx val="7"/>
          <c:order val="7"/>
          <c:tx>
            <c:strRef>
              <c:f>'Decompositions de Gompertz '!$I$274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'!$I$275:$I$286</c:f>
              <c:numCache>
                <c:formatCode>General</c:formatCode>
                <c:ptCount val="12"/>
                <c:pt idx="0">
                  <c:v>71.37</c:v>
                </c:pt>
                <c:pt idx="1">
                  <c:v>77.94</c:v>
                </c:pt>
                <c:pt idx="2">
                  <c:v>101.3</c:v>
                </c:pt>
                <c:pt idx="3">
                  <c:v>135.15</c:v>
                </c:pt>
                <c:pt idx="4">
                  <c:v>133.15</c:v>
                </c:pt>
                <c:pt idx="5">
                  <c:v>140.06</c:v>
                </c:pt>
                <c:pt idx="6">
                  <c:v>83.39</c:v>
                </c:pt>
                <c:pt idx="7">
                  <c:v>143.02000000000001</c:v>
                </c:pt>
                <c:pt idx="8">
                  <c:v>110.65</c:v>
                </c:pt>
                <c:pt idx="9">
                  <c:v>100.98</c:v>
                </c:pt>
                <c:pt idx="10">
                  <c:v>84.8</c:v>
                </c:pt>
                <c:pt idx="11">
                  <c:v>95.65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1A-4D26-9660-84F6171A5687}"/>
            </c:ext>
          </c:extLst>
        </c:ser>
        <c:ser>
          <c:idx val="8"/>
          <c:order val="8"/>
          <c:tx>
            <c:strRef>
              <c:f>'Decompositions de Gompertz '!$J$274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'!$J$275:$J$286</c:f>
              <c:numCache>
                <c:formatCode>General</c:formatCode>
                <c:ptCount val="12"/>
                <c:pt idx="0">
                  <c:v>79.510000000000005</c:v>
                </c:pt>
                <c:pt idx="1">
                  <c:v>84.58</c:v>
                </c:pt>
                <c:pt idx="2">
                  <c:v>113.5</c:v>
                </c:pt>
                <c:pt idx="3">
                  <c:v>141.30000000000001</c:v>
                </c:pt>
                <c:pt idx="4">
                  <c:v>138.38</c:v>
                </c:pt>
                <c:pt idx="5">
                  <c:v>146</c:v>
                </c:pt>
                <c:pt idx="6">
                  <c:v>90.56</c:v>
                </c:pt>
                <c:pt idx="7">
                  <c:v>150.44999999999999</c:v>
                </c:pt>
                <c:pt idx="8">
                  <c:v>115.02</c:v>
                </c:pt>
                <c:pt idx="9">
                  <c:v>116.03</c:v>
                </c:pt>
                <c:pt idx="10">
                  <c:v>90.79</c:v>
                </c:pt>
                <c:pt idx="11">
                  <c:v>92.69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1A-4D26-9660-84F6171A5687}"/>
            </c:ext>
          </c:extLst>
        </c:ser>
        <c:ser>
          <c:idx val="9"/>
          <c:order val="9"/>
          <c:tx>
            <c:strRef>
              <c:f>'Decompositions de Gompertz '!$K$274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'!$K$275:$K$286</c:f>
              <c:numCache>
                <c:formatCode>General</c:formatCode>
                <c:ptCount val="12"/>
                <c:pt idx="0">
                  <c:v>82.33</c:v>
                </c:pt>
                <c:pt idx="1">
                  <c:v>97.71</c:v>
                </c:pt>
                <c:pt idx="2">
                  <c:v>108.63</c:v>
                </c:pt>
                <c:pt idx="3">
                  <c:v>143.38999999999999</c:v>
                </c:pt>
                <c:pt idx="4">
                  <c:v>143.63</c:v>
                </c:pt>
                <c:pt idx="5">
                  <c:v>140.44999999999999</c:v>
                </c:pt>
                <c:pt idx="6">
                  <c:v>99.49</c:v>
                </c:pt>
                <c:pt idx="7">
                  <c:v>154.69</c:v>
                </c:pt>
                <c:pt idx="8">
                  <c:v>116.08</c:v>
                </c:pt>
                <c:pt idx="9">
                  <c:v>112.72</c:v>
                </c:pt>
                <c:pt idx="10">
                  <c:v>83.18</c:v>
                </c:pt>
                <c:pt idx="11">
                  <c:v>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1A-4D26-9660-84F6171A5687}"/>
            </c:ext>
          </c:extLst>
        </c:ser>
        <c:ser>
          <c:idx val="10"/>
          <c:order val="10"/>
          <c:tx>
            <c:strRef>
              <c:f>'Decompositions de Gompertz '!$L$274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'!$L$275:$L$286</c:f>
              <c:numCache>
                <c:formatCode>General</c:formatCode>
                <c:ptCount val="12"/>
                <c:pt idx="0">
                  <c:v>73.319999999999993</c:v>
                </c:pt>
                <c:pt idx="1">
                  <c:v>80.02</c:v>
                </c:pt>
                <c:pt idx="2">
                  <c:v>112.5</c:v>
                </c:pt>
                <c:pt idx="3">
                  <c:v>139.93</c:v>
                </c:pt>
                <c:pt idx="4">
                  <c:v>129.36000000000001</c:v>
                </c:pt>
                <c:pt idx="5">
                  <c:v>133.58000000000001</c:v>
                </c:pt>
                <c:pt idx="6">
                  <c:v>88.97</c:v>
                </c:pt>
                <c:pt idx="7">
                  <c:v>142.85</c:v>
                </c:pt>
                <c:pt idx="8">
                  <c:v>114.61</c:v>
                </c:pt>
                <c:pt idx="9">
                  <c:v>109.21</c:v>
                </c:pt>
                <c:pt idx="10">
                  <c:v>78.739999999999995</c:v>
                </c:pt>
                <c:pt idx="11">
                  <c:v>84.81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1A-4D26-9660-84F6171A5687}"/>
            </c:ext>
          </c:extLst>
        </c:ser>
        <c:ser>
          <c:idx val="11"/>
          <c:order val="11"/>
          <c:tx>
            <c:strRef>
              <c:f>'Decompositions de Gompertz '!$M$274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'!$M$275:$M$286</c:f>
              <c:numCache>
                <c:formatCode>General</c:formatCode>
                <c:ptCount val="12"/>
                <c:pt idx="0">
                  <c:v>67.260000000000005</c:v>
                </c:pt>
                <c:pt idx="1">
                  <c:v>72.34</c:v>
                </c:pt>
                <c:pt idx="2">
                  <c:v>106.43</c:v>
                </c:pt>
                <c:pt idx="3">
                  <c:v>144.41</c:v>
                </c:pt>
                <c:pt idx="4">
                  <c:v>127.68</c:v>
                </c:pt>
                <c:pt idx="5">
                  <c:v>140.82</c:v>
                </c:pt>
                <c:pt idx="6">
                  <c:v>90.74</c:v>
                </c:pt>
                <c:pt idx="7">
                  <c:v>146.88</c:v>
                </c:pt>
                <c:pt idx="8">
                  <c:v>110.48</c:v>
                </c:pt>
                <c:pt idx="9">
                  <c:v>101.13</c:v>
                </c:pt>
                <c:pt idx="10">
                  <c:v>79.900000000000006</c:v>
                </c:pt>
                <c:pt idx="11">
                  <c:v>79.459999999999994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1A-4D26-9660-84F6171A5687}"/>
            </c:ext>
          </c:extLst>
        </c:ser>
        <c:ser>
          <c:idx val="12"/>
          <c:order val="12"/>
          <c:tx>
            <c:strRef>
              <c:f>'Decompositions de Gompertz '!$N$274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'!$N$275:$N$286</c:f>
              <c:numCache>
                <c:formatCode>General</c:formatCode>
                <c:ptCount val="12"/>
                <c:pt idx="0">
                  <c:v>74.56</c:v>
                </c:pt>
                <c:pt idx="1">
                  <c:v>78.12</c:v>
                </c:pt>
                <c:pt idx="2">
                  <c:v>112.75</c:v>
                </c:pt>
                <c:pt idx="3">
                  <c:v>148.47</c:v>
                </c:pt>
                <c:pt idx="4">
                  <c:v>141.96</c:v>
                </c:pt>
                <c:pt idx="5">
                  <c:v>130.34</c:v>
                </c:pt>
                <c:pt idx="6">
                  <c:v>87.31</c:v>
                </c:pt>
                <c:pt idx="7">
                  <c:v>141.03</c:v>
                </c:pt>
                <c:pt idx="8">
                  <c:v>110.17</c:v>
                </c:pt>
                <c:pt idx="9">
                  <c:v>103</c:v>
                </c:pt>
                <c:pt idx="10">
                  <c:v>82.2</c:v>
                </c:pt>
                <c:pt idx="11">
                  <c:v>87.62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1A-4D26-9660-84F6171A5687}"/>
            </c:ext>
          </c:extLst>
        </c:ser>
        <c:ser>
          <c:idx val="13"/>
          <c:order val="13"/>
          <c:tx>
            <c:strRef>
              <c:f>'Decompositions de Gompertz '!$O$274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'!$O$275:$O$286</c:f>
              <c:numCache>
                <c:formatCode>General</c:formatCode>
                <c:ptCount val="12"/>
                <c:pt idx="0">
                  <c:v>77.08</c:v>
                </c:pt>
                <c:pt idx="1">
                  <c:v>74.08</c:v>
                </c:pt>
                <c:pt idx="2">
                  <c:v>118.54</c:v>
                </c:pt>
                <c:pt idx="3">
                  <c:v>134.36000000000001</c:v>
                </c:pt>
                <c:pt idx="4">
                  <c:v>128.71</c:v>
                </c:pt>
                <c:pt idx="5">
                  <c:v>138.22</c:v>
                </c:pt>
                <c:pt idx="6">
                  <c:v>84.01</c:v>
                </c:pt>
                <c:pt idx="7">
                  <c:v>140.51</c:v>
                </c:pt>
                <c:pt idx="8">
                  <c:v>102.79</c:v>
                </c:pt>
                <c:pt idx="9">
                  <c:v>96.72</c:v>
                </c:pt>
                <c:pt idx="10">
                  <c:v>80.8</c:v>
                </c:pt>
                <c:pt idx="11">
                  <c:v>79.349999999999994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1A-4D26-9660-84F6171A5687}"/>
            </c:ext>
          </c:extLst>
        </c:ser>
        <c:ser>
          <c:idx val="14"/>
          <c:order val="14"/>
          <c:tx>
            <c:strRef>
              <c:f>'Decompositions de Gompertz '!$P$274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'!$P$275:$P$286</c:f>
              <c:numCache>
                <c:formatCode>General</c:formatCode>
                <c:ptCount val="12"/>
                <c:pt idx="0">
                  <c:v>72.2</c:v>
                </c:pt>
                <c:pt idx="1">
                  <c:v>69.150000000000006</c:v>
                </c:pt>
                <c:pt idx="2">
                  <c:v>99.7</c:v>
                </c:pt>
                <c:pt idx="3">
                  <c:v>130.65</c:v>
                </c:pt>
                <c:pt idx="4">
                  <c:v>121.28</c:v>
                </c:pt>
                <c:pt idx="5">
                  <c:v>124.75</c:v>
                </c:pt>
                <c:pt idx="6">
                  <c:v>85.43</c:v>
                </c:pt>
                <c:pt idx="7">
                  <c:v>144.71</c:v>
                </c:pt>
                <c:pt idx="8">
                  <c:v>101.51</c:v>
                </c:pt>
                <c:pt idx="9">
                  <c:v>99.84</c:v>
                </c:pt>
                <c:pt idx="10">
                  <c:v>80.92</c:v>
                </c:pt>
                <c:pt idx="11">
                  <c:v>82.91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1A-4D26-9660-84F6171A5687}"/>
            </c:ext>
          </c:extLst>
        </c:ser>
        <c:ser>
          <c:idx val="15"/>
          <c:order val="15"/>
          <c:tx>
            <c:strRef>
              <c:f>'Decompositions de Gompertz '!$Q$274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'!$Q$275:$Q$286</c:f>
              <c:numCache>
                <c:formatCode>General</c:formatCode>
                <c:ptCount val="12"/>
                <c:pt idx="0">
                  <c:v>74.819999999999993</c:v>
                </c:pt>
                <c:pt idx="1">
                  <c:v>74.459999999999994</c:v>
                </c:pt>
                <c:pt idx="2">
                  <c:v>109.26</c:v>
                </c:pt>
                <c:pt idx="3">
                  <c:v>141.83000000000001</c:v>
                </c:pt>
                <c:pt idx="4">
                  <c:v>128.61000000000001</c:v>
                </c:pt>
                <c:pt idx="5">
                  <c:v>127.06</c:v>
                </c:pt>
                <c:pt idx="6">
                  <c:v>80.849999999999994</c:v>
                </c:pt>
                <c:pt idx="7">
                  <c:v>131.30000000000001</c:v>
                </c:pt>
                <c:pt idx="8">
                  <c:v>108.13</c:v>
                </c:pt>
                <c:pt idx="9">
                  <c:v>104.66</c:v>
                </c:pt>
                <c:pt idx="10">
                  <c:v>80.14</c:v>
                </c:pt>
                <c:pt idx="11">
                  <c:v>85.72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1A-4D26-9660-84F6171A5687}"/>
            </c:ext>
          </c:extLst>
        </c:ser>
        <c:ser>
          <c:idx val="16"/>
          <c:order val="16"/>
          <c:tx>
            <c:strRef>
              <c:f>'Decompositions de Gompertz '!$R$274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'!$R$275:$R$286</c:f>
              <c:numCache>
                <c:formatCode>General</c:formatCode>
                <c:ptCount val="12"/>
                <c:pt idx="0">
                  <c:v>76.81</c:v>
                </c:pt>
                <c:pt idx="1">
                  <c:v>74.5</c:v>
                </c:pt>
                <c:pt idx="2">
                  <c:v>109.35</c:v>
                </c:pt>
                <c:pt idx="3">
                  <c:v>128.71</c:v>
                </c:pt>
                <c:pt idx="4">
                  <c:v>117.76</c:v>
                </c:pt>
                <c:pt idx="5">
                  <c:v>127.14</c:v>
                </c:pt>
                <c:pt idx="6">
                  <c:v>80.849999999999994</c:v>
                </c:pt>
                <c:pt idx="7">
                  <c:v>119.56</c:v>
                </c:pt>
                <c:pt idx="8">
                  <c:v>101.77</c:v>
                </c:pt>
                <c:pt idx="9">
                  <c:v>95.7</c:v>
                </c:pt>
                <c:pt idx="10">
                  <c:v>79.02</c:v>
                </c:pt>
                <c:pt idx="11">
                  <c:v>88.85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1A-4D26-9660-84F6171A5687}"/>
            </c:ext>
          </c:extLst>
        </c:ser>
        <c:ser>
          <c:idx val="17"/>
          <c:order val="17"/>
          <c:tx>
            <c:strRef>
              <c:f>'Decompositions de Gompertz '!$S$274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'!$S$275:$S$286</c:f>
              <c:numCache>
                <c:formatCode>General</c:formatCode>
                <c:ptCount val="12"/>
                <c:pt idx="0">
                  <c:v>73.459999999999994</c:v>
                </c:pt>
                <c:pt idx="1">
                  <c:v>83.51</c:v>
                </c:pt>
                <c:pt idx="2">
                  <c:v>113.15</c:v>
                </c:pt>
                <c:pt idx="3">
                  <c:v>136.07</c:v>
                </c:pt>
                <c:pt idx="4">
                  <c:v>128.55000000000001</c:v>
                </c:pt>
                <c:pt idx="5">
                  <c:v>132.52000000000001</c:v>
                </c:pt>
                <c:pt idx="6">
                  <c:v>81.09</c:v>
                </c:pt>
                <c:pt idx="7">
                  <c:v>124.71</c:v>
                </c:pt>
                <c:pt idx="8">
                  <c:v>115.02</c:v>
                </c:pt>
                <c:pt idx="9">
                  <c:v>100.19</c:v>
                </c:pt>
                <c:pt idx="10">
                  <c:v>87.52</c:v>
                </c:pt>
                <c:pt idx="11">
                  <c:v>93.84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1A-4D26-9660-84F6171A5687}"/>
            </c:ext>
          </c:extLst>
        </c:ser>
        <c:ser>
          <c:idx val="18"/>
          <c:order val="18"/>
          <c:tx>
            <c:strRef>
              <c:f>'Decompositions de Gompertz '!$T$274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'!$T$275:$T$286</c:f>
              <c:numCache>
                <c:formatCode>General</c:formatCode>
                <c:ptCount val="12"/>
                <c:pt idx="0">
                  <c:v>71.83</c:v>
                </c:pt>
                <c:pt idx="1">
                  <c:v>83.24</c:v>
                </c:pt>
                <c:pt idx="2">
                  <c:v>127.67</c:v>
                </c:pt>
                <c:pt idx="3">
                  <c:v>137.72</c:v>
                </c:pt>
                <c:pt idx="4">
                  <c:v>139.16999999999999</c:v>
                </c:pt>
                <c:pt idx="5">
                  <c:v>146.29</c:v>
                </c:pt>
                <c:pt idx="6">
                  <c:v>85.38</c:v>
                </c:pt>
                <c:pt idx="7">
                  <c:v>137.87</c:v>
                </c:pt>
                <c:pt idx="8">
                  <c:v>113.6</c:v>
                </c:pt>
                <c:pt idx="9">
                  <c:v>106.03</c:v>
                </c:pt>
                <c:pt idx="10">
                  <c:v>92.95</c:v>
                </c:pt>
                <c:pt idx="11">
                  <c:v>94.71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1A-4D26-9660-84F6171A5687}"/>
            </c:ext>
          </c:extLst>
        </c:ser>
        <c:ser>
          <c:idx val="19"/>
          <c:order val="19"/>
          <c:tx>
            <c:strRef>
              <c:f>'Decompositions de Gompertz '!$U$274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'!$U$275:$U$286</c:f>
              <c:numCache>
                <c:formatCode>General</c:formatCode>
                <c:ptCount val="12"/>
                <c:pt idx="0">
                  <c:v>84.05</c:v>
                </c:pt>
                <c:pt idx="1">
                  <c:v>86.59</c:v>
                </c:pt>
                <c:pt idx="2">
                  <c:v>119.19</c:v>
                </c:pt>
                <c:pt idx="3">
                  <c:v>136.93</c:v>
                </c:pt>
                <c:pt idx="4">
                  <c:v>142.66</c:v>
                </c:pt>
                <c:pt idx="5">
                  <c:v>154.94999999999999</c:v>
                </c:pt>
                <c:pt idx="6">
                  <c:v>85.65</c:v>
                </c:pt>
                <c:pt idx="7">
                  <c:v>144.16</c:v>
                </c:pt>
                <c:pt idx="8">
                  <c:v>120.74</c:v>
                </c:pt>
                <c:pt idx="9">
                  <c:v>113.19</c:v>
                </c:pt>
                <c:pt idx="10">
                  <c:v>93.81</c:v>
                </c:pt>
                <c:pt idx="11">
                  <c:v>91.64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1A-4D26-9660-84F6171A5687}"/>
            </c:ext>
          </c:extLst>
        </c:ser>
        <c:ser>
          <c:idx val="20"/>
          <c:order val="20"/>
          <c:tx>
            <c:strRef>
              <c:f>'Decompositions de Gompertz '!$V$274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'!$V$275:$V$286</c:f>
              <c:numCache>
                <c:formatCode>General</c:formatCode>
                <c:ptCount val="12"/>
                <c:pt idx="0">
                  <c:v>85.44</c:v>
                </c:pt>
                <c:pt idx="1">
                  <c:v>101.19</c:v>
                </c:pt>
                <c:pt idx="2">
                  <c:v>142.84</c:v>
                </c:pt>
                <c:pt idx="3">
                  <c:v>150.71</c:v>
                </c:pt>
                <c:pt idx="4">
                  <c:v>154.24</c:v>
                </c:pt>
                <c:pt idx="5">
                  <c:v>150.63</c:v>
                </c:pt>
                <c:pt idx="6">
                  <c:v>91.25</c:v>
                </c:pt>
                <c:pt idx="7">
                  <c:v>160.18</c:v>
                </c:pt>
                <c:pt idx="8">
                  <c:v>124.29</c:v>
                </c:pt>
                <c:pt idx="9">
                  <c:v>120.45</c:v>
                </c:pt>
                <c:pt idx="10">
                  <c:v>99.43</c:v>
                </c:pt>
                <c:pt idx="11">
                  <c:v>100.28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1A-4D26-9660-84F6171A5687}"/>
            </c:ext>
          </c:extLst>
        </c:ser>
        <c:ser>
          <c:idx val="21"/>
          <c:order val="21"/>
          <c:tx>
            <c:strRef>
              <c:f>'Decompositions de Gompertz '!$W$274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'!$W$275:$W$286</c:f>
              <c:numCache>
                <c:formatCode>General</c:formatCode>
                <c:ptCount val="12"/>
                <c:pt idx="0">
                  <c:v>100.51</c:v>
                </c:pt>
                <c:pt idx="1">
                  <c:v>108.34</c:v>
                </c:pt>
                <c:pt idx="2">
                  <c:v>76.709999999999994</c:v>
                </c:pt>
                <c:pt idx="3">
                  <c:v>45.17</c:v>
                </c:pt>
                <c:pt idx="4">
                  <c:v>146.6</c:v>
                </c:pt>
                <c:pt idx="5">
                  <c:v>195.01</c:v>
                </c:pt>
                <c:pt idx="6">
                  <c:v>125.9</c:v>
                </c:pt>
                <c:pt idx="7">
                  <c:v>189.84</c:v>
                </c:pt>
                <c:pt idx="8">
                  <c:v>145.77000000000001</c:v>
                </c:pt>
                <c:pt idx="9">
                  <c:v>130.79</c:v>
                </c:pt>
                <c:pt idx="10">
                  <c:v>86.62</c:v>
                </c:pt>
                <c:pt idx="11">
                  <c:v>118.43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1A-4D26-9660-84F6171A5687}"/>
            </c:ext>
          </c:extLst>
        </c:ser>
        <c:ser>
          <c:idx val="22"/>
          <c:order val="22"/>
          <c:tx>
            <c:strRef>
              <c:f>'Decompositions de Gompertz '!$X$274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'Decompositions de Gompertz '!$A$275:$A$286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'Decompositions de Gompertz '!$X$275:$X$286</c:f>
              <c:numCache>
                <c:formatCode>General</c:formatCode>
                <c:ptCount val="12"/>
                <c:pt idx="0">
                  <c:v>95.72</c:v>
                </c:pt>
                <c:pt idx="1">
                  <c:v>113.87</c:v>
                </c:pt>
                <c:pt idx="2">
                  <c:v>161.22</c:v>
                </c:pt>
                <c:pt idx="3">
                  <c:v>164.94</c:v>
                </c:pt>
                <c:pt idx="4">
                  <c:v>162.66999999999999</c:v>
                </c:pt>
                <c:pt idx="5">
                  <c:v>188.36</c:v>
                </c:pt>
                <c:pt idx="6">
                  <c:v>113.01</c:v>
                </c:pt>
                <c:pt idx="7">
                  <c:v>176.93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1A-4D26-9660-84F6171A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71055"/>
        <c:axId val="616370223"/>
      </c:lineChart>
      <c:catAx>
        <c:axId val="6163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70223"/>
        <c:crosses val="autoZero"/>
        <c:auto val="1"/>
        <c:lblAlgn val="ctr"/>
        <c:lblOffset val="100"/>
        <c:noMultiLvlLbl val="0"/>
      </c:catAx>
      <c:valAx>
        <c:axId val="6163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637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050" b="0" i="0" baseline="0">
                <a:effectLst/>
              </a:rPr>
              <a:t>Indice de chiffre d'affaires - Commerce et réparation de motocycles</a:t>
            </a:r>
            <a:endParaRPr lang="fr-FR" sz="105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'Decompositions de Gompertz '!$Q$1:$Q$272</c:f>
              <c:strCache>
                <c:ptCount val="272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  <c:pt idx="260">
                  <c:v>2020-09</c:v>
                </c:pt>
                <c:pt idx="261">
                  <c:v>2020-10</c:v>
                </c:pt>
                <c:pt idx="262">
                  <c:v>2020-11</c:v>
                </c:pt>
                <c:pt idx="263">
                  <c:v>2020-12</c:v>
                </c:pt>
                <c:pt idx="264">
                  <c:v>2021-01</c:v>
                </c:pt>
                <c:pt idx="265">
                  <c:v>2021-02</c:v>
                </c:pt>
                <c:pt idx="266">
                  <c:v>2021-03</c:v>
                </c:pt>
                <c:pt idx="267">
                  <c:v>2021-04</c:v>
                </c:pt>
                <c:pt idx="268">
                  <c:v>2021-05</c:v>
                </c:pt>
                <c:pt idx="269">
                  <c:v>2021-06</c:v>
                </c:pt>
                <c:pt idx="270">
                  <c:v>2021-07</c:v>
                </c:pt>
                <c:pt idx="271">
                  <c:v>2021-08</c:v>
                </c:pt>
              </c:strCache>
            </c:strRef>
          </c:cat>
          <c:val>
            <c:numRef>
              <c:f>'Decompositions de Gompertz '!$W$1:$W$272</c:f>
              <c:numCache>
                <c:formatCode>General</c:formatCode>
                <c:ptCount val="272"/>
                <c:pt idx="0">
                  <c:v>69.918865488061655</c:v>
                </c:pt>
                <c:pt idx="1">
                  <c:v>71.137172660133416</c:v>
                </c:pt>
                <c:pt idx="2">
                  <c:v>75.876214098855925</c:v>
                </c:pt>
                <c:pt idx="3">
                  <c:v>86.587640206418925</c:v>
                </c:pt>
                <c:pt idx="4">
                  <c:v>79.537267442417303</c:v>
                </c:pt>
                <c:pt idx="5">
                  <c:v>84.040381738738716</c:v>
                </c:pt>
                <c:pt idx="6">
                  <c:v>90.254511743529832</c:v>
                </c:pt>
                <c:pt idx="7">
                  <c:v>79.078337414708329</c:v>
                </c:pt>
                <c:pt idx="8">
                  <c:v>83.42125517910263</c:v>
                </c:pt>
                <c:pt idx="9">
                  <c:v>83.179214335798491</c:v>
                </c:pt>
                <c:pt idx="10">
                  <c:v>79.624961091655877</c:v>
                </c:pt>
                <c:pt idx="11">
                  <c:v>89.28694351604571</c:v>
                </c:pt>
                <c:pt idx="12">
                  <c:v>76.549843513660292</c:v>
                </c:pt>
                <c:pt idx="13">
                  <c:v>80.90759685888824</c:v>
                </c:pt>
                <c:pt idx="14">
                  <c:v>86.454498296119439</c:v>
                </c:pt>
                <c:pt idx="15">
                  <c:v>88.911499667841198</c:v>
                </c:pt>
                <c:pt idx="16">
                  <c:v>95.114058559630067</c:v>
                </c:pt>
                <c:pt idx="17">
                  <c:v>82.68265205395646</c:v>
                </c:pt>
                <c:pt idx="18">
                  <c:v>83.323973319942894</c:v>
                </c:pt>
                <c:pt idx="19">
                  <c:v>83.300819352861396</c:v>
                </c:pt>
                <c:pt idx="20">
                  <c:v>82.553926439055246</c:v>
                </c:pt>
                <c:pt idx="21">
                  <c:v>80.267890214823552</c:v>
                </c:pt>
                <c:pt idx="22">
                  <c:v>88.963136073690706</c:v>
                </c:pt>
                <c:pt idx="23">
                  <c:v>89.81300477939682</c:v>
                </c:pt>
                <c:pt idx="24">
                  <c:v>88.322335818286817</c:v>
                </c:pt>
                <c:pt idx="25">
                  <c:v>86.011549798536279</c:v>
                </c:pt>
                <c:pt idx="26">
                  <c:v>86.043880979774656</c:v>
                </c:pt>
                <c:pt idx="27">
                  <c:v>87.622235172120611</c:v>
                </c:pt>
                <c:pt idx="28">
                  <c:v>92.763762293245208</c:v>
                </c:pt>
                <c:pt idx="29">
                  <c:v>90.659313952052258</c:v>
                </c:pt>
                <c:pt idx="30">
                  <c:v>91.720587179288614</c:v>
                </c:pt>
                <c:pt idx="31">
                  <c:v>91.038232201693262</c:v>
                </c:pt>
                <c:pt idx="32">
                  <c:v>80.858692992599003</c:v>
                </c:pt>
                <c:pt idx="33">
                  <c:v>92.862980383580435</c:v>
                </c:pt>
                <c:pt idx="34">
                  <c:v>98.237087018710142</c:v>
                </c:pt>
                <c:pt idx="35">
                  <c:v>91.857470143784028</c:v>
                </c:pt>
                <c:pt idx="36">
                  <c:v>91.644985714483113</c:v>
                </c:pt>
                <c:pt idx="37">
                  <c:v>92.374919697318262</c:v>
                </c:pt>
                <c:pt idx="38">
                  <c:v>92.261800341567252</c:v>
                </c:pt>
                <c:pt idx="39">
                  <c:v>98.350189124165908</c:v>
                </c:pt>
                <c:pt idx="40">
                  <c:v>90.389152617208097</c:v>
                </c:pt>
                <c:pt idx="41">
                  <c:v>86.794412974348205</c:v>
                </c:pt>
                <c:pt idx="42">
                  <c:v>93.10184833363985</c:v>
                </c:pt>
                <c:pt idx="43">
                  <c:v>88.421054207594779</c:v>
                </c:pt>
                <c:pt idx="44">
                  <c:v>80.898117026237514</c:v>
                </c:pt>
                <c:pt idx="45">
                  <c:v>91.386670634291704</c:v>
                </c:pt>
                <c:pt idx="46">
                  <c:v>94.332265568175629</c:v>
                </c:pt>
                <c:pt idx="47">
                  <c:v>88.282644740557245</c:v>
                </c:pt>
                <c:pt idx="48">
                  <c:v>88.336657585080758</c:v>
                </c:pt>
                <c:pt idx="49">
                  <c:v>87.814504603191168</c:v>
                </c:pt>
                <c:pt idx="50">
                  <c:v>92.623534644061465</c:v>
                </c:pt>
                <c:pt idx="51">
                  <c:v>102.46469371853343</c:v>
                </c:pt>
                <c:pt idx="52">
                  <c:v>92.942060630695096</c:v>
                </c:pt>
                <c:pt idx="53">
                  <c:v>88.715291903386742</c:v>
                </c:pt>
                <c:pt idx="54">
                  <c:v>98.214937869922522</c:v>
                </c:pt>
                <c:pt idx="55">
                  <c:v>95.549821011287463</c:v>
                </c:pt>
                <c:pt idx="56">
                  <c:v>92.892879260756402</c:v>
                </c:pt>
                <c:pt idx="57">
                  <c:v>97.064785054632921</c:v>
                </c:pt>
                <c:pt idx="58">
                  <c:v>94.653385753252479</c:v>
                </c:pt>
                <c:pt idx="59">
                  <c:v>100.21467066838444</c:v>
                </c:pt>
                <c:pt idx="60">
                  <c:v>96.184985788165108</c:v>
                </c:pt>
                <c:pt idx="61">
                  <c:v>96.988362873935174</c:v>
                </c:pt>
                <c:pt idx="62">
                  <c:v>95.986685996980739</c:v>
                </c:pt>
                <c:pt idx="63">
                  <c:v>105.18647432061019</c:v>
                </c:pt>
                <c:pt idx="64">
                  <c:v>91.19149513573258</c:v>
                </c:pt>
                <c:pt idx="65">
                  <c:v>99.584843754853878</c:v>
                </c:pt>
                <c:pt idx="66">
                  <c:v>100.32317857919547</c:v>
                </c:pt>
                <c:pt idx="67">
                  <c:v>98.646307765933045</c:v>
                </c:pt>
                <c:pt idx="68">
                  <c:v>101.58587867804947</c:v>
                </c:pt>
                <c:pt idx="69">
                  <c:v>99.821251509598568</c:v>
                </c:pt>
                <c:pt idx="70">
                  <c:v>100.24087697358969</c:v>
                </c:pt>
                <c:pt idx="71">
                  <c:v>110.80763156222706</c:v>
                </c:pt>
                <c:pt idx="72">
                  <c:v>96.958361195038393</c:v>
                </c:pt>
                <c:pt idx="73">
                  <c:v>98.287550894936501</c:v>
                </c:pt>
                <c:pt idx="74">
                  <c:v>93.669631140463679</c:v>
                </c:pt>
                <c:pt idx="75">
                  <c:v>108.67226351274361</c:v>
                </c:pt>
                <c:pt idx="76">
                  <c:v>101.58952999701457</c:v>
                </c:pt>
                <c:pt idx="77">
                  <c:v>104.51432823539857</c:v>
                </c:pt>
                <c:pt idx="78">
                  <c:v>100.92899487496355</c:v>
                </c:pt>
                <c:pt idx="79">
                  <c:v>104.05564949210755</c:v>
                </c:pt>
                <c:pt idx="80">
                  <c:v>104.80879342799827</c:v>
                </c:pt>
                <c:pt idx="81">
                  <c:v>103.21779631740269</c:v>
                </c:pt>
                <c:pt idx="82">
                  <c:v>109.72034483705832</c:v>
                </c:pt>
                <c:pt idx="83">
                  <c:v>111.27391313656098</c:v>
                </c:pt>
                <c:pt idx="84">
                  <c:v>102.21444960841787</c:v>
                </c:pt>
                <c:pt idx="85">
                  <c:v>103.32521873147222</c:v>
                </c:pt>
                <c:pt idx="86">
                  <c:v>99.036986061256343</c:v>
                </c:pt>
                <c:pt idx="87">
                  <c:v>107.55808431891101</c:v>
                </c:pt>
                <c:pt idx="88">
                  <c:v>107.91101650660144</c:v>
                </c:pt>
                <c:pt idx="89">
                  <c:v>108.04751116511606</c:v>
                </c:pt>
                <c:pt idx="90">
                  <c:v>101.03804180820181</c:v>
                </c:pt>
                <c:pt idx="91">
                  <c:v>108.81069671975742</c:v>
                </c:pt>
                <c:pt idx="92">
                  <c:v>109.05673305254851</c:v>
                </c:pt>
                <c:pt idx="93">
                  <c:v>104.25018075746472</c:v>
                </c:pt>
                <c:pt idx="94">
                  <c:v>108.92396677806772</c:v>
                </c:pt>
                <c:pt idx="95">
                  <c:v>114.35854508984698</c:v>
                </c:pt>
                <c:pt idx="96">
                  <c:v>113.87236777869279</c:v>
                </c:pt>
                <c:pt idx="97">
                  <c:v>112.12788042478728</c:v>
                </c:pt>
                <c:pt idx="98">
                  <c:v>110.96444144079561</c:v>
                </c:pt>
                <c:pt idx="99">
                  <c:v>112.45251434896134</c:v>
                </c:pt>
                <c:pt idx="100">
                  <c:v>112.14965425597826</c:v>
                </c:pt>
                <c:pt idx="101">
                  <c:v>112.62984885125621</c:v>
                </c:pt>
                <c:pt idx="102">
                  <c:v>109.7254474895162</c:v>
                </c:pt>
                <c:pt idx="103">
                  <c:v>114.46349686398756</c:v>
                </c:pt>
                <c:pt idx="104">
                  <c:v>113.36380872755652</c:v>
                </c:pt>
                <c:pt idx="105">
                  <c:v>119.78756658039842</c:v>
                </c:pt>
                <c:pt idx="106">
                  <c:v>116.61800641250908</c:v>
                </c:pt>
                <c:pt idx="107">
                  <c:v>110.81958750003048</c:v>
                </c:pt>
                <c:pt idx="108">
                  <c:v>117.91110601458655</c:v>
                </c:pt>
                <c:pt idx="109">
                  <c:v>129.53434850208043</c:v>
                </c:pt>
                <c:pt idx="110">
                  <c:v>106.20323589175003</c:v>
                </c:pt>
                <c:pt idx="111">
                  <c:v>114.11582471689714</c:v>
                </c:pt>
                <c:pt idx="112">
                  <c:v>116.40450094512327</c:v>
                </c:pt>
                <c:pt idx="113">
                  <c:v>108.34837172026667</c:v>
                </c:pt>
                <c:pt idx="114">
                  <c:v>120.54532653193426</c:v>
                </c:pt>
                <c:pt idx="115">
                  <c:v>117.68932090322524</c:v>
                </c:pt>
                <c:pt idx="116">
                  <c:v>114.40854561897723</c:v>
                </c:pt>
                <c:pt idx="117">
                  <c:v>116.37037408379307</c:v>
                </c:pt>
                <c:pt idx="118">
                  <c:v>106.84310797876974</c:v>
                </c:pt>
                <c:pt idx="119">
                  <c:v>105.33181204825424</c:v>
                </c:pt>
                <c:pt idx="120">
                  <c:v>105.00719413323802</c:v>
                </c:pt>
                <c:pt idx="121">
                  <c:v>106.0826790209444</c:v>
                </c:pt>
                <c:pt idx="122">
                  <c:v>109.9867811637842</c:v>
                </c:pt>
                <c:pt idx="123">
                  <c:v>111.36221042356802</c:v>
                </c:pt>
                <c:pt idx="124">
                  <c:v>104.83942242053296</c:v>
                </c:pt>
                <c:pt idx="125">
                  <c:v>103.04859732569045</c:v>
                </c:pt>
                <c:pt idx="126">
                  <c:v>107.79895166897369</c:v>
                </c:pt>
                <c:pt idx="127">
                  <c:v>108.68135943516532</c:v>
                </c:pt>
                <c:pt idx="128">
                  <c:v>112.95971238276172</c:v>
                </c:pt>
                <c:pt idx="129">
                  <c:v>112.7467046991753</c:v>
                </c:pt>
                <c:pt idx="130">
                  <c:v>101.14001349180486</c:v>
                </c:pt>
                <c:pt idx="131">
                  <c:v>101.39830851092444</c:v>
                </c:pt>
                <c:pt idx="132">
                  <c:v>96.328203456104617</c:v>
                </c:pt>
                <c:pt idx="133">
                  <c:v>95.901287182893256</c:v>
                </c:pt>
                <c:pt idx="134">
                  <c:v>104.05238328232493</c:v>
                </c:pt>
                <c:pt idx="135">
                  <c:v>114.92758384383232</c:v>
                </c:pt>
                <c:pt idx="136">
                  <c:v>103.47787148000654</c:v>
                </c:pt>
                <c:pt idx="137">
                  <c:v>108.63380352899931</c:v>
                </c:pt>
                <c:pt idx="138">
                  <c:v>109.94354135599271</c:v>
                </c:pt>
                <c:pt idx="139">
                  <c:v>111.74741388755396</c:v>
                </c:pt>
                <c:pt idx="140">
                  <c:v>108.88918090958481</c:v>
                </c:pt>
                <c:pt idx="141">
                  <c:v>104.40503842347402</c:v>
                </c:pt>
                <c:pt idx="142">
                  <c:v>102.63001115056146</c:v>
                </c:pt>
                <c:pt idx="143">
                  <c:v>95.001881786087196</c:v>
                </c:pt>
                <c:pt idx="144">
                  <c:v>106.78309321568777</c:v>
                </c:pt>
                <c:pt idx="145">
                  <c:v>103.56384510267655</c:v>
                </c:pt>
                <c:pt idx="146">
                  <c:v>110.23119623303705</c:v>
                </c:pt>
                <c:pt idx="147">
                  <c:v>118.15870350594685</c:v>
                </c:pt>
                <c:pt idx="148">
                  <c:v>115.05105447448096</c:v>
                </c:pt>
                <c:pt idx="149">
                  <c:v>100.54914040597764</c:v>
                </c:pt>
                <c:pt idx="150">
                  <c:v>105.78764156702363</c:v>
                </c:pt>
                <c:pt idx="151">
                  <c:v>107.29668968247368</c:v>
                </c:pt>
                <c:pt idx="152">
                  <c:v>108.58364464888629</c:v>
                </c:pt>
                <c:pt idx="153">
                  <c:v>106.33559732639004</c:v>
                </c:pt>
                <c:pt idx="154">
                  <c:v>105.58431685326849</c:v>
                </c:pt>
                <c:pt idx="155">
                  <c:v>104.75792703368941</c:v>
                </c:pt>
                <c:pt idx="156">
                  <c:v>110.39217844776304</c:v>
                </c:pt>
                <c:pt idx="157">
                  <c:v>98.208008771201719</c:v>
                </c:pt>
                <c:pt idx="158">
                  <c:v>115.89184923693315</c:v>
                </c:pt>
                <c:pt idx="159">
                  <c:v>106.92936891667691</c:v>
                </c:pt>
                <c:pt idx="160">
                  <c:v>104.31263187806738</c:v>
                </c:pt>
                <c:pt idx="161">
                  <c:v>106.62806649466188</c:v>
                </c:pt>
                <c:pt idx="162">
                  <c:v>101.78925401495425</c:v>
                </c:pt>
                <c:pt idx="163">
                  <c:v>106.90106975313321</c:v>
                </c:pt>
                <c:pt idx="164">
                  <c:v>101.30991044257986</c:v>
                </c:pt>
                <c:pt idx="165">
                  <c:v>99.852223042800432</c:v>
                </c:pt>
                <c:pt idx="166">
                  <c:v>103.78604381683812</c:v>
                </c:pt>
                <c:pt idx="167">
                  <c:v>94.870366470249422</c:v>
                </c:pt>
                <c:pt idx="168">
                  <c:v>103.40315625231568</c:v>
                </c:pt>
                <c:pt idx="169">
                  <c:v>91.672297604327753</c:v>
                </c:pt>
                <c:pt idx="170">
                  <c:v>97.472729618038088</c:v>
                </c:pt>
                <c:pt idx="171">
                  <c:v>103.97679405302053</c:v>
                </c:pt>
                <c:pt idx="172">
                  <c:v>98.291010754191674</c:v>
                </c:pt>
                <c:pt idx="173">
                  <c:v>96.236805782152146</c:v>
                </c:pt>
                <c:pt idx="174">
                  <c:v>103.50977229493562</c:v>
                </c:pt>
                <c:pt idx="175">
                  <c:v>110.09646149011394</c:v>
                </c:pt>
                <c:pt idx="176">
                  <c:v>100.0483413661473</c:v>
                </c:pt>
                <c:pt idx="177">
                  <c:v>103.073262495794</c:v>
                </c:pt>
                <c:pt idx="178">
                  <c:v>103.94018150567501</c:v>
                </c:pt>
                <c:pt idx="179">
                  <c:v>99.126680328271959</c:v>
                </c:pt>
                <c:pt idx="180">
                  <c:v>107.15545915233045</c:v>
                </c:pt>
                <c:pt idx="181">
                  <c:v>98.711775554855279</c:v>
                </c:pt>
                <c:pt idx="182">
                  <c:v>106.81916186626722</c:v>
                </c:pt>
                <c:pt idx="183">
                  <c:v>112.87431075805512</c:v>
                </c:pt>
                <c:pt idx="184">
                  <c:v>104.23158717922652</c:v>
                </c:pt>
                <c:pt idx="185">
                  <c:v>98.018825993428877</c:v>
                </c:pt>
                <c:pt idx="186">
                  <c:v>97.960495025699913</c:v>
                </c:pt>
                <c:pt idx="187">
                  <c:v>99.894032158468391</c:v>
                </c:pt>
                <c:pt idx="188">
                  <c:v>106.5730189333219</c:v>
                </c:pt>
                <c:pt idx="189">
                  <c:v>108.04935549689303</c:v>
                </c:pt>
                <c:pt idx="190">
                  <c:v>102.93828652823524</c:v>
                </c:pt>
                <c:pt idx="191">
                  <c:v>102.48629885103693</c:v>
                </c:pt>
                <c:pt idx="192">
                  <c:v>110.00549074432642</c:v>
                </c:pt>
                <c:pt idx="193">
                  <c:v>98.764803637345139</c:v>
                </c:pt>
                <c:pt idx="194">
                  <c:v>106.90715129119823</c:v>
                </c:pt>
                <c:pt idx="195">
                  <c:v>102.43286002728107</c:v>
                </c:pt>
                <c:pt idx="196">
                  <c:v>95.438237354993504</c:v>
                </c:pt>
                <c:pt idx="197">
                  <c:v>98.080540979100789</c:v>
                </c:pt>
                <c:pt idx="198">
                  <c:v>97.960495025699913</c:v>
                </c:pt>
                <c:pt idx="199">
                  <c:v>90.962151446050868</c:v>
                </c:pt>
                <c:pt idx="200">
                  <c:v>100.30459758479766</c:v>
                </c:pt>
                <c:pt idx="201">
                  <c:v>98.799190913937153</c:v>
                </c:pt>
                <c:pt idx="202">
                  <c:v>101.49966809909094</c:v>
                </c:pt>
                <c:pt idx="203">
                  <c:v>106.2285073835118</c:v>
                </c:pt>
                <c:pt idx="204">
                  <c:v>105.2076988683533</c:v>
                </c:pt>
                <c:pt idx="205">
                  <c:v>110.7093792181838</c:v>
                </c:pt>
                <c:pt idx="206">
                  <c:v>110.62226034384163</c:v>
                </c:pt>
                <c:pt idx="207">
                  <c:v>108.29025921771527</c:v>
                </c:pt>
                <c:pt idx="208">
                  <c:v>104.18296035992201</c:v>
                </c:pt>
                <c:pt idx="209">
                  <c:v>102.2308737655375</c:v>
                </c:pt>
                <c:pt idx="210">
                  <c:v>98.251286847668609</c:v>
                </c:pt>
                <c:pt idx="211">
                  <c:v>94.880310361634358</c:v>
                </c:pt>
                <c:pt idx="212">
                  <c:v>113.36380872755652</c:v>
                </c:pt>
                <c:pt idx="213">
                  <c:v>103.43459704981571</c:v>
                </c:pt>
                <c:pt idx="214">
                  <c:v>112.41775439170385</c:v>
                </c:pt>
                <c:pt idx="215">
                  <c:v>112.19452034742541</c:v>
                </c:pt>
                <c:pt idx="216">
                  <c:v>102.87325088093954</c:v>
                </c:pt>
                <c:pt idx="217">
                  <c:v>110.3514396613773</c:v>
                </c:pt>
                <c:pt idx="218">
                  <c:v>124.81788756604738</c:v>
                </c:pt>
                <c:pt idx="219">
                  <c:v>109.60339898187513</c:v>
                </c:pt>
                <c:pt idx="220">
                  <c:v>112.78990737682103</c:v>
                </c:pt>
                <c:pt idx="221">
                  <c:v>112.85356567431693</c:v>
                </c:pt>
                <c:pt idx="222">
                  <c:v>103.4491906653588</c:v>
                </c:pt>
                <c:pt idx="223">
                  <c:v>104.89253780417391</c:v>
                </c:pt>
                <c:pt idx="224">
                  <c:v>111.96425553338915</c:v>
                </c:pt>
                <c:pt idx="225">
                  <c:v>109.46372217977802</c:v>
                </c:pt>
                <c:pt idx="226">
                  <c:v>119.39248481157306</c:v>
                </c:pt>
                <c:pt idx="227">
                  <c:v>113.23468693632417</c:v>
                </c:pt>
                <c:pt idx="228">
                  <c:v>120.37444990314587</c:v>
                </c:pt>
                <c:pt idx="229">
                  <c:v>114.79254156990223</c:v>
                </c:pt>
                <c:pt idx="230">
                  <c:v>116.52732841699057</c:v>
                </c:pt>
                <c:pt idx="231">
                  <c:v>108.97468357964102</c:v>
                </c:pt>
                <c:pt idx="232">
                  <c:v>115.61836736636695</c:v>
                </c:pt>
                <c:pt idx="233">
                  <c:v>119.53421287330239</c:v>
                </c:pt>
                <c:pt idx="234">
                  <c:v>103.77633146507358</c:v>
                </c:pt>
                <c:pt idx="235">
                  <c:v>109.67801733408074</c:v>
                </c:pt>
                <c:pt idx="236">
                  <c:v>119.00144553786448</c:v>
                </c:pt>
                <c:pt idx="237">
                  <c:v>116.85559477062222</c:v>
                </c:pt>
                <c:pt idx="238">
                  <c:v>120.49713824823742</c:v>
                </c:pt>
                <c:pt idx="239">
                  <c:v>109.5642140306699</c:v>
                </c:pt>
                <c:pt idx="240">
                  <c:v>122.36517548750486</c:v>
                </c:pt>
                <c:pt idx="241">
                  <c:v>134.14779167869739</c:v>
                </c:pt>
                <c:pt idx="242">
                  <c:v>139.64899396831055</c:v>
                </c:pt>
                <c:pt idx="243">
                  <c:v>119.94139021607901</c:v>
                </c:pt>
                <c:pt idx="244">
                  <c:v>125.00334349213823</c:v>
                </c:pt>
                <c:pt idx="245">
                  <c:v>116.20160364701866</c:v>
                </c:pt>
                <c:pt idx="246">
                  <c:v>110.56147397767616</c:v>
                </c:pt>
                <c:pt idx="247">
                  <c:v>121.86615438799288</c:v>
                </c:pt>
                <c:pt idx="248">
                  <c:v>122.50032852328292</c:v>
                </c:pt>
                <c:pt idx="249">
                  <c:v>124.35070580547263</c:v>
                </c:pt>
                <c:pt idx="250">
                  <c:v>127.71592000876504</c:v>
                </c:pt>
                <c:pt idx="251">
                  <c:v>119.89414429283696</c:v>
                </c:pt>
                <c:pt idx="252">
                  <c:v>143.94807804598682</c:v>
                </c:pt>
                <c:pt idx="253">
                  <c:v>143.62656142375803</c:v>
                </c:pt>
                <c:pt idx="254">
                  <c:v>74.996319849545642</c:v>
                </c:pt>
                <c:pt idx="255">
                  <c:v>35.948195846727415</c:v>
                </c:pt>
                <c:pt idx="256">
                  <c:v>118.81152850069672</c:v>
                </c:pt>
                <c:pt idx="257">
                  <c:v>150.43799194851695</c:v>
                </c:pt>
                <c:pt idx="258">
                  <c:v>152.5445432744047</c:v>
                </c:pt>
                <c:pt idx="259">
                  <c:v>144.43170651152809</c:v>
                </c:pt>
                <c:pt idx="260">
                  <c:v>143.6710345871667</c:v>
                </c:pt>
                <c:pt idx="261">
                  <c:v>135.0255609157141</c:v>
                </c:pt>
                <c:pt idx="262">
                  <c:v>111.26172172542721</c:v>
                </c:pt>
                <c:pt idx="263">
                  <c:v>141.59417140606982</c:v>
                </c:pt>
                <c:pt idx="264">
                  <c:v>137.08795175168498</c:v>
                </c:pt>
                <c:pt idx="265">
                  <c:v>150.95769382797977</c:v>
                </c:pt>
                <c:pt idx="266">
                  <c:v>157.61838985978034</c:v>
                </c:pt>
                <c:pt idx="267">
                  <c:v>131.26622587910603</c:v>
                </c:pt>
                <c:pt idx="268">
                  <c:v>131.83541160442249</c:v>
                </c:pt>
                <c:pt idx="269">
                  <c:v>145.30793376453852</c:v>
                </c:pt>
                <c:pt idx="270">
                  <c:v>136.92659916950339</c:v>
                </c:pt>
                <c:pt idx="271">
                  <c:v>134.60968095809451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D-4FE7-B276-EBA0BBE8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707136"/>
        <c:axId val="1223710048"/>
      </c:lineChart>
      <c:catAx>
        <c:axId val="12237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710048"/>
        <c:crosses val="autoZero"/>
        <c:auto val="1"/>
        <c:lblAlgn val="ctr"/>
        <c:lblOffset val="100"/>
        <c:noMultiLvlLbl val="0"/>
      </c:catAx>
      <c:valAx>
        <c:axId val="12237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7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Indice de chiffre d’affaires – Commerce et réparation de motocycles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Holt!$Q$1</c:f>
              <c:strCache>
                <c:ptCount val="1"/>
                <c:pt idx="0">
                  <c:v>valeurs observées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Holt!$P$2:$P$261</c:f>
              <c:strCache>
                <c:ptCount val="26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</c:strCache>
            </c:strRef>
          </c:cat>
          <c:val>
            <c:numRef>
              <c:f>Holt!$Q$2:$Q$261</c:f>
              <c:numCache>
                <c:formatCode>General</c:formatCode>
                <c:ptCount val="260"/>
                <c:pt idx="0">
                  <c:v>48.82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98.14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103.94</c:v>
                </c:pt>
                <c:pt idx="8">
                  <c:v>84.64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  <c:pt idx="12">
                  <c:v>53.45</c:v>
                </c:pt>
                <c:pt idx="13">
                  <c:v>61.03</c:v>
                </c:pt>
                <c:pt idx="14">
                  <c:v>88.43</c:v>
                </c:pt>
                <c:pt idx="15">
                  <c:v>111.72</c:v>
                </c:pt>
                <c:pt idx="16">
                  <c:v>117.36</c:v>
                </c:pt>
                <c:pt idx="17">
                  <c:v>107.18</c:v>
                </c:pt>
                <c:pt idx="18">
                  <c:v>68.77</c:v>
                </c:pt>
                <c:pt idx="19">
                  <c:v>109.49</c:v>
                </c:pt>
                <c:pt idx="20">
                  <c:v>83.76</c:v>
                </c:pt>
                <c:pt idx="21">
                  <c:v>77.75</c:v>
                </c:pt>
                <c:pt idx="22">
                  <c:v>69.260000000000005</c:v>
                </c:pt>
                <c:pt idx="23">
                  <c:v>75.12</c:v>
                </c:pt>
                <c:pt idx="24">
                  <c:v>61.67</c:v>
                </c:pt>
                <c:pt idx="25">
                  <c:v>64.88</c:v>
                </c:pt>
                <c:pt idx="26">
                  <c:v>88.01</c:v>
                </c:pt>
                <c:pt idx="27">
                  <c:v>110.1</c:v>
                </c:pt>
                <c:pt idx="28">
                  <c:v>114.46</c:v>
                </c:pt>
                <c:pt idx="29">
                  <c:v>117.52</c:v>
                </c:pt>
                <c:pt idx="30">
                  <c:v>75.7</c:v>
                </c:pt>
                <c:pt idx="31">
                  <c:v>119.66</c:v>
                </c:pt>
                <c:pt idx="32">
                  <c:v>82.04</c:v>
                </c:pt>
                <c:pt idx="33">
                  <c:v>89.95</c:v>
                </c:pt>
                <c:pt idx="34">
                  <c:v>76.48</c:v>
                </c:pt>
                <c:pt idx="35">
                  <c:v>76.83</c:v>
                </c:pt>
                <c:pt idx="36">
                  <c:v>63.99</c:v>
                </c:pt>
                <c:pt idx="37">
                  <c:v>69.680000000000007</c:v>
                </c:pt>
                <c:pt idx="38">
                  <c:v>94.37</c:v>
                </c:pt>
                <c:pt idx="39">
                  <c:v>123.58</c:v>
                </c:pt>
                <c:pt idx="40">
                  <c:v>111.53</c:v>
                </c:pt>
                <c:pt idx="41">
                  <c:v>112.51</c:v>
                </c:pt>
                <c:pt idx="42">
                  <c:v>76.84</c:v>
                </c:pt>
                <c:pt idx="43">
                  <c:v>116.22</c:v>
                </c:pt>
                <c:pt idx="44">
                  <c:v>82.08</c:v>
                </c:pt>
                <c:pt idx="45">
                  <c:v>88.52</c:v>
                </c:pt>
                <c:pt idx="46">
                  <c:v>73.44</c:v>
                </c:pt>
                <c:pt idx="47">
                  <c:v>73.84</c:v>
                </c:pt>
                <c:pt idx="48">
                  <c:v>61.68</c:v>
                </c:pt>
                <c:pt idx="49">
                  <c:v>66.239999999999995</c:v>
                </c:pt>
                <c:pt idx="50">
                  <c:v>94.74</c:v>
                </c:pt>
                <c:pt idx="51">
                  <c:v>128.75</c:v>
                </c:pt>
                <c:pt idx="52">
                  <c:v>114.68</c:v>
                </c:pt>
                <c:pt idx="53">
                  <c:v>115</c:v>
                </c:pt>
                <c:pt idx="54">
                  <c:v>81.06</c:v>
                </c:pt>
                <c:pt idx="55">
                  <c:v>125.59</c:v>
                </c:pt>
                <c:pt idx="56">
                  <c:v>94.25</c:v>
                </c:pt>
                <c:pt idx="57">
                  <c:v>94.02</c:v>
                </c:pt>
                <c:pt idx="58">
                  <c:v>73.69</c:v>
                </c:pt>
                <c:pt idx="59">
                  <c:v>83.82</c:v>
                </c:pt>
                <c:pt idx="60">
                  <c:v>67.16</c:v>
                </c:pt>
                <c:pt idx="61">
                  <c:v>73.16</c:v>
                </c:pt>
                <c:pt idx="62">
                  <c:v>98.18</c:v>
                </c:pt>
                <c:pt idx="63">
                  <c:v>132.16999999999999</c:v>
                </c:pt>
                <c:pt idx="64">
                  <c:v>112.52</c:v>
                </c:pt>
                <c:pt idx="65">
                  <c:v>129.09</c:v>
                </c:pt>
                <c:pt idx="66">
                  <c:v>82.8</c:v>
                </c:pt>
                <c:pt idx="67">
                  <c:v>129.66</c:v>
                </c:pt>
                <c:pt idx="68">
                  <c:v>103.07</c:v>
                </c:pt>
                <c:pt idx="69">
                  <c:v>96.69</c:v>
                </c:pt>
                <c:pt idx="70">
                  <c:v>78.040000000000006</c:v>
                </c:pt>
                <c:pt idx="71">
                  <c:v>92.68</c:v>
                </c:pt>
                <c:pt idx="72">
                  <c:v>67.7</c:v>
                </c:pt>
                <c:pt idx="73">
                  <c:v>74.14</c:v>
                </c:pt>
                <c:pt idx="74">
                  <c:v>95.81</c:v>
                </c:pt>
                <c:pt idx="75">
                  <c:v>136.55000000000001</c:v>
                </c:pt>
                <c:pt idx="76">
                  <c:v>125.35</c:v>
                </c:pt>
                <c:pt idx="77">
                  <c:v>135.47999999999999</c:v>
                </c:pt>
                <c:pt idx="78">
                  <c:v>83.3</c:v>
                </c:pt>
                <c:pt idx="79">
                  <c:v>136.77000000000001</c:v>
                </c:pt>
                <c:pt idx="80">
                  <c:v>106.34</c:v>
                </c:pt>
                <c:pt idx="81">
                  <c:v>99.98</c:v>
                </c:pt>
                <c:pt idx="82">
                  <c:v>85.42</c:v>
                </c:pt>
                <c:pt idx="83">
                  <c:v>93.07</c:v>
                </c:pt>
                <c:pt idx="84">
                  <c:v>71.37</c:v>
                </c:pt>
                <c:pt idx="85">
                  <c:v>77.94</c:v>
                </c:pt>
                <c:pt idx="86">
                  <c:v>101.3</c:v>
                </c:pt>
                <c:pt idx="87">
                  <c:v>135.15</c:v>
                </c:pt>
                <c:pt idx="88">
                  <c:v>133.15</c:v>
                </c:pt>
                <c:pt idx="89">
                  <c:v>140.06</c:v>
                </c:pt>
                <c:pt idx="90">
                  <c:v>83.39</c:v>
                </c:pt>
                <c:pt idx="91">
                  <c:v>143.02000000000001</c:v>
                </c:pt>
                <c:pt idx="92">
                  <c:v>110.65</c:v>
                </c:pt>
                <c:pt idx="93">
                  <c:v>100.98</c:v>
                </c:pt>
                <c:pt idx="94">
                  <c:v>84.8</c:v>
                </c:pt>
                <c:pt idx="95">
                  <c:v>95.65</c:v>
                </c:pt>
                <c:pt idx="96">
                  <c:v>79.510000000000005</c:v>
                </c:pt>
                <c:pt idx="97">
                  <c:v>84.58</c:v>
                </c:pt>
                <c:pt idx="98">
                  <c:v>113.5</c:v>
                </c:pt>
                <c:pt idx="99">
                  <c:v>141.30000000000001</c:v>
                </c:pt>
                <c:pt idx="100">
                  <c:v>138.38</c:v>
                </c:pt>
                <c:pt idx="101">
                  <c:v>146</c:v>
                </c:pt>
                <c:pt idx="102">
                  <c:v>90.56</c:v>
                </c:pt>
                <c:pt idx="103">
                  <c:v>150.44999999999999</c:v>
                </c:pt>
                <c:pt idx="104">
                  <c:v>115.02</c:v>
                </c:pt>
                <c:pt idx="105">
                  <c:v>116.03</c:v>
                </c:pt>
                <c:pt idx="106">
                  <c:v>90.79</c:v>
                </c:pt>
                <c:pt idx="107">
                  <c:v>92.69</c:v>
                </c:pt>
                <c:pt idx="108">
                  <c:v>82.33</c:v>
                </c:pt>
                <c:pt idx="109">
                  <c:v>97.71</c:v>
                </c:pt>
                <c:pt idx="110">
                  <c:v>108.63</c:v>
                </c:pt>
                <c:pt idx="111">
                  <c:v>143.38999999999999</c:v>
                </c:pt>
                <c:pt idx="112">
                  <c:v>143.63</c:v>
                </c:pt>
                <c:pt idx="113">
                  <c:v>140.44999999999999</c:v>
                </c:pt>
                <c:pt idx="114">
                  <c:v>99.49</c:v>
                </c:pt>
                <c:pt idx="115">
                  <c:v>154.69</c:v>
                </c:pt>
                <c:pt idx="116">
                  <c:v>116.08</c:v>
                </c:pt>
                <c:pt idx="117">
                  <c:v>112.72</c:v>
                </c:pt>
                <c:pt idx="118">
                  <c:v>83.18</c:v>
                </c:pt>
                <c:pt idx="119">
                  <c:v>88.1</c:v>
                </c:pt>
                <c:pt idx="120">
                  <c:v>73.319999999999993</c:v>
                </c:pt>
                <c:pt idx="121">
                  <c:v>80.02</c:v>
                </c:pt>
                <c:pt idx="122">
                  <c:v>112.5</c:v>
                </c:pt>
                <c:pt idx="123">
                  <c:v>139.93</c:v>
                </c:pt>
                <c:pt idx="124">
                  <c:v>129.36000000000001</c:v>
                </c:pt>
                <c:pt idx="125">
                  <c:v>133.58000000000001</c:v>
                </c:pt>
                <c:pt idx="126">
                  <c:v>88.97</c:v>
                </c:pt>
                <c:pt idx="127">
                  <c:v>142.85</c:v>
                </c:pt>
                <c:pt idx="128">
                  <c:v>114.61</c:v>
                </c:pt>
                <c:pt idx="129">
                  <c:v>109.21</c:v>
                </c:pt>
                <c:pt idx="130">
                  <c:v>78.739999999999995</c:v>
                </c:pt>
                <c:pt idx="131">
                  <c:v>84.81</c:v>
                </c:pt>
                <c:pt idx="132">
                  <c:v>67.260000000000005</c:v>
                </c:pt>
                <c:pt idx="133">
                  <c:v>72.34</c:v>
                </c:pt>
                <c:pt idx="134">
                  <c:v>106.43</c:v>
                </c:pt>
                <c:pt idx="135">
                  <c:v>144.41</c:v>
                </c:pt>
                <c:pt idx="136">
                  <c:v>127.68</c:v>
                </c:pt>
                <c:pt idx="137">
                  <c:v>140.82</c:v>
                </c:pt>
                <c:pt idx="138">
                  <c:v>90.74</c:v>
                </c:pt>
                <c:pt idx="139">
                  <c:v>146.88</c:v>
                </c:pt>
                <c:pt idx="140">
                  <c:v>110.48</c:v>
                </c:pt>
                <c:pt idx="141">
                  <c:v>101.13</c:v>
                </c:pt>
                <c:pt idx="142">
                  <c:v>79.900000000000006</c:v>
                </c:pt>
                <c:pt idx="143">
                  <c:v>79.459999999999994</c:v>
                </c:pt>
                <c:pt idx="144">
                  <c:v>74.56</c:v>
                </c:pt>
                <c:pt idx="145">
                  <c:v>78.12</c:v>
                </c:pt>
                <c:pt idx="146">
                  <c:v>112.75</c:v>
                </c:pt>
                <c:pt idx="147">
                  <c:v>148.47</c:v>
                </c:pt>
                <c:pt idx="148">
                  <c:v>141.96</c:v>
                </c:pt>
                <c:pt idx="149">
                  <c:v>130.34</c:v>
                </c:pt>
                <c:pt idx="150">
                  <c:v>87.31</c:v>
                </c:pt>
                <c:pt idx="151">
                  <c:v>141.03</c:v>
                </c:pt>
                <c:pt idx="152">
                  <c:v>110.17</c:v>
                </c:pt>
                <c:pt idx="153">
                  <c:v>103</c:v>
                </c:pt>
                <c:pt idx="154">
                  <c:v>82.2</c:v>
                </c:pt>
                <c:pt idx="155">
                  <c:v>87.62</c:v>
                </c:pt>
                <c:pt idx="156">
                  <c:v>77.08</c:v>
                </c:pt>
                <c:pt idx="157">
                  <c:v>74.08</c:v>
                </c:pt>
                <c:pt idx="158">
                  <c:v>118.54</c:v>
                </c:pt>
                <c:pt idx="159">
                  <c:v>134.36000000000001</c:v>
                </c:pt>
                <c:pt idx="160">
                  <c:v>128.71</c:v>
                </c:pt>
                <c:pt idx="161">
                  <c:v>138.22</c:v>
                </c:pt>
                <c:pt idx="162">
                  <c:v>84.01</c:v>
                </c:pt>
                <c:pt idx="163">
                  <c:v>140.51</c:v>
                </c:pt>
                <c:pt idx="164">
                  <c:v>102.79</c:v>
                </c:pt>
                <c:pt idx="165">
                  <c:v>96.72</c:v>
                </c:pt>
                <c:pt idx="166">
                  <c:v>80.8</c:v>
                </c:pt>
                <c:pt idx="167">
                  <c:v>79.349999999999994</c:v>
                </c:pt>
                <c:pt idx="168">
                  <c:v>72.2</c:v>
                </c:pt>
                <c:pt idx="169">
                  <c:v>69.150000000000006</c:v>
                </c:pt>
                <c:pt idx="170">
                  <c:v>99.7</c:v>
                </c:pt>
                <c:pt idx="171">
                  <c:v>130.65</c:v>
                </c:pt>
                <c:pt idx="172">
                  <c:v>121.28</c:v>
                </c:pt>
                <c:pt idx="173">
                  <c:v>124.75</c:v>
                </c:pt>
                <c:pt idx="174">
                  <c:v>85.43</c:v>
                </c:pt>
                <c:pt idx="175">
                  <c:v>144.71</c:v>
                </c:pt>
                <c:pt idx="176">
                  <c:v>101.51</c:v>
                </c:pt>
                <c:pt idx="177">
                  <c:v>99.84</c:v>
                </c:pt>
                <c:pt idx="178">
                  <c:v>80.92</c:v>
                </c:pt>
                <c:pt idx="179">
                  <c:v>82.91</c:v>
                </c:pt>
                <c:pt idx="180">
                  <c:v>74.819999999999993</c:v>
                </c:pt>
                <c:pt idx="181">
                  <c:v>74.459999999999994</c:v>
                </c:pt>
                <c:pt idx="182">
                  <c:v>109.26</c:v>
                </c:pt>
                <c:pt idx="183">
                  <c:v>141.83000000000001</c:v>
                </c:pt>
                <c:pt idx="184">
                  <c:v>128.61000000000001</c:v>
                </c:pt>
                <c:pt idx="185">
                  <c:v>127.06</c:v>
                </c:pt>
                <c:pt idx="186">
                  <c:v>80.849999999999994</c:v>
                </c:pt>
                <c:pt idx="187">
                  <c:v>131.30000000000001</c:v>
                </c:pt>
                <c:pt idx="188">
                  <c:v>108.13</c:v>
                </c:pt>
                <c:pt idx="189">
                  <c:v>104.66</c:v>
                </c:pt>
                <c:pt idx="190">
                  <c:v>80.14</c:v>
                </c:pt>
                <c:pt idx="191">
                  <c:v>85.72</c:v>
                </c:pt>
                <c:pt idx="192">
                  <c:v>76.81</c:v>
                </c:pt>
                <c:pt idx="193">
                  <c:v>74.5</c:v>
                </c:pt>
                <c:pt idx="194">
                  <c:v>109.35</c:v>
                </c:pt>
                <c:pt idx="195">
                  <c:v>128.71</c:v>
                </c:pt>
                <c:pt idx="196">
                  <c:v>117.76</c:v>
                </c:pt>
                <c:pt idx="197">
                  <c:v>127.14</c:v>
                </c:pt>
                <c:pt idx="198">
                  <c:v>80.849999999999994</c:v>
                </c:pt>
                <c:pt idx="199">
                  <c:v>119.56</c:v>
                </c:pt>
                <c:pt idx="200">
                  <c:v>101.77</c:v>
                </c:pt>
                <c:pt idx="201">
                  <c:v>95.7</c:v>
                </c:pt>
                <c:pt idx="202">
                  <c:v>79.02</c:v>
                </c:pt>
                <c:pt idx="203">
                  <c:v>88.85</c:v>
                </c:pt>
                <c:pt idx="204">
                  <c:v>73.459999999999994</c:v>
                </c:pt>
                <c:pt idx="205">
                  <c:v>83.51</c:v>
                </c:pt>
                <c:pt idx="206">
                  <c:v>113.15</c:v>
                </c:pt>
                <c:pt idx="207">
                  <c:v>136.07</c:v>
                </c:pt>
                <c:pt idx="208">
                  <c:v>128.55000000000001</c:v>
                </c:pt>
                <c:pt idx="209">
                  <c:v>132.52000000000001</c:v>
                </c:pt>
                <c:pt idx="210">
                  <c:v>81.09</c:v>
                </c:pt>
                <c:pt idx="211">
                  <c:v>124.71</c:v>
                </c:pt>
                <c:pt idx="212">
                  <c:v>115.02</c:v>
                </c:pt>
                <c:pt idx="213">
                  <c:v>100.19</c:v>
                </c:pt>
                <c:pt idx="214">
                  <c:v>87.52</c:v>
                </c:pt>
                <c:pt idx="215">
                  <c:v>93.84</c:v>
                </c:pt>
                <c:pt idx="216">
                  <c:v>71.83</c:v>
                </c:pt>
                <c:pt idx="217">
                  <c:v>83.24</c:v>
                </c:pt>
                <c:pt idx="218">
                  <c:v>127.67</c:v>
                </c:pt>
                <c:pt idx="219">
                  <c:v>137.72</c:v>
                </c:pt>
                <c:pt idx="220">
                  <c:v>139.16999999999999</c:v>
                </c:pt>
                <c:pt idx="221">
                  <c:v>146.29</c:v>
                </c:pt>
                <c:pt idx="222">
                  <c:v>85.38</c:v>
                </c:pt>
                <c:pt idx="223">
                  <c:v>137.87</c:v>
                </c:pt>
                <c:pt idx="224">
                  <c:v>113.6</c:v>
                </c:pt>
                <c:pt idx="225">
                  <c:v>106.03</c:v>
                </c:pt>
                <c:pt idx="226">
                  <c:v>92.95</c:v>
                </c:pt>
                <c:pt idx="227">
                  <c:v>94.71</c:v>
                </c:pt>
                <c:pt idx="228">
                  <c:v>84.05</c:v>
                </c:pt>
                <c:pt idx="229">
                  <c:v>86.59</c:v>
                </c:pt>
                <c:pt idx="230">
                  <c:v>119.19</c:v>
                </c:pt>
                <c:pt idx="231">
                  <c:v>136.93</c:v>
                </c:pt>
                <c:pt idx="232">
                  <c:v>142.66</c:v>
                </c:pt>
                <c:pt idx="233">
                  <c:v>154.94999999999999</c:v>
                </c:pt>
                <c:pt idx="234">
                  <c:v>85.65</c:v>
                </c:pt>
                <c:pt idx="235">
                  <c:v>144.16</c:v>
                </c:pt>
                <c:pt idx="236">
                  <c:v>120.74</c:v>
                </c:pt>
                <c:pt idx="237">
                  <c:v>113.19</c:v>
                </c:pt>
                <c:pt idx="238">
                  <c:v>93.81</c:v>
                </c:pt>
                <c:pt idx="239">
                  <c:v>91.64</c:v>
                </c:pt>
                <c:pt idx="240">
                  <c:v>85.44</c:v>
                </c:pt>
                <c:pt idx="241">
                  <c:v>101.19</c:v>
                </c:pt>
                <c:pt idx="242">
                  <c:v>142.84</c:v>
                </c:pt>
                <c:pt idx="243">
                  <c:v>150.71</c:v>
                </c:pt>
                <c:pt idx="244">
                  <c:v>154.24</c:v>
                </c:pt>
                <c:pt idx="245">
                  <c:v>150.63</c:v>
                </c:pt>
                <c:pt idx="246">
                  <c:v>91.25</c:v>
                </c:pt>
                <c:pt idx="247">
                  <c:v>160.18</c:v>
                </c:pt>
                <c:pt idx="248">
                  <c:v>124.29</c:v>
                </c:pt>
                <c:pt idx="249">
                  <c:v>120.45</c:v>
                </c:pt>
                <c:pt idx="250">
                  <c:v>99.43</c:v>
                </c:pt>
                <c:pt idx="251">
                  <c:v>100.28</c:v>
                </c:pt>
                <c:pt idx="252">
                  <c:v>100.51</c:v>
                </c:pt>
                <c:pt idx="253">
                  <c:v>108.34</c:v>
                </c:pt>
                <c:pt idx="254">
                  <c:v>76.709999999999994</c:v>
                </c:pt>
                <c:pt idx="255">
                  <c:v>45.17</c:v>
                </c:pt>
                <c:pt idx="256">
                  <c:v>146.6</c:v>
                </c:pt>
                <c:pt idx="257">
                  <c:v>195.01</c:v>
                </c:pt>
                <c:pt idx="258">
                  <c:v>125.9</c:v>
                </c:pt>
                <c:pt idx="259">
                  <c:v>189.84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D-4ECE-AF04-549BD746C90E}"/>
            </c:ext>
          </c:extLst>
        </c:ser>
        <c:ser>
          <c:idx val="1"/>
          <c:order val="1"/>
          <c:tx>
            <c:strRef>
              <c:f>Holt!$R$1</c:f>
              <c:strCache>
                <c:ptCount val="1"/>
                <c:pt idx="0">
                  <c:v>valeurs prédites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Holt!$P$2:$P$261</c:f>
              <c:strCache>
                <c:ptCount val="26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</c:strCache>
            </c:strRef>
          </c:cat>
          <c:val>
            <c:numRef>
              <c:f>Holt!$R$2:$R$261</c:f>
              <c:numCache>
                <c:formatCode>General</c:formatCode>
                <c:ptCount val="260"/>
                <c:pt idx="0">
                  <c:v>48.82</c:v>
                </c:pt>
                <c:pt idx="1">
                  <c:v>48.82</c:v>
                </c:pt>
                <c:pt idx="2">
                  <c:v>52.31084957449503</c:v>
                </c:pt>
                <c:pt idx="3">
                  <c:v>70.557859594734651</c:v>
                </c:pt>
                <c:pt idx="4">
                  <c:v>98.140000000003198</c:v>
                </c:pt>
                <c:pt idx="5">
                  <c:v>98.140000000000896</c:v>
                </c:pt>
                <c:pt idx="6">
                  <c:v>105.92949905052635</c:v>
                </c:pt>
                <c:pt idx="7">
                  <c:v>83.25376312431419</c:v>
                </c:pt>
                <c:pt idx="8">
                  <c:v>98.173709652287585</c:v>
                </c:pt>
                <c:pt idx="9">
                  <c:v>88.412522755381104</c:v>
                </c:pt>
                <c:pt idx="10">
                  <c:v>82.75610390753198</c:v>
                </c:pt>
                <c:pt idx="11">
                  <c:v>67.778553289860994</c:v>
                </c:pt>
                <c:pt idx="12">
                  <c:v>72.756221122813244</c:v>
                </c:pt>
                <c:pt idx="13">
                  <c:v>58.831610835276138</c:v>
                </c:pt>
                <c:pt idx="14">
                  <c:v>60.417198827063487</c:v>
                </c:pt>
                <c:pt idx="15">
                  <c:v>80.621429210319548</c:v>
                </c:pt>
                <c:pt idx="16">
                  <c:v>103.05127065836905</c:v>
                </c:pt>
                <c:pt idx="17">
                  <c:v>113.37144043807916</c:v>
                </c:pt>
                <c:pt idx="18">
                  <c:v>108.90586456643041</c:v>
                </c:pt>
                <c:pt idx="19">
                  <c:v>79.957875776406894</c:v>
                </c:pt>
                <c:pt idx="20">
                  <c:v>101.25791777637887</c:v>
                </c:pt>
                <c:pt idx="21">
                  <c:v>88.637546118481936</c:v>
                </c:pt>
                <c:pt idx="22">
                  <c:v>80.784904437697293</c:v>
                </c:pt>
                <c:pt idx="23">
                  <c:v>72.472568125211453</c:v>
                </c:pt>
                <c:pt idx="24">
                  <c:v>74.38202813215571</c:v>
                </c:pt>
                <c:pt idx="25">
                  <c:v>65.213478959406828</c:v>
                </c:pt>
                <c:pt idx="26">
                  <c:v>64.972957289252207</c:v>
                </c:pt>
                <c:pt idx="27">
                  <c:v>81.588422319094718</c:v>
                </c:pt>
                <c:pt idx="28">
                  <c:v>102.15239521487368</c:v>
                </c:pt>
                <c:pt idx="29">
                  <c:v>111.02925408413219</c:v>
                </c:pt>
                <c:pt idx="30">
                  <c:v>115.71070400532278</c:v>
                </c:pt>
                <c:pt idx="31">
                  <c:v>86.852987258994773</c:v>
                </c:pt>
                <c:pt idx="32">
                  <c:v>110.51504231424087</c:v>
                </c:pt>
                <c:pt idx="33">
                  <c:v>89.977420548456635</c:v>
                </c:pt>
                <c:pt idx="34">
                  <c:v>89.957643480292944</c:v>
                </c:pt>
                <c:pt idx="35">
                  <c:v>80.236894305008576</c:v>
                </c:pt>
                <c:pt idx="36">
                  <c:v>77.779672087035692</c:v>
                </c:pt>
                <c:pt idx="37">
                  <c:v>67.833872306569873</c:v>
                </c:pt>
                <c:pt idx="38">
                  <c:v>69.165391743155425</c:v>
                </c:pt>
                <c:pt idx="39">
                  <c:v>87.34421323256035</c:v>
                </c:pt>
                <c:pt idx="40">
                  <c:v>113.47927125293418</c:v>
                </c:pt>
                <c:pt idx="41">
                  <c:v>112.07335953312413</c:v>
                </c:pt>
                <c:pt idx="42">
                  <c:v>112.38828643147144</c:v>
                </c:pt>
                <c:pt idx="43">
                  <c:v>86.749087967973608</c:v>
                </c:pt>
                <c:pt idx="44">
                  <c:v>108.00498068015952</c:v>
                </c:pt>
                <c:pt idx="45">
                  <c:v>89.306590643769695</c:v>
                </c:pt>
                <c:pt idx="46">
                  <c:v>88.739262211103323</c:v>
                </c:pt>
                <c:pt idx="47">
                  <c:v>77.704670686368218</c:v>
                </c:pt>
                <c:pt idx="48">
                  <c:v>74.91727729358476</c:v>
                </c:pt>
                <c:pt idx="49">
                  <c:v>65.36989220933205</c:v>
                </c:pt>
                <c:pt idx="50">
                  <c:v>65.997457376856431</c:v>
                </c:pt>
                <c:pt idx="51">
                  <c:v>86.728013716919648</c:v>
                </c:pt>
                <c:pt idx="52">
                  <c:v>117.03636762925996</c:v>
                </c:pt>
                <c:pt idx="53">
                  <c:v>115.33683768381451</c:v>
                </c:pt>
                <c:pt idx="54">
                  <c:v>115.09389353397613</c:v>
                </c:pt>
                <c:pt idx="55">
                  <c:v>90.546950814660065</c:v>
                </c:pt>
                <c:pt idx="56">
                  <c:v>115.8217469588031</c:v>
                </c:pt>
                <c:pt idx="57">
                  <c:v>100.26312636123032</c:v>
                </c:pt>
                <c:pt idx="58">
                  <c:v>95.760272022052717</c:v>
                </c:pt>
                <c:pt idx="59">
                  <c:v>79.842090266438603</c:v>
                </c:pt>
                <c:pt idx="60">
                  <c:v>82.711157312054809</c:v>
                </c:pt>
                <c:pt idx="61">
                  <c:v>71.494886467903598</c:v>
                </c:pt>
                <c:pt idx="62">
                  <c:v>72.695849456540913</c:v>
                </c:pt>
                <c:pt idx="63">
                  <c:v>91.076290795590808</c:v>
                </c:pt>
                <c:pt idx="64">
                  <c:v>120.71512494654831</c:v>
                </c:pt>
                <c:pt idx="65">
                  <c:v>114.80439179931861</c:v>
                </c:pt>
                <c:pt idx="66">
                  <c:v>125.10788545815153</c:v>
                </c:pt>
                <c:pt idx="67">
                  <c:v>94.593326790925744</c:v>
                </c:pt>
                <c:pt idx="68">
                  <c:v>119.88516176011028</c:v>
                </c:pt>
                <c:pt idx="69">
                  <c:v>107.75722781892307</c:v>
                </c:pt>
                <c:pt idx="70">
                  <c:v>99.774990727491826</c:v>
                </c:pt>
                <c:pt idx="71">
                  <c:v>84.098630576103758</c:v>
                </c:pt>
                <c:pt idx="72">
                  <c:v>90.287942518664281</c:v>
                </c:pt>
                <c:pt idx="73">
                  <c:v>73.996390962879701</c:v>
                </c:pt>
                <c:pt idx="74">
                  <c:v>74.099968968277437</c:v>
                </c:pt>
                <c:pt idx="75">
                  <c:v>89.758326941286242</c:v>
                </c:pt>
                <c:pt idx="76">
                  <c:v>123.50681702122871</c:v>
                </c:pt>
                <c:pt idx="77">
                  <c:v>124.83621258262545</c:v>
                </c:pt>
                <c:pt idx="78">
                  <c:v>132.51304332166626</c:v>
                </c:pt>
                <c:pt idx="79">
                  <c:v>97.018140152442257</c:v>
                </c:pt>
                <c:pt idx="80">
                  <c:v>125.68916557273835</c:v>
                </c:pt>
                <c:pt idx="81">
                  <c:v>111.73358160446818</c:v>
                </c:pt>
                <c:pt idx="82">
                  <c:v>103.25631190555282</c:v>
                </c:pt>
                <c:pt idx="83">
                  <c:v>90.391873511738822</c:v>
                </c:pt>
                <c:pt idx="84">
                  <c:v>92.3234720059517</c:v>
                </c:pt>
                <c:pt idx="85">
                  <c:v>77.210782163767817</c:v>
                </c:pt>
                <c:pt idx="86">
                  <c:v>77.736730464041642</c:v>
                </c:pt>
                <c:pt idx="87">
                  <c:v>94.731736545304443</c:v>
                </c:pt>
                <c:pt idx="88">
                  <c:v>123.88340550866231</c:v>
                </c:pt>
                <c:pt idx="89">
                  <c:v>130.56693597087391</c:v>
                </c:pt>
                <c:pt idx="90">
                  <c:v>137.4138075673055</c:v>
                </c:pt>
                <c:pt idx="91">
                  <c:v>98.449141108848934</c:v>
                </c:pt>
                <c:pt idx="92">
                  <c:v>130.59586916567801</c:v>
                </c:pt>
                <c:pt idx="93">
                  <c:v>116.20991278345888</c:v>
                </c:pt>
                <c:pt idx="94">
                  <c:v>105.22533952731553</c:v>
                </c:pt>
                <c:pt idx="95">
                  <c:v>90.4935651889176</c:v>
                </c:pt>
                <c:pt idx="96">
                  <c:v>94.212643343086683</c:v>
                </c:pt>
                <c:pt idx="97">
                  <c:v>83.608363124457284</c:v>
                </c:pt>
                <c:pt idx="98">
                  <c:v>84.309156135521732</c:v>
                </c:pt>
                <c:pt idx="99">
                  <c:v>105.36304970648553</c:v>
                </c:pt>
                <c:pt idx="100">
                  <c:v>131.28257194631283</c:v>
                </c:pt>
                <c:pt idx="101">
                  <c:v>136.40159130606963</c:v>
                </c:pt>
                <c:pt idx="102">
                  <c:v>143.32444273273001</c:v>
                </c:pt>
                <c:pt idx="103">
                  <c:v>105.2680930504949</c:v>
                </c:pt>
                <c:pt idx="104">
                  <c:v>137.85553946569198</c:v>
                </c:pt>
                <c:pt idx="105">
                  <c:v>121.38540863363096</c:v>
                </c:pt>
                <c:pt idx="106">
                  <c:v>117.52282062744136</c:v>
                </c:pt>
                <c:pt idx="107">
                  <c:v>98.241776100095166</c:v>
                </c:pt>
                <c:pt idx="108">
                  <c:v>94.237558075981752</c:v>
                </c:pt>
                <c:pt idx="109">
                  <c:v>85.649232860523952</c:v>
                </c:pt>
                <c:pt idx="110">
                  <c:v>94.348060099557756</c:v>
                </c:pt>
                <c:pt idx="111">
                  <c:v>104.64890799716568</c:v>
                </c:pt>
                <c:pt idx="112">
                  <c:v>132.59091719831588</c:v>
                </c:pt>
                <c:pt idx="113">
                  <c:v>140.55285469853786</c:v>
                </c:pt>
                <c:pt idx="114">
                  <c:v>140.47867075625982</c:v>
                </c:pt>
                <c:pt idx="115">
                  <c:v>110.91559557679567</c:v>
                </c:pt>
                <c:pt idx="116">
                  <c:v>142.48788091863787</c:v>
                </c:pt>
                <c:pt idx="117">
                  <c:v>123.44119912769935</c:v>
                </c:pt>
                <c:pt idx="118">
                  <c:v>115.70853519939237</c:v>
                </c:pt>
                <c:pt idx="119">
                  <c:v>92.247332046552401</c:v>
                </c:pt>
                <c:pt idx="120">
                  <c:v>89.256069172586066</c:v>
                </c:pt>
                <c:pt idx="121">
                  <c:v>77.762180682865932</c:v>
                </c:pt>
                <c:pt idx="122">
                  <c:v>79.390632666854387</c:v>
                </c:pt>
                <c:pt idx="123">
                  <c:v>103.27076094510048</c:v>
                </c:pt>
                <c:pt idx="124">
                  <c:v>129.71123389057726</c:v>
                </c:pt>
                <c:pt idx="125">
                  <c:v>129.45790647787689</c:v>
                </c:pt>
                <c:pt idx="126">
                  <c:v>132.43096606831745</c:v>
                </c:pt>
                <c:pt idx="127">
                  <c:v>101.08474811238172</c:v>
                </c:pt>
                <c:pt idx="128">
                  <c:v>131.20793236456561</c:v>
                </c:pt>
                <c:pt idx="129">
                  <c:v>119.23667510581744</c:v>
                </c:pt>
                <c:pt idx="130">
                  <c:v>112.00493656723424</c:v>
                </c:pt>
                <c:pt idx="131">
                  <c:v>88.012603992578477</c:v>
                </c:pt>
                <c:pt idx="132">
                  <c:v>85.70272614448578</c:v>
                </c:pt>
                <c:pt idx="133">
                  <c:v>72.400911534153849</c:v>
                </c:pt>
                <c:pt idx="134">
                  <c:v>72.356979095500378</c:v>
                </c:pt>
                <c:pt idx="135">
                  <c:v>96.932142427366657</c:v>
                </c:pt>
                <c:pt idx="136">
                  <c:v>131.17554302764822</c:v>
                </c:pt>
                <c:pt idx="137">
                  <c:v>128.65438292626499</c:v>
                </c:pt>
                <c:pt idx="138">
                  <c:v>137.42883317116525</c:v>
                </c:pt>
                <c:pt idx="139">
                  <c:v>103.75451635107606</c:v>
                </c:pt>
                <c:pt idx="140">
                  <c:v>134.85876764151791</c:v>
                </c:pt>
                <c:pt idx="141">
                  <c:v>117.27558362331419</c:v>
                </c:pt>
                <c:pt idx="142">
                  <c:v>105.6305828544257</c:v>
                </c:pt>
                <c:pt idx="143">
                  <c:v>87.072402232756062</c:v>
                </c:pt>
                <c:pt idx="144">
                  <c:v>81.581957791619374</c:v>
                </c:pt>
                <c:pt idx="145">
                  <c:v>76.51737135174406</c:v>
                </c:pt>
                <c:pt idx="146">
                  <c:v>77.67326712340477</c:v>
                </c:pt>
                <c:pt idx="147">
                  <c:v>102.97235762690443</c:v>
                </c:pt>
                <c:pt idx="148">
                  <c:v>135.78752818860852</c:v>
                </c:pt>
                <c:pt idx="149">
                  <c:v>140.23942293992641</c:v>
                </c:pt>
                <c:pt idx="150">
                  <c:v>133.09946501480482</c:v>
                </c:pt>
                <c:pt idx="151">
                  <c:v>100.07381739842332</c:v>
                </c:pt>
                <c:pt idx="152">
                  <c:v>129.61346049917842</c:v>
                </c:pt>
                <c:pt idx="153">
                  <c:v>115.58986632350323</c:v>
                </c:pt>
                <c:pt idx="154">
                  <c:v>106.50942634450519</c:v>
                </c:pt>
                <c:pt idx="155">
                  <c:v>88.976254730675805</c:v>
                </c:pt>
                <c:pt idx="156">
                  <c:v>87.998056125410002</c:v>
                </c:pt>
                <c:pt idx="157">
                  <c:v>80.123409104810747</c:v>
                </c:pt>
                <c:pt idx="158">
                  <c:v>75.76460081926777</c:v>
                </c:pt>
                <c:pt idx="159">
                  <c:v>106.61635371780376</c:v>
                </c:pt>
                <c:pt idx="160">
                  <c:v>126.62645615977596</c:v>
                </c:pt>
                <c:pt idx="161">
                  <c:v>128.12921197136436</c:v>
                </c:pt>
                <c:pt idx="162">
                  <c:v>135.40719194989376</c:v>
                </c:pt>
                <c:pt idx="163">
                  <c:v>98.336971774578473</c:v>
                </c:pt>
                <c:pt idx="164">
                  <c:v>128.75426467455361</c:v>
                </c:pt>
                <c:pt idx="165">
                  <c:v>110.02754106066067</c:v>
                </c:pt>
                <c:pt idx="166">
                  <c:v>100.42947824058164</c:v>
                </c:pt>
                <c:pt idx="167">
                  <c:v>86.271718785272981</c:v>
                </c:pt>
                <c:pt idx="168">
                  <c:v>81.279429719912557</c:v>
                </c:pt>
                <c:pt idx="169">
                  <c:v>74.730891832636885</c:v>
                </c:pt>
                <c:pt idx="170">
                  <c:v>70.70567408898745</c:v>
                </c:pt>
                <c:pt idx="171">
                  <c:v>91.617829103290831</c:v>
                </c:pt>
                <c:pt idx="172">
                  <c:v>119.7697789310583</c:v>
                </c:pt>
                <c:pt idx="173">
                  <c:v>120.85902574426254</c:v>
                </c:pt>
                <c:pt idx="174">
                  <c:v>123.66539058414109</c:v>
                </c:pt>
                <c:pt idx="175">
                  <c:v>96.088118486765012</c:v>
                </c:pt>
                <c:pt idx="176">
                  <c:v>131.1566462536295</c:v>
                </c:pt>
                <c:pt idx="177">
                  <c:v>109.7740052495619</c:v>
                </c:pt>
                <c:pt idx="178">
                  <c:v>102.609104836656</c:v>
                </c:pt>
                <c:pt idx="179">
                  <c:v>86.965839879999237</c:v>
                </c:pt>
                <c:pt idx="180">
                  <c:v>84.040565723115904</c:v>
                </c:pt>
                <c:pt idx="181">
                  <c:v>77.390233505937672</c:v>
                </c:pt>
                <c:pt idx="182">
                  <c:v>75.276802847389405</c:v>
                </c:pt>
                <c:pt idx="183">
                  <c:v>99.787180806102526</c:v>
                </c:pt>
                <c:pt idx="184">
                  <c:v>130.11056045353817</c:v>
                </c:pt>
                <c:pt idx="185">
                  <c:v>129.02828135834443</c:v>
                </c:pt>
                <c:pt idx="186">
                  <c:v>127.60865860167848</c:v>
                </c:pt>
                <c:pt idx="187">
                  <c:v>93.883980195970281</c:v>
                </c:pt>
                <c:pt idx="188">
                  <c:v>120.8702811902254</c:v>
                </c:pt>
                <c:pt idx="189">
                  <c:v>111.6813545018276</c:v>
                </c:pt>
                <c:pt idx="190">
                  <c:v>106.61720318466155</c:v>
                </c:pt>
                <c:pt idx="191">
                  <c:v>87.520522715447868</c:v>
                </c:pt>
                <c:pt idx="192">
                  <c:v>86.221895865222692</c:v>
                </c:pt>
                <c:pt idx="193">
                  <c:v>79.43356679987059</c:v>
                </c:pt>
                <c:pt idx="194">
                  <c:v>75.875232179194754</c:v>
                </c:pt>
                <c:pt idx="195">
                  <c:v>100.01890552704143</c:v>
                </c:pt>
                <c:pt idx="196">
                  <c:v>120.71235489330675</c:v>
                </c:pt>
                <c:pt idx="197">
                  <c:v>118.58296918606332</c:v>
                </c:pt>
                <c:pt idx="198">
                  <c:v>124.75472690833021</c:v>
                </c:pt>
                <c:pt idx="199">
                  <c:v>93.088446485548175</c:v>
                </c:pt>
                <c:pt idx="200">
                  <c:v>112.18105213061979</c:v>
                </c:pt>
                <c:pt idx="201">
                  <c:v>104.6720816966901</c:v>
                </c:pt>
                <c:pt idx="202">
                  <c:v>98.200968561726199</c:v>
                </c:pt>
                <c:pt idx="203">
                  <c:v>84.366696672861636</c:v>
                </c:pt>
                <c:pt idx="204">
                  <c:v>87.600278803413929</c:v>
                </c:pt>
                <c:pt idx="205">
                  <c:v>77.401603959583639</c:v>
                </c:pt>
                <c:pt idx="206">
                  <c:v>81.807284066718893</c:v>
                </c:pt>
                <c:pt idx="207">
                  <c:v>104.41321517812653</c:v>
                </c:pt>
                <c:pt idx="208">
                  <c:v>127.24566844782028</c:v>
                </c:pt>
                <c:pt idx="209">
                  <c:v>128.18641746516059</c:v>
                </c:pt>
                <c:pt idx="210">
                  <c:v>131.31201348742985</c:v>
                </c:pt>
                <c:pt idx="211">
                  <c:v>95.089390674851728</c:v>
                </c:pt>
                <c:pt idx="212">
                  <c:v>116.45325254654126</c:v>
                </c:pt>
                <c:pt idx="213">
                  <c:v>115.4195192733517</c:v>
                </c:pt>
                <c:pt idx="214">
                  <c:v>104.43522983633855</c:v>
                </c:pt>
                <c:pt idx="215">
                  <c:v>92.235121803969108</c:v>
                </c:pt>
                <c:pt idx="216">
                  <c:v>93.392640061764723</c:v>
                </c:pt>
                <c:pt idx="217">
                  <c:v>77.840587812880244</c:v>
                </c:pt>
                <c:pt idx="218">
                  <c:v>81.734913378155099</c:v>
                </c:pt>
                <c:pt idx="219">
                  <c:v>114.86559056581206</c:v>
                </c:pt>
                <c:pt idx="220">
                  <c:v>131.34933136099184</c:v>
                </c:pt>
                <c:pt idx="221">
                  <c:v>136.98998792932824</c:v>
                </c:pt>
                <c:pt idx="222">
                  <c:v>143.69762081769665</c:v>
                </c:pt>
                <c:pt idx="223">
                  <c:v>101.63604192988282</c:v>
                </c:pt>
                <c:pt idx="224">
                  <c:v>127.76978100247359</c:v>
                </c:pt>
                <c:pt idx="225">
                  <c:v>117.54982770016518</c:v>
                </c:pt>
                <c:pt idx="226">
                  <c:v>109.24115298417806</c:v>
                </c:pt>
                <c:pt idx="227">
                  <c:v>97.491160326564128</c:v>
                </c:pt>
                <c:pt idx="228">
                  <c:v>95.485248685533364</c:v>
                </c:pt>
                <c:pt idx="229">
                  <c:v>87.23757657641373</c:v>
                </c:pt>
                <c:pt idx="230">
                  <c:v>86.770512027606543</c:v>
                </c:pt>
                <c:pt idx="231">
                  <c:v>110.15306487756035</c:v>
                </c:pt>
                <c:pt idx="232">
                  <c:v>129.46592698054579</c:v>
                </c:pt>
                <c:pt idx="233">
                  <c:v>138.98215098588008</c:v>
                </c:pt>
                <c:pt idx="234">
                  <c:v>150.49896068351259</c:v>
                </c:pt>
                <c:pt idx="235">
                  <c:v>103.72665349167687</c:v>
                </c:pt>
                <c:pt idx="236">
                  <c:v>132.88920110613759</c:v>
                </c:pt>
                <c:pt idx="237">
                  <c:v>124.12659087642376</c:v>
                </c:pt>
                <c:pt idx="238">
                  <c:v>116.23857566828531</c:v>
                </c:pt>
                <c:pt idx="239">
                  <c:v>100.06196743932594</c:v>
                </c:pt>
                <c:pt idx="240">
                  <c:v>93.987624164123048</c:v>
                </c:pt>
                <c:pt idx="241">
                  <c:v>87.822650987207268</c:v>
                </c:pt>
                <c:pt idx="242">
                  <c:v>97.463850287503561</c:v>
                </c:pt>
                <c:pt idx="243">
                  <c:v>130.19139427843146</c:v>
                </c:pt>
                <c:pt idx="244">
                  <c:v>144.99043685123496</c:v>
                </c:pt>
                <c:pt idx="245">
                  <c:v>151.66168345911333</c:v>
                </c:pt>
                <c:pt idx="246">
                  <c:v>150.9175818549275</c:v>
                </c:pt>
                <c:pt idx="247">
                  <c:v>107.88234368769176</c:v>
                </c:pt>
                <c:pt idx="248">
                  <c:v>145.60202370523484</c:v>
                </c:pt>
                <c:pt idx="249">
                  <c:v>130.23072848146478</c:v>
                </c:pt>
                <c:pt idx="250">
                  <c:v>123.17637892407372</c:v>
                </c:pt>
                <c:pt idx="251">
                  <c:v>106.04930521273064</c:v>
                </c:pt>
                <c:pt idx="252">
                  <c:v>101.88819433525282</c:v>
                </c:pt>
                <c:pt idx="253">
                  <c:v>100.89417179211466</c:v>
                </c:pt>
                <c:pt idx="254">
                  <c:v>106.26447473245757</c:v>
                </c:pt>
                <c:pt idx="255">
                  <c:v>84.948312429932031</c:v>
                </c:pt>
                <c:pt idx="256">
                  <c:v>56.258208086924057</c:v>
                </c:pt>
                <c:pt idx="257">
                  <c:v>121.41721756189921</c:v>
                </c:pt>
                <c:pt idx="258">
                  <c:v>174.49600542552514</c:v>
                </c:pt>
                <c:pt idx="259">
                  <c:v>139.4461407846465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D-4ECE-AF04-549BD746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31184"/>
        <c:axId val="1103816208"/>
      </c:lineChart>
      <c:catAx>
        <c:axId val="11038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816208"/>
        <c:crosses val="autoZero"/>
        <c:auto val="1"/>
        <c:lblAlgn val="ctr"/>
        <c:lblOffset val="100"/>
        <c:noMultiLvlLbl val="0"/>
      </c:catAx>
      <c:valAx>
        <c:axId val="11038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8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Indice de chiffre d’affaires – Commerce et réparation de motocycles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Holt!$Q$1</c:f>
              <c:strCache>
                <c:ptCount val="1"/>
                <c:pt idx="0">
                  <c:v>valeurs observées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Holt!$P$262:$P$273</c:f>
              <c:strCache>
                <c:ptCount val="12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</c:strCache>
            </c:strRef>
          </c:cat>
          <c:val>
            <c:numRef>
              <c:f>Holt!$Q$262:$Q$273</c:f>
              <c:numCache>
                <c:formatCode>General</c:formatCode>
                <c:ptCount val="12"/>
                <c:pt idx="0">
                  <c:v>145.77000000000001</c:v>
                </c:pt>
                <c:pt idx="1">
                  <c:v>130.79</c:v>
                </c:pt>
                <c:pt idx="2">
                  <c:v>86.62</c:v>
                </c:pt>
                <c:pt idx="3">
                  <c:v>118.43</c:v>
                </c:pt>
                <c:pt idx="4">
                  <c:v>95.72</c:v>
                </c:pt>
                <c:pt idx="5">
                  <c:v>113.87</c:v>
                </c:pt>
                <c:pt idx="6">
                  <c:v>161.22</c:v>
                </c:pt>
                <c:pt idx="7">
                  <c:v>164.94</c:v>
                </c:pt>
                <c:pt idx="8">
                  <c:v>162.66999999999999</c:v>
                </c:pt>
                <c:pt idx="9">
                  <c:v>188.36</c:v>
                </c:pt>
                <c:pt idx="10">
                  <c:v>113.01</c:v>
                </c:pt>
                <c:pt idx="11">
                  <c:v>176.93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03F-915D-B79682E224D0}"/>
            </c:ext>
          </c:extLst>
        </c:ser>
        <c:ser>
          <c:idx val="1"/>
          <c:order val="1"/>
          <c:tx>
            <c:strRef>
              <c:f>Holt!$R$1</c:f>
              <c:strCache>
                <c:ptCount val="1"/>
                <c:pt idx="0">
                  <c:v>valeurs prédites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Holt!$P$262:$P$273</c:f>
              <c:strCache>
                <c:ptCount val="12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</c:strCache>
            </c:strRef>
          </c:cat>
          <c:val>
            <c:numRef>
              <c:f>Holt!$R$262:$R$273</c:f>
              <c:numCache>
                <c:formatCode>General</c:formatCode>
                <c:ptCount val="12"/>
                <c:pt idx="0">
                  <c:v>175.7927073133819</c:v>
                </c:pt>
                <c:pt idx="1">
                  <c:v>175.7927073133819</c:v>
                </c:pt>
                <c:pt idx="2">
                  <c:v>175.7927073133819</c:v>
                </c:pt>
                <c:pt idx="3">
                  <c:v>175.7927073133819</c:v>
                </c:pt>
                <c:pt idx="4">
                  <c:v>175.7927073133819</c:v>
                </c:pt>
                <c:pt idx="5">
                  <c:v>175.7927073133819</c:v>
                </c:pt>
                <c:pt idx="6">
                  <c:v>175.7927073133819</c:v>
                </c:pt>
                <c:pt idx="7">
                  <c:v>175.7927073133819</c:v>
                </c:pt>
                <c:pt idx="8">
                  <c:v>175.7927073133819</c:v>
                </c:pt>
                <c:pt idx="9">
                  <c:v>175.7927073133819</c:v>
                </c:pt>
                <c:pt idx="10">
                  <c:v>175.7927073133819</c:v>
                </c:pt>
                <c:pt idx="11">
                  <c:v>175.7927073133819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03F-915D-B79682E22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461232"/>
        <c:axId val="1705470384"/>
      </c:lineChart>
      <c:catAx>
        <c:axId val="17054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70384"/>
        <c:crosses val="autoZero"/>
        <c:auto val="1"/>
        <c:lblAlgn val="ctr"/>
        <c:lblOffset val="100"/>
        <c:noMultiLvlLbl val="0"/>
      </c:catAx>
      <c:valAx>
        <c:axId val="1705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Indice de chiffre d’affaires – Commerce et réparation de motocycles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winters_multiplicative!$P$1</c:f>
              <c:strCache>
                <c:ptCount val="1"/>
                <c:pt idx="0">
                  <c:v>valeurs observées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winters_multiplicative!$O$262:$O$273</c:f>
              <c:strCache>
                <c:ptCount val="12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</c:strCache>
            </c:strRef>
          </c:cat>
          <c:val>
            <c:numRef>
              <c:f>winters_multiplicative!$P$262:$P$273</c:f>
              <c:numCache>
                <c:formatCode>General</c:formatCode>
                <c:ptCount val="12"/>
                <c:pt idx="0">
                  <c:v>145.77000000000001</c:v>
                </c:pt>
                <c:pt idx="1">
                  <c:v>130.79</c:v>
                </c:pt>
                <c:pt idx="2">
                  <c:v>86.62</c:v>
                </c:pt>
                <c:pt idx="3">
                  <c:v>118.43</c:v>
                </c:pt>
                <c:pt idx="4">
                  <c:v>95.72</c:v>
                </c:pt>
                <c:pt idx="5">
                  <c:v>113.87</c:v>
                </c:pt>
                <c:pt idx="6">
                  <c:v>161.22</c:v>
                </c:pt>
                <c:pt idx="7">
                  <c:v>164.94</c:v>
                </c:pt>
                <c:pt idx="8">
                  <c:v>162.66999999999999</c:v>
                </c:pt>
                <c:pt idx="9">
                  <c:v>188.36</c:v>
                </c:pt>
                <c:pt idx="10">
                  <c:v>113.01</c:v>
                </c:pt>
                <c:pt idx="11">
                  <c:v>176.93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B-485C-9808-48B3E8A15841}"/>
            </c:ext>
          </c:extLst>
        </c:ser>
        <c:ser>
          <c:idx val="1"/>
          <c:order val="1"/>
          <c:tx>
            <c:strRef>
              <c:f>winters_multiplicative!$Q$1</c:f>
              <c:strCache>
                <c:ptCount val="1"/>
                <c:pt idx="0">
                  <c:v>valeurs prédites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winters_multiplicative!$O$262:$O$273</c:f>
              <c:strCache>
                <c:ptCount val="12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</c:strCache>
            </c:strRef>
          </c:cat>
          <c:val>
            <c:numRef>
              <c:f>winters_multiplicative!$Q$262:$Q$273</c:f>
              <c:numCache>
                <c:formatCode>General</c:formatCode>
                <c:ptCount val="12"/>
                <c:pt idx="0">
                  <c:v>132.54310312136371</c:v>
                </c:pt>
                <c:pt idx="1">
                  <c:v>126.27248280337189</c:v>
                </c:pt>
                <c:pt idx="2">
                  <c:v>104.85115198280435</c:v>
                </c:pt>
                <c:pt idx="3">
                  <c:v>105.66878038600592</c:v>
                </c:pt>
                <c:pt idx="4">
                  <c:v>100.75435831369656</c:v>
                </c:pt>
                <c:pt idx="5">
                  <c:v>109.12779216267079</c:v>
                </c:pt>
                <c:pt idx="6">
                  <c:v>106.15681539187361</c:v>
                </c:pt>
                <c:pt idx="7">
                  <c:v>91.461202227541051</c:v>
                </c:pt>
                <c:pt idx="8">
                  <c:v>179.40744490608691</c:v>
                </c:pt>
                <c:pt idx="9">
                  <c:v>205.66616740989946</c:v>
                </c:pt>
                <c:pt idx="10">
                  <c:v>120.78086481254236</c:v>
                </c:pt>
                <c:pt idx="11">
                  <c:v>182.81131585435932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B-485C-9808-48B3E8A1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58320"/>
        <c:axId val="1706158736"/>
      </c:lineChart>
      <c:catAx>
        <c:axId val="17061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158736"/>
        <c:crosses val="autoZero"/>
        <c:auto val="1"/>
        <c:lblAlgn val="ctr"/>
        <c:lblOffset val="100"/>
        <c:noMultiLvlLbl val="0"/>
      </c:catAx>
      <c:valAx>
        <c:axId val="17061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1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Indice de chiffre d’affaires – Commerce et réparation de motocycles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winters_multiplicative!$P$1</c:f>
              <c:strCache>
                <c:ptCount val="1"/>
                <c:pt idx="0">
                  <c:v>valeurs observées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winters_multiplicative!$O$2:$O$261</c:f>
              <c:strCache>
                <c:ptCount val="26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</c:strCache>
            </c:strRef>
          </c:cat>
          <c:val>
            <c:numRef>
              <c:f>winters_multiplicative!$P$2:$P$261</c:f>
              <c:numCache>
                <c:formatCode>General</c:formatCode>
                <c:ptCount val="260"/>
                <c:pt idx="0">
                  <c:v>48.82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98.14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103.94</c:v>
                </c:pt>
                <c:pt idx="8">
                  <c:v>84.64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  <c:pt idx="12">
                  <c:v>53.45</c:v>
                </c:pt>
                <c:pt idx="13">
                  <c:v>61.03</c:v>
                </c:pt>
                <c:pt idx="14">
                  <c:v>88.43</c:v>
                </c:pt>
                <c:pt idx="15">
                  <c:v>111.72</c:v>
                </c:pt>
                <c:pt idx="16">
                  <c:v>117.36</c:v>
                </c:pt>
                <c:pt idx="17">
                  <c:v>107.18</c:v>
                </c:pt>
                <c:pt idx="18">
                  <c:v>68.77</c:v>
                </c:pt>
                <c:pt idx="19">
                  <c:v>109.49</c:v>
                </c:pt>
                <c:pt idx="20">
                  <c:v>83.76</c:v>
                </c:pt>
                <c:pt idx="21">
                  <c:v>77.75</c:v>
                </c:pt>
                <c:pt idx="22">
                  <c:v>69.260000000000005</c:v>
                </c:pt>
                <c:pt idx="23">
                  <c:v>75.12</c:v>
                </c:pt>
                <c:pt idx="24">
                  <c:v>61.67</c:v>
                </c:pt>
                <c:pt idx="25">
                  <c:v>64.88</c:v>
                </c:pt>
                <c:pt idx="26">
                  <c:v>88.01</c:v>
                </c:pt>
                <c:pt idx="27">
                  <c:v>110.1</c:v>
                </c:pt>
                <c:pt idx="28">
                  <c:v>114.46</c:v>
                </c:pt>
                <c:pt idx="29">
                  <c:v>117.52</c:v>
                </c:pt>
                <c:pt idx="30">
                  <c:v>75.7</c:v>
                </c:pt>
                <c:pt idx="31">
                  <c:v>119.66</c:v>
                </c:pt>
                <c:pt idx="32">
                  <c:v>82.04</c:v>
                </c:pt>
                <c:pt idx="33">
                  <c:v>89.95</c:v>
                </c:pt>
                <c:pt idx="34">
                  <c:v>76.48</c:v>
                </c:pt>
                <c:pt idx="35">
                  <c:v>76.83</c:v>
                </c:pt>
                <c:pt idx="36">
                  <c:v>63.99</c:v>
                </c:pt>
                <c:pt idx="37">
                  <c:v>69.680000000000007</c:v>
                </c:pt>
                <c:pt idx="38">
                  <c:v>94.37</c:v>
                </c:pt>
                <c:pt idx="39">
                  <c:v>123.58</c:v>
                </c:pt>
                <c:pt idx="40">
                  <c:v>111.53</c:v>
                </c:pt>
                <c:pt idx="41">
                  <c:v>112.51</c:v>
                </c:pt>
                <c:pt idx="42">
                  <c:v>76.84</c:v>
                </c:pt>
                <c:pt idx="43">
                  <c:v>116.22</c:v>
                </c:pt>
                <c:pt idx="44">
                  <c:v>82.08</c:v>
                </c:pt>
                <c:pt idx="45">
                  <c:v>88.52</c:v>
                </c:pt>
                <c:pt idx="46">
                  <c:v>73.44</c:v>
                </c:pt>
                <c:pt idx="47">
                  <c:v>73.84</c:v>
                </c:pt>
                <c:pt idx="48">
                  <c:v>61.68</c:v>
                </c:pt>
                <c:pt idx="49">
                  <c:v>66.239999999999995</c:v>
                </c:pt>
                <c:pt idx="50">
                  <c:v>94.74</c:v>
                </c:pt>
                <c:pt idx="51">
                  <c:v>128.75</c:v>
                </c:pt>
                <c:pt idx="52">
                  <c:v>114.68</c:v>
                </c:pt>
                <c:pt idx="53">
                  <c:v>115</c:v>
                </c:pt>
                <c:pt idx="54">
                  <c:v>81.06</c:v>
                </c:pt>
                <c:pt idx="55">
                  <c:v>125.59</c:v>
                </c:pt>
                <c:pt idx="56">
                  <c:v>94.25</c:v>
                </c:pt>
                <c:pt idx="57">
                  <c:v>94.02</c:v>
                </c:pt>
                <c:pt idx="58">
                  <c:v>73.69</c:v>
                </c:pt>
                <c:pt idx="59">
                  <c:v>83.82</c:v>
                </c:pt>
                <c:pt idx="60">
                  <c:v>67.16</c:v>
                </c:pt>
                <c:pt idx="61">
                  <c:v>73.16</c:v>
                </c:pt>
                <c:pt idx="62">
                  <c:v>98.18</c:v>
                </c:pt>
                <c:pt idx="63">
                  <c:v>132.16999999999999</c:v>
                </c:pt>
                <c:pt idx="64">
                  <c:v>112.52</c:v>
                </c:pt>
                <c:pt idx="65">
                  <c:v>129.09</c:v>
                </c:pt>
                <c:pt idx="66">
                  <c:v>82.8</c:v>
                </c:pt>
                <c:pt idx="67">
                  <c:v>129.66</c:v>
                </c:pt>
                <c:pt idx="68">
                  <c:v>103.07</c:v>
                </c:pt>
                <c:pt idx="69">
                  <c:v>96.69</c:v>
                </c:pt>
                <c:pt idx="70">
                  <c:v>78.040000000000006</c:v>
                </c:pt>
                <c:pt idx="71">
                  <c:v>92.68</c:v>
                </c:pt>
                <c:pt idx="72">
                  <c:v>67.7</c:v>
                </c:pt>
                <c:pt idx="73">
                  <c:v>74.14</c:v>
                </c:pt>
                <c:pt idx="74">
                  <c:v>95.81</c:v>
                </c:pt>
                <c:pt idx="75">
                  <c:v>136.55000000000001</c:v>
                </c:pt>
                <c:pt idx="76">
                  <c:v>125.35</c:v>
                </c:pt>
                <c:pt idx="77">
                  <c:v>135.47999999999999</c:v>
                </c:pt>
                <c:pt idx="78">
                  <c:v>83.3</c:v>
                </c:pt>
                <c:pt idx="79">
                  <c:v>136.77000000000001</c:v>
                </c:pt>
                <c:pt idx="80">
                  <c:v>106.34</c:v>
                </c:pt>
                <c:pt idx="81">
                  <c:v>99.98</c:v>
                </c:pt>
                <c:pt idx="82">
                  <c:v>85.42</c:v>
                </c:pt>
                <c:pt idx="83">
                  <c:v>93.07</c:v>
                </c:pt>
                <c:pt idx="84">
                  <c:v>71.37</c:v>
                </c:pt>
                <c:pt idx="85">
                  <c:v>77.94</c:v>
                </c:pt>
                <c:pt idx="86">
                  <c:v>101.3</c:v>
                </c:pt>
                <c:pt idx="87">
                  <c:v>135.15</c:v>
                </c:pt>
                <c:pt idx="88">
                  <c:v>133.15</c:v>
                </c:pt>
                <c:pt idx="89">
                  <c:v>140.06</c:v>
                </c:pt>
                <c:pt idx="90">
                  <c:v>83.39</c:v>
                </c:pt>
                <c:pt idx="91">
                  <c:v>143.02000000000001</c:v>
                </c:pt>
                <c:pt idx="92">
                  <c:v>110.65</c:v>
                </c:pt>
                <c:pt idx="93">
                  <c:v>100.98</c:v>
                </c:pt>
                <c:pt idx="94">
                  <c:v>84.8</c:v>
                </c:pt>
                <c:pt idx="95">
                  <c:v>95.65</c:v>
                </c:pt>
                <c:pt idx="96">
                  <c:v>79.510000000000005</c:v>
                </c:pt>
                <c:pt idx="97">
                  <c:v>84.58</c:v>
                </c:pt>
                <c:pt idx="98">
                  <c:v>113.5</c:v>
                </c:pt>
                <c:pt idx="99">
                  <c:v>141.30000000000001</c:v>
                </c:pt>
                <c:pt idx="100">
                  <c:v>138.38</c:v>
                </c:pt>
                <c:pt idx="101">
                  <c:v>146</c:v>
                </c:pt>
                <c:pt idx="102">
                  <c:v>90.56</c:v>
                </c:pt>
                <c:pt idx="103">
                  <c:v>150.44999999999999</c:v>
                </c:pt>
                <c:pt idx="104">
                  <c:v>115.02</c:v>
                </c:pt>
                <c:pt idx="105">
                  <c:v>116.03</c:v>
                </c:pt>
                <c:pt idx="106">
                  <c:v>90.79</c:v>
                </c:pt>
                <c:pt idx="107">
                  <c:v>92.69</c:v>
                </c:pt>
                <c:pt idx="108">
                  <c:v>82.33</c:v>
                </c:pt>
                <c:pt idx="109">
                  <c:v>97.71</c:v>
                </c:pt>
                <c:pt idx="110">
                  <c:v>108.63</c:v>
                </c:pt>
                <c:pt idx="111">
                  <c:v>143.38999999999999</c:v>
                </c:pt>
                <c:pt idx="112">
                  <c:v>143.63</c:v>
                </c:pt>
                <c:pt idx="113">
                  <c:v>140.44999999999999</c:v>
                </c:pt>
                <c:pt idx="114">
                  <c:v>99.49</c:v>
                </c:pt>
                <c:pt idx="115">
                  <c:v>154.69</c:v>
                </c:pt>
                <c:pt idx="116">
                  <c:v>116.08</c:v>
                </c:pt>
                <c:pt idx="117">
                  <c:v>112.72</c:v>
                </c:pt>
                <c:pt idx="118">
                  <c:v>83.18</c:v>
                </c:pt>
                <c:pt idx="119">
                  <c:v>88.1</c:v>
                </c:pt>
                <c:pt idx="120">
                  <c:v>73.319999999999993</c:v>
                </c:pt>
                <c:pt idx="121">
                  <c:v>80.02</c:v>
                </c:pt>
                <c:pt idx="122">
                  <c:v>112.5</c:v>
                </c:pt>
                <c:pt idx="123">
                  <c:v>139.93</c:v>
                </c:pt>
                <c:pt idx="124">
                  <c:v>129.36000000000001</c:v>
                </c:pt>
                <c:pt idx="125">
                  <c:v>133.58000000000001</c:v>
                </c:pt>
                <c:pt idx="126">
                  <c:v>88.97</c:v>
                </c:pt>
                <c:pt idx="127">
                  <c:v>142.85</c:v>
                </c:pt>
                <c:pt idx="128">
                  <c:v>114.61</c:v>
                </c:pt>
                <c:pt idx="129">
                  <c:v>109.21</c:v>
                </c:pt>
                <c:pt idx="130">
                  <c:v>78.739999999999995</c:v>
                </c:pt>
                <c:pt idx="131">
                  <c:v>84.81</c:v>
                </c:pt>
                <c:pt idx="132">
                  <c:v>67.260000000000005</c:v>
                </c:pt>
                <c:pt idx="133">
                  <c:v>72.34</c:v>
                </c:pt>
                <c:pt idx="134">
                  <c:v>106.43</c:v>
                </c:pt>
                <c:pt idx="135">
                  <c:v>144.41</c:v>
                </c:pt>
                <c:pt idx="136">
                  <c:v>127.68</c:v>
                </c:pt>
                <c:pt idx="137">
                  <c:v>140.82</c:v>
                </c:pt>
                <c:pt idx="138">
                  <c:v>90.74</c:v>
                </c:pt>
                <c:pt idx="139">
                  <c:v>146.88</c:v>
                </c:pt>
                <c:pt idx="140">
                  <c:v>110.48</c:v>
                </c:pt>
                <c:pt idx="141">
                  <c:v>101.13</c:v>
                </c:pt>
                <c:pt idx="142">
                  <c:v>79.900000000000006</c:v>
                </c:pt>
                <c:pt idx="143">
                  <c:v>79.459999999999994</c:v>
                </c:pt>
                <c:pt idx="144">
                  <c:v>74.56</c:v>
                </c:pt>
                <c:pt idx="145">
                  <c:v>78.12</c:v>
                </c:pt>
                <c:pt idx="146">
                  <c:v>112.75</c:v>
                </c:pt>
                <c:pt idx="147">
                  <c:v>148.47</c:v>
                </c:pt>
                <c:pt idx="148">
                  <c:v>141.96</c:v>
                </c:pt>
                <c:pt idx="149">
                  <c:v>130.34</c:v>
                </c:pt>
                <c:pt idx="150">
                  <c:v>87.31</c:v>
                </c:pt>
                <c:pt idx="151">
                  <c:v>141.03</c:v>
                </c:pt>
                <c:pt idx="152">
                  <c:v>110.17</c:v>
                </c:pt>
                <c:pt idx="153">
                  <c:v>103</c:v>
                </c:pt>
                <c:pt idx="154">
                  <c:v>82.2</c:v>
                </c:pt>
                <c:pt idx="155">
                  <c:v>87.62</c:v>
                </c:pt>
                <c:pt idx="156">
                  <c:v>77.08</c:v>
                </c:pt>
                <c:pt idx="157">
                  <c:v>74.08</c:v>
                </c:pt>
                <c:pt idx="158">
                  <c:v>118.54</c:v>
                </c:pt>
                <c:pt idx="159">
                  <c:v>134.36000000000001</c:v>
                </c:pt>
                <c:pt idx="160">
                  <c:v>128.71</c:v>
                </c:pt>
                <c:pt idx="161">
                  <c:v>138.22</c:v>
                </c:pt>
                <c:pt idx="162">
                  <c:v>84.01</c:v>
                </c:pt>
                <c:pt idx="163">
                  <c:v>140.51</c:v>
                </c:pt>
                <c:pt idx="164">
                  <c:v>102.79</c:v>
                </c:pt>
                <c:pt idx="165">
                  <c:v>96.72</c:v>
                </c:pt>
                <c:pt idx="166">
                  <c:v>80.8</c:v>
                </c:pt>
                <c:pt idx="167">
                  <c:v>79.349999999999994</c:v>
                </c:pt>
                <c:pt idx="168">
                  <c:v>72.2</c:v>
                </c:pt>
                <c:pt idx="169">
                  <c:v>69.150000000000006</c:v>
                </c:pt>
                <c:pt idx="170">
                  <c:v>99.7</c:v>
                </c:pt>
                <c:pt idx="171">
                  <c:v>130.65</c:v>
                </c:pt>
                <c:pt idx="172">
                  <c:v>121.28</c:v>
                </c:pt>
                <c:pt idx="173">
                  <c:v>124.75</c:v>
                </c:pt>
                <c:pt idx="174">
                  <c:v>85.43</c:v>
                </c:pt>
                <c:pt idx="175">
                  <c:v>144.71</c:v>
                </c:pt>
                <c:pt idx="176">
                  <c:v>101.51</c:v>
                </c:pt>
                <c:pt idx="177">
                  <c:v>99.84</c:v>
                </c:pt>
                <c:pt idx="178">
                  <c:v>80.92</c:v>
                </c:pt>
                <c:pt idx="179">
                  <c:v>82.91</c:v>
                </c:pt>
                <c:pt idx="180">
                  <c:v>74.819999999999993</c:v>
                </c:pt>
                <c:pt idx="181">
                  <c:v>74.459999999999994</c:v>
                </c:pt>
                <c:pt idx="182">
                  <c:v>109.26</c:v>
                </c:pt>
                <c:pt idx="183">
                  <c:v>141.83000000000001</c:v>
                </c:pt>
                <c:pt idx="184">
                  <c:v>128.61000000000001</c:v>
                </c:pt>
                <c:pt idx="185">
                  <c:v>127.06</c:v>
                </c:pt>
                <c:pt idx="186">
                  <c:v>80.849999999999994</c:v>
                </c:pt>
                <c:pt idx="187">
                  <c:v>131.30000000000001</c:v>
                </c:pt>
                <c:pt idx="188">
                  <c:v>108.13</c:v>
                </c:pt>
                <c:pt idx="189">
                  <c:v>104.66</c:v>
                </c:pt>
                <c:pt idx="190">
                  <c:v>80.14</c:v>
                </c:pt>
                <c:pt idx="191">
                  <c:v>85.72</c:v>
                </c:pt>
                <c:pt idx="192">
                  <c:v>76.81</c:v>
                </c:pt>
                <c:pt idx="193">
                  <c:v>74.5</c:v>
                </c:pt>
                <c:pt idx="194">
                  <c:v>109.35</c:v>
                </c:pt>
                <c:pt idx="195">
                  <c:v>128.71</c:v>
                </c:pt>
                <c:pt idx="196">
                  <c:v>117.76</c:v>
                </c:pt>
                <c:pt idx="197">
                  <c:v>127.14</c:v>
                </c:pt>
                <c:pt idx="198">
                  <c:v>80.849999999999994</c:v>
                </c:pt>
                <c:pt idx="199">
                  <c:v>119.56</c:v>
                </c:pt>
                <c:pt idx="200">
                  <c:v>101.77</c:v>
                </c:pt>
                <c:pt idx="201">
                  <c:v>95.7</c:v>
                </c:pt>
                <c:pt idx="202">
                  <c:v>79.02</c:v>
                </c:pt>
                <c:pt idx="203">
                  <c:v>88.85</c:v>
                </c:pt>
                <c:pt idx="204">
                  <c:v>73.459999999999994</c:v>
                </c:pt>
                <c:pt idx="205">
                  <c:v>83.51</c:v>
                </c:pt>
                <c:pt idx="206">
                  <c:v>113.15</c:v>
                </c:pt>
                <c:pt idx="207">
                  <c:v>136.07</c:v>
                </c:pt>
                <c:pt idx="208">
                  <c:v>128.55000000000001</c:v>
                </c:pt>
                <c:pt idx="209">
                  <c:v>132.52000000000001</c:v>
                </c:pt>
                <c:pt idx="210">
                  <c:v>81.09</c:v>
                </c:pt>
                <c:pt idx="211">
                  <c:v>124.71</c:v>
                </c:pt>
                <c:pt idx="212">
                  <c:v>115.02</c:v>
                </c:pt>
                <c:pt idx="213">
                  <c:v>100.19</c:v>
                </c:pt>
                <c:pt idx="214">
                  <c:v>87.52</c:v>
                </c:pt>
                <c:pt idx="215">
                  <c:v>93.84</c:v>
                </c:pt>
                <c:pt idx="216">
                  <c:v>71.83</c:v>
                </c:pt>
                <c:pt idx="217">
                  <c:v>83.24</c:v>
                </c:pt>
                <c:pt idx="218">
                  <c:v>127.67</c:v>
                </c:pt>
                <c:pt idx="219">
                  <c:v>137.72</c:v>
                </c:pt>
                <c:pt idx="220">
                  <c:v>139.16999999999999</c:v>
                </c:pt>
                <c:pt idx="221">
                  <c:v>146.29</c:v>
                </c:pt>
                <c:pt idx="222">
                  <c:v>85.38</c:v>
                </c:pt>
                <c:pt idx="223">
                  <c:v>137.87</c:v>
                </c:pt>
                <c:pt idx="224">
                  <c:v>113.6</c:v>
                </c:pt>
                <c:pt idx="225">
                  <c:v>106.03</c:v>
                </c:pt>
                <c:pt idx="226">
                  <c:v>92.95</c:v>
                </c:pt>
                <c:pt idx="227">
                  <c:v>94.71</c:v>
                </c:pt>
                <c:pt idx="228">
                  <c:v>84.05</c:v>
                </c:pt>
                <c:pt idx="229">
                  <c:v>86.59</c:v>
                </c:pt>
                <c:pt idx="230">
                  <c:v>119.19</c:v>
                </c:pt>
                <c:pt idx="231">
                  <c:v>136.93</c:v>
                </c:pt>
                <c:pt idx="232">
                  <c:v>142.66</c:v>
                </c:pt>
                <c:pt idx="233">
                  <c:v>154.94999999999999</c:v>
                </c:pt>
                <c:pt idx="234">
                  <c:v>85.65</c:v>
                </c:pt>
                <c:pt idx="235">
                  <c:v>144.16</c:v>
                </c:pt>
                <c:pt idx="236">
                  <c:v>120.74</c:v>
                </c:pt>
                <c:pt idx="237">
                  <c:v>113.19</c:v>
                </c:pt>
                <c:pt idx="238">
                  <c:v>93.81</c:v>
                </c:pt>
                <c:pt idx="239">
                  <c:v>91.64</c:v>
                </c:pt>
                <c:pt idx="240">
                  <c:v>85.44</c:v>
                </c:pt>
                <c:pt idx="241">
                  <c:v>101.19</c:v>
                </c:pt>
                <c:pt idx="242">
                  <c:v>142.84</c:v>
                </c:pt>
                <c:pt idx="243">
                  <c:v>150.71</c:v>
                </c:pt>
                <c:pt idx="244">
                  <c:v>154.24</c:v>
                </c:pt>
                <c:pt idx="245">
                  <c:v>150.63</c:v>
                </c:pt>
                <c:pt idx="246">
                  <c:v>91.25</c:v>
                </c:pt>
                <c:pt idx="247">
                  <c:v>160.18</c:v>
                </c:pt>
                <c:pt idx="248">
                  <c:v>124.29</c:v>
                </c:pt>
                <c:pt idx="249">
                  <c:v>120.45</c:v>
                </c:pt>
                <c:pt idx="250">
                  <c:v>99.43</c:v>
                </c:pt>
                <c:pt idx="251">
                  <c:v>100.28</c:v>
                </c:pt>
                <c:pt idx="252">
                  <c:v>100.51</c:v>
                </c:pt>
                <c:pt idx="253">
                  <c:v>108.34</c:v>
                </c:pt>
                <c:pt idx="254">
                  <c:v>76.709999999999994</c:v>
                </c:pt>
                <c:pt idx="255">
                  <c:v>45.17</c:v>
                </c:pt>
                <c:pt idx="256">
                  <c:v>146.6</c:v>
                </c:pt>
                <c:pt idx="257">
                  <c:v>195.01</c:v>
                </c:pt>
                <c:pt idx="258">
                  <c:v>125.9</c:v>
                </c:pt>
                <c:pt idx="259">
                  <c:v>189.84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185-8EA0-785DAE713E49}"/>
            </c:ext>
          </c:extLst>
        </c:ser>
        <c:ser>
          <c:idx val="1"/>
          <c:order val="1"/>
          <c:tx>
            <c:strRef>
              <c:f>winters_multiplicative!$Q$1</c:f>
              <c:strCache>
                <c:ptCount val="1"/>
                <c:pt idx="0">
                  <c:v>valeurs prédites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winters_multiplicative!$O$2:$O$261</c:f>
              <c:strCache>
                <c:ptCount val="26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</c:strCache>
            </c:strRef>
          </c:cat>
          <c:val>
            <c:numRef>
              <c:f>winters_multiplicative!$Q$2:$Q$261</c:f>
              <c:numCache>
                <c:formatCode>General</c:formatCode>
                <c:ptCount val="260"/>
                <c:pt idx="0">
                  <c:v>48.820000000000007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98.139999999999986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103.93999999999998</c:v>
                </c:pt>
                <c:pt idx="8">
                  <c:v>84.640000000000015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  <c:pt idx="12">
                  <c:v>48.820000000000007</c:v>
                </c:pt>
                <c:pt idx="13">
                  <c:v>54.75393893197581</c:v>
                </c:pt>
                <c:pt idx="14">
                  <c:v>81.144358150300363</c:v>
                </c:pt>
                <c:pt idx="15">
                  <c:v>115.953125913482</c:v>
                </c:pt>
                <c:pt idx="16">
                  <c:v>103.77518913526255</c:v>
                </c:pt>
                <c:pt idx="17">
                  <c:v>118.44048054394509</c:v>
                </c:pt>
                <c:pt idx="18">
                  <c:v>79.334777375571264</c:v>
                </c:pt>
                <c:pt idx="19">
                  <c:v>107.53519777078074</c:v>
                </c:pt>
                <c:pt idx="20">
                  <c:v>87.911482898123239</c:v>
                </c:pt>
                <c:pt idx="21">
                  <c:v>82.836459308409886</c:v>
                </c:pt>
                <c:pt idx="22">
                  <c:v>62.893547362404583</c:v>
                </c:pt>
                <c:pt idx="23">
                  <c:v>77.417820042048888</c:v>
                </c:pt>
                <c:pt idx="24">
                  <c:v>52.802774215544133</c:v>
                </c:pt>
                <c:pt idx="25">
                  <c:v>60.71679260437589</c:v>
                </c:pt>
                <c:pt idx="26">
                  <c:v>88.038436005449526</c:v>
                </c:pt>
                <c:pt idx="27">
                  <c:v>115.49867424606852</c:v>
                </c:pt>
                <c:pt idx="28">
                  <c:v>112.43207002036634</c:v>
                </c:pt>
                <c:pt idx="29">
                  <c:v>111.13674696376937</c:v>
                </c:pt>
                <c:pt idx="30">
                  <c:v>75.18489716288714</c:v>
                </c:pt>
                <c:pt idx="31">
                  <c:v>114.54156627366682</c:v>
                </c:pt>
                <c:pt idx="32">
                  <c:v>90.870728724670101</c:v>
                </c:pt>
                <c:pt idx="33">
                  <c:v>84.019701187521349</c:v>
                </c:pt>
                <c:pt idx="34">
                  <c:v>71.520586629795176</c:v>
                </c:pt>
                <c:pt idx="35">
                  <c:v>81.690069086812812</c:v>
                </c:pt>
                <c:pt idx="36">
                  <c:v>61.170469361232328</c:v>
                </c:pt>
                <c:pt idx="37">
                  <c:v>65.356031687823005</c:v>
                </c:pt>
                <c:pt idx="38">
                  <c:v>91.379940966140339</c:v>
                </c:pt>
                <c:pt idx="39">
                  <c:v>117.6894295194387</c:v>
                </c:pt>
                <c:pt idx="40">
                  <c:v>121.18470652460405</c:v>
                </c:pt>
                <c:pt idx="41">
                  <c:v>119.70959755248613</c:v>
                </c:pt>
                <c:pt idx="42">
                  <c:v>76.907394702494287</c:v>
                </c:pt>
                <c:pt idx="43">
                  <c:v>119.31904226572361</c:v>
                </c:pt>
                <c:pt idx="44">
                  <c:v>86.205500311438072</c:v>
                </c:pt>
                <c:pt idx="45">
                  <c:v>88.298846718405017</c:v>
                </c:pt>
                <c:pt idx="46">
                  <c:v>74.033937582220034</c:v>
                </c:pt>
                <c:pt idx="47">
                  <c:v>77.624434963661002</c:v>
                </c:pt>
                <c:pt idx="48">
                  <c:v>61.692617207654173</c:v>
                </c:pt>
                <c:pt idx="49">
                  <c:v>65.935316493516481</c:v>
                </c:pt>
                <c:pt idx="50">
                  <c:v>89.437775593187837</c:v>
                </c:pt>
                <c:pt idx="51">
                  <c:v>116.88180801144627</c:v>
                </c:pt>
                <c:pt idx="52">
                  <c:v>113.34249843836331</c:v>
                </c:pt>
                <c:pt idx="53">
                  <c:v>115.49432803084443</c:v>
                </c:pt>
                <c:pt idx="54">
                  <c:v>77.610725385830662</c:v>
                </c:pt>
                <c:pt idx="55">
                  <c:v>119.93187736341505</c:v>
                </c:pt>
                <c:pt idx="56">
                  <c:v>86.951106781075623</c:v>
                </c:pt>
                <c:pt idx="57">
                  <c:v>94.187400496138551</c:v>
                </c:pt>
                <c:pt idx="58">
                  <c:v>78.454216052661849</c:v>
                </c:pt>
                <c:pt idx="59">
                  <c:v>79.51603023367889</c:v>
                </c:pt>
                <c:pt idx="60">
                  <c:v>66.362083111035361</c:v>
                </c:pt>
                <c:pt idx="61">
                  <c:v>71.29946932079713</c:v>
                </c:pt>
                <c:pt idx="62">
                  <c:v>99.975699635157881</c:v>
                </c:pt>
                <c:pt idx="63">
                  <c:v>131.25390694580517</c:v>
                </c:pt>
                <c:pt idx="64">
                  <c:v>119.1698912109981</c:v>
                </c:pt>
                <c:pt idx="65">
                  <c:v>118.64761284218474</c:v>
                </c:pt>
                <c:pt idx="66">
                  <c:v>83.432355789972405</c:v>
                </c:pt>
                <c:pt idx="67">
                  <c:v>127.68277274738297</c:v>
                </c:pt>
                <c:pt idx="68">
                  <c:v>93.67331584564279</c:v>
                </c:pt>
                <c:pt idx="69">
                  <c:v>97.402497986438689</c:v>
                </c:pt>
                <c:pt idx="70">
                  <c:v>78.429184191458802</c:v>
                </c:pt>
                <c:pt idx="71">
                  <c:v>85.607711900271539</c:v>
                </c:pt>
                <c:pt idx="72">
                  <c:v>70.319421717868465</c:v>
                </c:pt>
                <c:pt idx="73">
                  <c:v>75.312723739797562</c:v>
                </c:pt>
                <c:pt idx="74">
                  <c:v>102.22193162489704</c:v>
                </c:pt>
                <c:pt idx="75">
                  <c:v>134.71395886679494</c:v>
                </c:pt>
                <c:pt idx="76">
                  <c:v>118.3212645073053</c:v>
                </c:pt>
                <c:pt idx="77">
                  <c:v>130.32947370436102</c:v>
                </c:pt>
                <c:pt idx="78">
                  <c:v>86.328719188397017</c:v>
                </c:pt>
                <c:pt idx="79">
                  <c:v>132.96913770839987</c:v>
                </c:pt>
                <c:pt idx="80">
                  <c:v>102.14729543414306</c:v>
                </c:pt>
                <c:pt idx="81">
                  <c:v>99.234385760683921</c:v>
                </c:pt>
                <c:pt idx="82">
                  <c:v>80.262260811721944</c:v>
                </c:pt>
                <c:pt idx="83">
                  <c:v>93.046557719572832</c:v>
                </c:pt>
                <c:pt idx="84">
                  <c:v>70.505046396909478</c:v>
                </c:pt>
                <c:pt idx="85">
                  <c:v>77.241511648891887</c:v>
                </c:pt>
                <c:pt idx="86">
                  <c:v>102.65517513302053</c:v>
                </c:pt>
                <c:pt idx="87">
                  <c:v>142.62636066819735</c:v>
                </c:pt>
                <c:pt idx="88">
                  <c:v>126.47339003306756</c:v>
                </c:pt>
                <c:pt idx="89">
                  <c:v>137.70294485332769</c:v>
                </c:pt>
                <c:pt idx="90">
                  <c:v>87.213189814319406</c:v>
                </c:pt>
                <c:pt idx="91">
                  <c:v>138.76751768308804</c:v>
                </c:pt>
                <c:pt idx="92">
                  <c:v>107.34371593558451</c:v>
                </c:pt>
                <c:pt idx="93">
                  <c:v>102.23807945459987</c:v>
                </c:pt>
                <c:pt idx="94">
                  <c:v>84.806893717767394</c:v>
                </c:pt>
                <c:pt idx="95">
                  <c:v>93.789250919396039</c:v>
                </c:pt>
                <c:pt idx="96">
                  <c:v>71.827314002523622</c:v>
                </c:pt>
                <c:pt idx="97">
                  <c:v>80.150067471532964</c:v>
                </c:pt>
                <c:pt idx="98">
                  <c:v>106.29599041378387</c:v>
                </c:pt>
                <c:pt idx="99">
                  <c:v>147.02602194345639</c:v>
                </c:pt>
                <c:pt idx="100">
                  <c:v>138.37996192084196</c:v>
                </c:pt>
                <c:pt idx="101">
                  <c:v>146.24017935589478</c:v>
                </c:pt>
                <c:pt idx="102">
                  <c:v>89.234718435583915</c:v>
                </c:pt>
                <c:pt idx="103">
                  <c:v>149.71540306581383</c:v>
                </c:pt>
                <c:pt idx="104">
                  <c:v>115.18837190709949</c:v>
                </c:pt>
                <c:pt idx="105">
                  <c:v>106.48002932295263</c:v>
                </c:pt>
                <c:pt idx="106">
                  <c:v>90.868097334362403</c:v>
                </c:pt>
                <c:pt idx="107">
                  <c:v>101.55110290018111</c:v>
                </c:pt>
                <c:pt idx="108">
                  <c:v>79.42221688034023</c:v>
                </c:pt>
                <c:pt idx="109">
                  <c:v>85.095647903923037</c:v>
                </c:pt>
                <c:pt idx="110">
                  <c:v>115.81744141252669</c:v>
                </c:pt>
                <c:pt idx="111">
                  <c:v>147.20977705838658</c:v>
                </c:pt>
                <c:pt idx="112">
                  <c:v>141.94403071830837</c:v>
                </c:pt>
                <c:pt idx="113">
                  <c:v>150.25817651166997</c:v>
                </c:pt>
                <c:pt idx="114">
                  <c:v>91.234085823456908</c:v>
                </c:pt>
                <c:pt idx="115">
                  <c:v>154.72899406835867</c:v>
                </c:pt>
                <c:pt idx="116">
                  <c:v>118.50922933648845</c:v>
                </c:pt>
                <c:pt idx="117">
                  <c:v>114.35818079019045</c:v>
                </c:pt>
                <c:pt idx="118">
                  <c:v>91.094627364844754</c:v>
                </c:pt>
                <c:pt idx="119">
                  <c:v>95.184781272633316</c:v>
                </c:pt>
                <c:pt idx="120">
                  <c:v>79.935463235909708</c:v>
                </c:pt>
                <c:pt idx="121">
                  <c:v>88.192702851377859</c:v>
                </c:pt>
                <c:pt idx="122">
                  <c:v>102.24562977293209</c:v>
                </c:pt>
                <c:pt idx="123">
                  <c:v>137.30773974529291</c:v>
                </c:pt>
                <c:pt idx="124">
                  <c:v>136.44970097215483</c:v>
                </c:pt>
                <c:pt idx="125">
                  <c:v>136.51727057277975</c:v>
                </c:pt>
                <c:pt idx="126">
                  <c:v>90.91440430092058</c:v>
                </c:pt>
                <c:pt idx="127">
                  <c:v>143.66443274368632</c:v>
                </c:pt>
                <c:pt idx="128">
                  <c:v>108.70012684067153</c:v>
                </c:pt>
                <c:pt idx="129">
                  <c:v>106.94504410756106</c:v>
                </c:pt>
                <c:pt idx="130">
                  <c:v>82.387076095303456</c:v>
                </c:pt>
                <c:pt idx="131">
                  <c:v>87.520686967942325</c:v>
                </c:pt>
                <c:pt idx="132">
                  <c:v>73.836858523627413</c:v>
                </c:pt>
                <c:pt idx="133">
                  <c:v>80.878350451804508</c:v>
                </c:pt>
                <c:pt idx="134">
                  <c:v>103.71429712268728</c:v>
                </c:pt>
                <c:pt idx="135">
                  <c:v>131.55939013477229</c:v>
                </c:pt>
                <c:pt idx="136">
                  <c:v>127.8662102685074</c:v>
                </c:pt>
                <c:pt idx="137">
                  <c:v>131.54650333206007</c:v>
                </c:pt>
                <c:pt idx="138">
                  <c:v>89.349859429218526</c:v>
                </c:pt>
                <c:pt idx="139">
                  <c:v>143.54282244631915</c:v>
                </c:pt>
                <c:pt idx="140">
                  <c:v>112.78849399686345</c:v>
                </c:pt>
                <c:pt idx="141">
                  <c:v>107.33845668142303</c:v>
                </c:pt>
                <c:pt idx="142">
                  <c:v>78.44703621823362</c:v>
                </c:pt>
                <c:pt idx="143">
                  <c:v>85.098882758598464</c:v>
                </c:pt>
                <c:pt idx="144">
                  <c:v>68.920149141168878</c:v>
                </c:pt>
                <c:pt idx="145">
                  <c:v>77.556791416877559</c:v>
                </c:pt>
                <c:pt idx="146">
                  <c:v>109.72918651200102</c:v>
                </c:pt>
                <c:pt idx="147">
                  <c:v>144.37634275778444</c:v>
                </c:pt>
                <c:pt idx="148">
                  <c:v>131.40535952704872</c:v>
                </c:pt>
                <c:pt idx="149">
                  <c:v>142.81821915440415</c:v>
                </c:pt>
                <c:pt idx="150">
                  <c:v>91.142178062240092</c:v>
                </c:pt>
                <c:pt idx="151">
                  <c:v>145.20455568988311</c:v>
                </c:pt>
                <c:pt idx="152">
                  <c:v>110.20553168672249</c:v>
                </c:pt>
                <c:pt idx="153">
                  <c:v>103.15738480065613</c:v>
                </c:pt>
                <c:pt idx="154">
                  <c:v>79.580365867092084</c:v>
                </c:pt>
                <c:pt idx="155">
                  <c:v>82.642208095452702</c:v>
                </c:pt>
                <c:pt idx="156">
                  <c:v>74.445231795453168</c:v>
                </c:pt>
                <c:pt idx="157">
                  <c:v>79.823445185189883</c:v>
                </c:pt>
                <c:pt idx="158">
                  <c:v>112.21446454748224</c:v>
                </c:pt>
                <c:pt idx="159">
                  <c:v>148.62077045692993</c:v>
                </c:pt>
                <c:pt idx="160">
                  <c:v>135.22072553787009</c:v>
                </c:pt>
                <c:pt idx="161">
                  <c:v>130.57729190907298</c:v>
                </c:pt>
                <c:pt idx="162">
                  <c:v>88.257197831336526</c:v>
                </c:pt>
                <c:pt idx="163">
                  <c:v>141.46620154984194</c:v>
                </c:pt>
                <c:pt idx="164">
                  <c:v>109.56493432844047</c:v>
                </c:pt>
                <c:pt idx="165">
                  <c:v>101.13580730494566</c:v>
                </c:pt>
                <c:pt idx="166">
                  <c:v>78.737633615203691</c:v>
                </c:pt>
                <c:pt idx="167">
                  <c:v>82.804562816285554</c:v>
                </c:pt>
                <c:pt idx="168">
                  <c:v>72.050709980287479</c:v>
                </c:pt>
                <c:pt idx="169">
                  <c:v>72.32189525875468</c:v>
                </c:pt>
                <c:pt idx="170">
                  <c:v>109.66729127074235</c:v>
                </c:pt>
                <c:pt idx="171">
                  <c:v>129.40626212293839</c:v>
                </c:pt>
                <c:pt idx="172">
                  <c:v>123.83616642168484</c:v>
                </c:pt>
                <c:pt idx="173">
                  <c:v>127.37006443029338</c:v>
                </c:pt>
                <c:pt idx="174">
                  <c:v>79.940819790551203</c:v>
                </c:pt>
                <c:pt idx="175">
                  <c:v>134.41989756300492</c:v>
                </c:pt>
                <c:pt idx="176">
                  <c:v>102.77317567694084</c:v>
                </c:pt>
                <c:pt idx="177">
                  <c:v>96.881665597606357</c:v>
                </c:pt>
                <c:pt idx="178">
                  <c:v>79.600999059747338</c:v>
                </c:pt>
                <c:pt idx="179">
                  <c:v>80.519509603560678</c:v>
                </c:pt>
                <c:pt idx="180">
                  <c:v>72.877268773929103</c:v>
                </c:pt>
                <c:pt idx="181">
                  <c:v>71.706486359979834</c:v>
                </c:pt>
                <c:pt idx="182">
                  <c:v>107.72174865915925</c:v>
                </c:pt>
                <c:pt idx="183">
                  <c:v>137.57592549143914</c:v>
                </c:pt>
                <c:pt idx="184">
                  <c:v>130.11250499979045</c:v>
                </c:pt>
                <c:pt idx="185">
                  <c:v>134.09729568750308</c:v>
                </c:pt>
                <c:pt idx="186">
                  <c:v>87.602869598330585</c:v>
                </c:pt>
                <c:pt idx="187">
                  <c:v>143.32643629539427</c:v>
                </c:pt>
                <c:pt idx="188">
                  <c:v>101.06815619590046</c:v>
                </c:pt>
                <c:pt idx="189">
                  <c:v>99.201324483865704</c:v>
                </c:pt>
                <c:pt idx="190">
                  <c:v>81.333702124066505</c:v>
                </c:pt>
                <c:pt idx="191">
                  <c:v>82.288155045406768</c:v>
                </c:pt>
                <c:pt idx="192">
                  <c:v>74.550932275767309</c:v>
                </c:pt>
                <c:pt idx="193">
                  <c:v>73.861605746892778</c:v>
                </c:pt>
                <c:pt idx="194">
                  <c:v>108.86939807947105</c:v>
                </c:pt>
                <c:pt idx="195">
                  <c:v>139.96886092655134</c:v>
                </c:pt>
                <c:pt idx="196">
                  <c:v>126.33505014692892</c:v>
                </c:pt>
                <c:pt idx="197">
                  <c:v>125.73221126312031</c:v>
                </c:pt>
                <c:pt idx="198">
                  <c:v>82.106494842446935</c:v>
                </c:pt>
                <c:pt idx="199">
                  <c:v>135.60579659980641</c:v>
                </c:pt>
                <c:pt idx="200">
                  <c:v>103.16120916468586</c:v>
                </c:pt>
                <c:pt idx="201">
                  <c:v>98.721491027506119</c:v>
                </c:pt>
                <c:pt idx="202">
                  <c:v>76.595736857775222</c:v>
                </c:pt>
                <c:pt idx="203">
                  <c:v>80.646215628606953</c:v>
                </c:pt>
                <c:pt idx="204">
                  <c:v>73.558714365322643</c:v>
                </c:pt>
                <c:pt idx="205">
                  <c:v>71.561786579655134</c:v>
                </c:pt>
                <c:pt idx="206">
                  <c:v>108.81406747365669</c:v>
                </c:pt>
                <c:pt idx="207">
                  <c:v>134.43467064627708</c:v>
                </c:pt>
                <c:pt idx="208">
                  <c:v>124.70168326832248</c:v>
                </c:pt>
                <c:pt idx="209">
                  <c:v>132.45163713236488</c:v>
                </c:pt>
                <c:pt idx="210">
                  <c:v>85.073969636184714</c:v>
                </c:pt>
                <c:pt idx="211">
                  <c:v>131.52421261321459</c:v>
                </c:pt>
                <c:pt idx="212">
                  <c:v>107.83128659780166</c:v>
                </c:pt>
                <c:pt idx="213">
                  <c:v>103.99264385606683</c:v>
                </c:pt>
                <c:pt idx="214">
                  <c:v>83.328457663196616</c:v>
                </c:pt>
                <c:pt idx="215">
                  <c:v>91.261729234612076</c:v>
                </c:pt>
                <c:pt idx="216">
                  <c:v>77.734592772536843</c:v>
                </c:pt>
                <c:pt idx="217">
                  <c:v>80.924972108140068</c:v>
                </c:pt>
                <c:pt idx="218">
                  <c:v>112.32066923539452</c:v>
                </c:pt>
                <c:pt idx="219">
                  <c:v>139.58764317872166</c:v>
                </c:pt>
                <c:pt idx="220">
                  <c:v>130.04945740253615</c:v>
                </c:pt>
                <c:pt idx="221">
                  <c:v>137.06922618843703</c:v>
                </c:pt>
                <c:pt idx="222">
                  <c:v>87.006977985178722</c:v>
                </c:pt>
                <c:pt idx="223">
                  <c:v>134.95691643969346</c:v>
                </c:pt>
                <c:pt idx="224">
                  <c:v>119.76501182223558</c:v>
                </c:pt>
                <c:pt idx="225">
                  <c:v>106.61020594573326</c:v>
                </c:pt>
                <c:pt idx="226">
                  <c:v>90.092999089296242</c:v>
                </c:pt>
                <c:pt idx="227">
                  <c:v>97.165754271690162</c:v>
                </c:pt>
                <c:pt idx="228">
                  <c:v>77.252166668396285</c:v>
                </c:pt>
                <c:pt idx="229">
                  <c:v>88.2459921175613</c:v>
                </c:pt>
                <c:pt idx="230">
                  <c:v>127.94972153599237</c:v>
                </c:pt>
                <c:pt idx="231">
                  <c:v>141.03152586783617</c:v>
                </c:pt>
                <c:pt idx="232">
                  <c:v>136.80663074285411</c:v>
                </c:pt>
                <c:pt idx="233">
                  <c:v>143.15042422178428</c:v>
                </c:pt>
                <c:pt idx="234">
                  <c:v>87.12949896287823</c:v>
                </c:pt>
                <c:pt idx="235">
                  <c:v>138.15626298487129</c:v>
                </c:pt>
                <c:pt idx="236">
                  <c:v>118.3602709780686</c:v>
                </c:pt>
                <c:pt idx="237">
                  <c:v>109.75987886673887</c:v>
                </c:pt>
                <c:pt idx="238">
                  <c:v>95.352207017457417</c:v>
                </c:pt>
                <c:pt idx="239">
                  <c:v>98.723414415709954</c:v>
                </c:pt>
                <c:pt idx="240">
                  <c:v>82.441150743795234</c:v>
                </c:pt>
                <c:pt idx="241">
                  <c:v>88.110048817568824</c:v>
                </c:pt>
                <c:pt idx="242">
                  <c:v>128.71932027135711</c:v>
                </c:pt>
                <c:pt idx="243">
                  <c:v>150.71010787186282</c:v>
                </c:pt>
                <c:pt idx="244">
                  <c:v>152.88325365784888</c:v>
                </c:pt>
                <c:pt idx="245">
                  <c:v>162.04786713839965</c:v>
                </c:pt>
                <c:pt idx="246">
                  <c:v>90.62549649329695</c:v>
                </c:pt>
                <c:pt idx="247">
                  <c:v>149.15635026855685</c:v>
                </c:pt>
                <c:pt idx="248">
                  <c:v>127.05755594425797</c:v>
                </c:pt>
                <c:pt idx="249">
                  <c:v>117.4570592406114</c:v>
                </c:pt>
                <c:pt idx="250">
                  <c:v>99.365702872571433</c:v>
                </c:pt>
                <c:pt idx="251">
                  <c:v>100.07945757152777</c:v>
                </c:pt>
                <c:pt idx="252">
                  <c:v>90.103074186084598</c:v>
                </c:pt>
                <c:pt idx="253">
                  <c:v>103.49669207325076</c:v>
                </c:pt>
                <c:pt idx="254">
                  <c:v>145.28978879965902</c:v>
                </c:pt>
                <c:pt idx="255">
                  <c:v>141.19466721055682</c:v>
                </c:pt>
                <c:pt idx="256">
                  <c:v>122.87362238087336</c:v>
                </c:pt>
                <c:pt idx="257">
                  <c:v>129.54415736664288</c:v>
                </c:pt>
                <c:pt idx="258">
                  <c:v>85.124025567006669</c:v>
                </c:pt>
                <c:pt idx="259">
                  <c:v>159.74139177827624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2-4185-8EA0-785DAE71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140432"/>
        <c:axId val="1706147920"/>
      </c:lineChart>
      <c:catAx>
        <c:axId val="17061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147920"/>
        <c:crosses val="autoZero"/>
        <c:auto val="1"/>
        <c:lblAlgn val="ctr"/>
        <c:lblOffset val="100"/>
        <c:noMultiLvlLbl val="0"/>
      </c:catAx>
      <c:valAx>
        <c:axId val="17061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1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802635018854649E-2"/>
          <c:y val="5.2412145173388248E-2"/>
          <c:w val="0.96673141412166053"/>
          <c:h val="0.75037606745897045"/>
        </c:manualLayout>
      </c:layout>
      <c:lineChart>
        <c:grouping val="standard"/>
        <c:varyColors val="0"/>
        <c:ser>
          <c:idx val="0"/>
          <c:order val="0"/>
          <c:tx>
            <c:strRef>
              <c:f>winters_additif!$P$1</c:f>
              <c:strCache>
                <c:ptCount val="1"/>
                <c:pt idx="0">
                  <c:v>valeurs observées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winters_additif!$O$2:$O$261</c:f>
              <c:strCache>
                <c:ptCount val="26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</c:strCache>
            </c:strRef>
          </c:cat>
          <c:val>
            <c:numRef>
              <c:f>winters_additif!$P$2:$P$261</c:f>
              <c:numCache>
                <c:formatCode>General</c:formatCode>
                <c:ptCount val="260"/>
                <c:pt idx="0">
                  <c:v>48.82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98.14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103.94</c:v>
                </c:pt>
                <c:pt idx="8">
                  <c:v>84.64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  <c:pt idx="12">
                  <c:v>53.45</c:v>
                </c:pt>
                <c:pt idx="13">
                  <c:v>61.03</c:v>
                </c:pt>
                <c:pt idx="14">
                  <c:v>88.43</c:v>
                </c:pt>
                <c:pt idx="15">
                  <c:v>111.72</c:v>
                </c:pt>
                <c:pt idx="16">
                  <c:v>117.36</c:v>
                </c:pt>
                <c:pt idx="17">
                  <c:v>107.18</c:v>
                </c:pt>
                <c:pt idx="18">
                  <c:v>68.77</c:v>
                </c:pt>
                <c:pt idx="19">
                  <c:v>109.49</c:v>
                </c:pt>
                <c:pt idx="20">
                  <c:v>83.76</c:v>
                </c:pt>
                <c:pt idx="21">
                  <c:v>77.75</c:v>
                </c:pt>
                <c:pt idx="22">
                  <c:v>69.260000000000005</c:v>
                </c:pt>
                <c:pt idx="23">
                  <c:v>75.12</c:v>
                </c:pt>
                <c:pt idx="24">
                  <c:v>61.67</c:v>
                </c:pt>
                <c:pt idx="25">
                  <c:v>64.88</c:v>
                </c:pt>
                <c:pt idx="26">
                  <c:v>88.01</c:v>
                </c:pt>
                <c:pt idx="27">
                  <c:v>110.1</c:v>
                </c:pt>
                <c:pt idx="28">
                  <c:v>114.46</c:v>
                </c:pt>
                <c:pt idx="29">
                  <c:v>117.52</c:v>
                </c:pt>
                <c:pt idx="30">
                  <c:v>75.7</c:v>
                </c:pt>
                <c:pt idx="31">
                  <c:v>119.66</c:v>
                </c:pt>
                <c:pt idx="32">
                  <c:v>82.04</c:v>
                </c:pt>
                <c:pt idx="33">
                  <c:v>89.95</c:v>
                </c:pt>
                <c:pt idx="34">
                  <c:v>76.48</c:v>
                </c:pt>
                <c:pt idx="35">
                  <c:v>76.83</c:v>
                </c:pt>
                <c:pt idx="36">
                  <c:v>63.99</c:v>
                </c:pt>
                <c:pt idx="37">
                  <c:v>69.680000000000007</c:v>
                </c:pt>
                <c:pt idx="38">
                  <c:v>94.37</c:v>
                </c:pt>
                <c:pt idx="39">
                  <c:v>123.58</c:v>
                </c:pt>
                <c:pt idx="40">
                  <c:v>111.53</c:v>
                </c:pt>
                <c:pt idx="41">
                  <c:v>112.51</c:v>
                </c:pt>
                <c:pt idx="42">
                  <c:v>76.84</c:v>
                </c:pt>
                <c:pt idx="43">
                  <c:v>116.22</c:v>
                </c:pt>
                <c:pt idx="44">
                  <c:v>82.08</c:v>
                </c:pt>
                <c:pt idx="45">
                  <c:v>88.52</c:v>
                </c:pt>
                <c:pt idx="46">
                  <c:v>73.44</c:v>
                </c:pt>
                <c:pt idx="47">
                  <c:v>73.84</c:v>
                </c:pt>
                <c:pt idx="48">
                  <c:v>61.68</c:v>
                </c:pt>
                <c:pt idx="49">
                  <c:v>66.239999999999995</c:v>
                </c:pt>
                <c:pt idx="50">
                  <c:v>94.74</c:v>
                </c:pt>
                <c:pt idx="51">
                  <c:v>128.75</c:v>
                </c:pt>
                <c:pt idx="52">
                  <c:v>114.68</c:v>
                </c:pt>
                <c:pt idx="53">
                  <c:v>115</c:v>
                </c:pt>
                <c:pt idx="54">
                  <c:v>81.06</c:v>
                </c:pt>
                <c:pt idx="55">
                  <c:v>125.59</c:v>
                </c:pt>
                <c:pt idx="56">
                  <c:v>94.25</c:v>
                </c:pt>
                <c:pt idx="57">
                  <c:v>94.02</c:v>
                </c:pt>
                <c:pt idx="58">
                  <c:v>73.69</c:v>
                </c:pt>
                <c:pt idx="59">
                  <c:v>83.82</c:v>
                </c:pt>
                <c:pt idx="60">
                  <c:v>67.16</c:v>
                </c:pt>
                <c:pt idx="61">
                  <c:v>73.16</c:v>
                </c:pt>
                <c:pt idx="62">
                  <c:v>98.18</c:v>
                </c:pt>
                <c:pt idx="63">
                  <c:v>132.16999999999999</c:v>
                </c:pt>
                <c:pt idx="64">
                  <c:v>112.52</c:v>
                </c:pt>
                <c:pt idx="65">
                  <c:v>129.09</c:v>
                </c:pt>
                <c:pt idx="66">
                  <c:v>82.8</c:v>
                </c:pt>
                <c:pt idx="67">
                  <c:v>129.66</c:v>
                </c:pt>
                <c:pt idx="68">
                  <c:v>103.07</c:v>
                </c:pt>
                <c:pt idx="69">
                  <c:v>96.69</c:v>
                </c:pt>
                <c:pt idx="70">
                  <c:v>78.040000000000006</c:v>
                </c:pt>
                <c:pt idx="71">
                  <c:v>92.68</c:v>
                </c:pt>
                <c:pt idx="72">
                  <c:v>67.7</c:v>
                </c:pt>
                <c:pt idx="73">
                  <c:v>74.14</c:v>
                </c:pt>
                <c:pt idx="74">
                  <c:v>95.81</c:v>
                </c:pt>
                <c:pt idx="75">
                  <c:v>136.55000000000001</c:v>
                </c:pt>
                <c:pt idx="76">
                  <c:v>125.35</c:v>
                </c:pt>
                <c:pt idx="77">
                  <c:v>135.47999999999999</c:v>
                </c:pt>
                <c:pt idx="78">
                  <c:v>83.3</c:v>
                </c:pt>
                <c:pt idx="79">
                  <c:v>136.77000000000001</c:v>
                </c:pt>
                <c:pt idx="80">
                  <c:v>106.34</c:v>
                </c:pt>
                <c:pt idx="81">
                  <c:v>99.98</c:v>
                </c:pt>
                <c:pt idx="82">
                  <c:v>85.42</c:v>
                </c:pt>
                <c:pt idx="83">
                  <c:v>93.07</c:v>
                </c:pt>
                <c:pt idx="84">
                  <c:v>71.37</c:v>
                </c:pt>
                <c:pt idx="85">
                  <c:v>77.94</c:v>
                </c:pt>
                <c:pt idx="86">
                  <c:v>101.3</c:v>
                </c:pt>
                <c:pt idx="87">
                  <c:v>135.15</c:v>
                </c:pt>
                <c:pt idx="88">
                  <c:v>133.15</c:v>
                </c:pt>
                <c:pt idx="89">
                  <c:v>140.06</c:v>
                </c:pt>
                <c:pt idx="90">
                  <c:v>83.39</c:v>
                </c:pt>
                <c:pt idx="91">
                  <c:v>143.02000000000001</c:v>
                </c:pt>
                <c:pt idx="92">
                  <c:v>110.65</c:v>
                </c:pt>
                <c:pt idx="93">
                  <c:v>100.98</c:v>
                </c:pt>
                <c:pt idx="94">
                  <c:v>84.8</c:v>
                </c:pt>
                <c:pt idx="95">
                  <c:v>95.65</c:v>
                </c:pt>
                <c:pt idx="96">
                  <c:v>79.510000000000005</c:v>
                </c:pt>
                <c:pt idx="97">
                  <c:v>84.58</c:v>
                </c:pt>
                <c:pt idx="98">
                  <c:v>113.5</c:v>
                </c:pt>
                <c:pt idx="99">
                  <c:v>141.30000000000001</c:v>
                </c:pt>
                <c:pt idx="100">
                  <c:v>138.38</c:v>
                </c:pt>
                <c:pt idx="101">
                  <c:v>146</c:v>
                </c:pt>
                <c:pt idx="102">
                  <c:v>90.56</c:v>
                </c:pt>
                <c:pt idx="103">
                  <c:v>150.44999999999999</c:v>
                </c:pt>
                <c:pt idx="104">
                  <c:v>115.02</c:v>
                </c:pt>
                <c:pt idx="105">
                  <c:v>116.03</c:v>
                </c:pt>
                <c:pt idx="106">
                  <c:v>90.79</c:v>
                </c:pt>
                <c:pt idx="107">
                  <c:v>92.69</c:v>
                </c:pt>
                <c:pt idx="108">
                  <c:v>82.33</c:v>
                </c:pt>
                <c:pt idx="109">
                  <c:v>97.71</c:v>
                </c:pt>
                <c:pt idx="110">
                  <c:v>108.63</c:v>
                </c:pt>
                <c:pt idx="111">
                  <c:v>143.38999999999999</c:v>
                </c:pt>
                <c:pt idx="112">
                  <c:v>143.63</c:v>
                </c:pt>
                <c:pt idx="113">
                  <c:v>140.44999999999999</c:v>
                </c:pt>
                <c:pt idx="114">
                  <c:v>99.49</c:v>
                </c:pt>
                <c:pt idx="115">
                  <c:v>154.69</c:v>
                </c:pt>
                <c:pt idx="116">
                  <c:v>116.08</c:v>
                </c:pt>
                <c:pt idx="117">
                  <c:v>112.72</c:v>
                </c:pt>
                <c:pt idx="118">
                  <c:v>83.18</c:v>
                </c:pt>
                <c:pt idx="119">
                  <c:v>88.1</c:v>
                </c:pt>
                <c:pt idx="120">
                  <c:v>73.319999999999993</c:v>
                </c:pt>
                <c:pt idx="121">
                  <c:v>80.02</c:v>
                </c:pt>
                <c:pt idx="122">
                  <c:v>112.5</c:v>
                </c:pt>
                <c:pt idx="123">
                  <c:v>139.93</c:v>
                </c:pt>
                <c:pt idx="124">
                  <c:v>129.36000000000001</c:v>
                </c:pt>
                <c:pt idx="125">
                  <c:v>133.58000000000001</c:v>
                </c:pt>
                <c:pt idx="126">
                  <c:v>88.97</c:v>
                </c:pt>
                <c:pt idx="127">
                  <c:v>142.85</c:v>
                </c:pt>
                <c:pt idx="128">
                  <c:v>114.61</c:v>
                </c:pt>
                <c:pt idx="129">
                  <c:v>109.21</c:v>
                </c:pt>
                <c:pt idx="130">
                  <c:v>78.739999999999995</c:v>
                </c:pt>
                <c:pt idx="131">
                  <c:v>84.81</c:v>
                </c:pt>
                <c:pt idx="132">
                  <c:v>67.260000000000005</c:v>
                </c:pt>
                <c:pt idx="133">
                  <c:v>72.34</c:v>
                </c:pt>
                <c:pt idx="134">
                  <c:v>106.43</c:v>
                </c:pt>
                <c:pt idx="135">
                  <c:v>144.41</c:v>
                </c:pt>
                <c:pt idx="136">
                  <c:v>127.68</c:v>
                </c:pt>
                <c:pt idx="137">
                  <c:v>140.82</c:v>
                </c:pt>
                <c:pt idx="138">
                  <c:v>90.74</c:v>
                </c:pt>
                <c:pt idx="139">
                  <c:v>146.88</c:v>
                </c:pt>
                <c:pt idx="140">
                  <c:v>110.48</c:v>
                </c:pt>
                <c:pt idx="141">
                  <c:v>101.13</c:v>
                </c:pt>
                <c:pt idx="142">
                  <c:v>79.900000000000006</c:v>
                </c:pt>
                <c:pt idx="143">
                  <c:v>79.459999999999994</c:v>
                </c:pt>
                <c:pt idx="144">
                  <c:v>74.56</c:v>
                </c:pt>
                <c:pt idx="145">
                  <c:v>78.12</c:v>
                </c:pt>
                <c:pt idx="146">
                  <c:v>112.75</c:v>
                </c:pt>
                <c:pt idx="147">
                  <c:v>148.47</c:v>
                </c:pt>
                <c:pt idx="148">
                  <c:v>141.96</c:v>
                </c:pt>
                <c:pt idx="149">
                  <c:v>130.34</c:v>
                </c:pt>
                <c:pt idx="150">
                  <c:v>87.31</c:v>
                </c:pt>
                <c:pt idx="151">
                  <c:v>141.03</c:v>
                </c:pt>
                <c:pt idx="152">
                  <c:v>110.17</c:v>
                </c:pt>
                <c:pt idx="153">
                  <c:v>103</c:v>
                </c:pt>
                <c:pt idx="154">
                  <c:v>82.2</c:v>
                </c:pt>
                <c:pt idx="155">
                  <c:v>87.62</c:v>
                </c:pt>
                <c:pt idx="156">
                  <c:v>77.08</c:v>
                </c:pt>
                <c:pt idx="157">
                  <c:v>74.08</c:v>
                </c:pt>
                <c:pt idx="158">
                  <c:v>118.54</c:v>
                </c:pt>
                <c:pt idx="159">
                  <c:v>134.36000000000001</c:v>
                </c:pt>
                <c:pt idx="160">
                  <c:v>128.71</c:v>
                </c:pt>
                <c:pt idx="161">
                  <c:v>138.22</c:v>
                </c:pt>
                <c:pt idx="162">
                  <c:v>84.01</c:v>
                </c:pt>
                <c:pt idx="163">
                  <c:v>140.51</c:v>
                </c:pt>
                <c:pt idx="164">
                  <c:v>102.79</c:v>
                </c:pt>
                <c:pt idx="165">
                  <c:v>96.72</c:v>
                </c:pt>
                <c:pt idx="166">
                  <c:v>80.8</c:v>
                </c:pt>
                <c:pt idx="167">
                  <c:v>79.349999999999994</c:v>
                </c:pt>
                <c:pt idx="168">
                  <c:v>72.2</c:v>
                </c:pt>
                <c:pt idx="169">
                  <c:v>69.150000000000006</c:v>
                </c:pt>
                <c:pt idx="170">
                  <c:v>99.7</c:v>
                </c:pt>
                <c:pt idx="171">
                  <c:v>130.65</c:v>
                </c:pt>
                <c:pt idx="172">
                  <c:v>121.28</c:v>
                </c:pt>
                <c:pt idx="173">
                  <c:v>124.75</c:v>
                </c:pt>
                <c:pt idx="174">
                  <c:v>85.43</c:v>
                </c:pt>
                <c:pt idx="175">
                  <c:v>144.71</c:v>
                </c:pt>
                <c:pt idx="176">
                  <c:v>101.51</c:v>
                </c:pt>
                <c:pt idx="177">
                  <c:v>99.84</c:v>
                </c:pt>
                <c:pt idx="178">
                  <c:v>80.92</c:v>
                </c:pt>
                <c:pt idx="179">
                  <c:v>82.91</c:v>
                </c:pt>
                <c:pt idx="180">
                  <c:v>74.819999999999993</c:v>
                </c:pt>
                <c:pt idx="181">
                  <c:v>74.459999999999994</c:v>
                </c:pt>
                <c:pt idx="182">
                  <c:v>109.26</c:v>
                </c:pt>
                <c:pt idx="183">
                  <c:v>141.83000000000001</c:v>
                </c:pt>
                <c:pt idx="184">
                  <c:v>128.61000000000001</c:v>
                </c:pt>
                <c:pt idx="185">
                  <c:v>127.06</c:v>
                </c:pt>
                <c:pt idx="186">
                  <c:v>80.849999999999994</c:v>
                </c:pt>
                <c:pt idx="187">
                  <c:v>131.30000000000001</c:v>
                </c:pt>
                <c:pt idx="188">
                  <c:v>108.13</c:v>
                </c:pt>
                <c:pt idx="189">
                  <c:v>104.66</c:v>
                </c:pt>
                <c:pt idx="190">
                  <c:v>80.14</c:v>
                </c:pt>
                <c:pt idx="191">
                  <c:v>85.72</c:v>
                </c:pt>
                <c:pt idx="192">
                  <c:v>76.81</c:v>
                </c:pt>
                <c:pt idx="193">
                  <c:v>74.5</c:v>
                </c:pt>
                <c:pt idx="194">
                  <c:v>109.35</c:v>
                </c:pt>
                <c:pt idx="195">
                  <c:v>128.71</c:v>
                </c:pt>
                <c:pt idx="196">
                  <c:v>117.76</c:v>
                </c:pt>
                <c:pt idx="197">
                  <c:v>127.14</c:v>
                </c:pt>
                <c:pt idx="198">
                  <c:v>80.849999999999994</c:v>
                </c:pt>
                <c:pt idx="199">
                  <c:v>119.56</c:v>
                </c:pt>
                <c:pt idx="200">
                  <c:v>101.77</c:v>
                </c:pt>
                <c:pt idx="201">
                  <c:v>95.7</c:v>
                </c:pt>
                <c:pt idx="202">
                  <c:v>79.02</c:v>
                </c:pt>
                <c:pt idx="203">
                  <c:v>88.85</c:v>
                </c:pt>
                <c:pt idx="204">
                  <c:v>73.459999999999994</c:v>
                </c:pt>
                <c:pt idx="205">
                  <c:v>83.51</c:v>
                </c:pt>
                <c:pt idx="206">
                  <c:v>113.15</c:v>
                </c:pt>
                <c:pt idx="207">
                  <c:v>136.07</c:v>
                </c:pt>
                <c:pt idx="208">
                  <c:v>128.55000000000001</c:v>
                </c:pt>
                <c:pt idx="209">
                  <c:v>132.52000000000001</c:v>
                </c:pt>
                <c:pt idx="210">
                  <c:v>81.09</c:v>
                </c:pt>
                <c:pt idx="211">
                  <c:v>124.71</c:v>
                </c:pt>
                <c:pt idx="212">
                  <c:v>115.02</c:v>
                </c:pt>
                <c:pt idx="213">
                  <c:v>100.19</c:v>
                </c:pt>
                <c:pt idx="214">
                  <c:v>87.52</c:v>
                </c:pt>
                <c:pt idx="215">
                  <c:v>93.84</c:v>
                </c:pt>
                <c:pt idx="216">
                  <c:v>71.83</c:v>
                </c:pt>
                <c:pt idx="217">
                  <c:v>83.24</c:v>
                </c:pt>
                <c:pt idx="218">
                  <c:v>127.67</c:v>
                </c:pt>
                <c:pt idx="219">
                  <c:v>137.72</c:v>
                </c:pt>
                <c:pt idx="220">
                  <c:v>139.16999999999999</c:v>
                </c:pt>
                <c:pt idx="221">
                  <c:v>146.29</c:v>
                </c:pt>
                <c:pt idx="222">
                  <c:v>85.38</c:v>
                </c:pt>
                <c:pt idx="223">
                  <c:v>137.87</c:v>
                </c:pt>
                <c:pt idx="224">
                  <c:v>113.6</c:v>
                </c:pt>
                <c:pt idx="225">
                  <c:v>106.03</c:v>
                </c:pt>
                <c:pt idx="226">
                  <c:v>92.95</c:v>
                </c:pt>
                <c:pt idx="227">
                  <c:v>94.71</c:v>
                </c:pt>
                <c:pt idx="228">
                  <c:v>84.05</c:v>
                </c:pt>
                <c:pt idx="229">
                  <c:v>86.59</c:v>
                </c:pt>
                <c:pt idx="230">
                  <c:v>119.19</c:v>
                </c:pt>
                <c:pt idx="231">
                  <c:v>136.93</c:v>
                </c:pt>
                <c:pt idx="232">
                  <c:v>142.66</c:v>
                </c:pt>
                <c:pt idx="233">
                  <c:v>154.94999999999999</c:v>
                </c:pt>
                <c:pt idx="234">
                  <c:v>85.65</c:v>
                </c:pt>
                <c:pt idx="235">
                  <c:v>144.16</c:v>
                </c:pt>
                <c:pt idx="236">
                  <c:v>120.74</c:v>
                </c:pt>
                <c:pt idx="237">
                  <c:v>113.19</c:v>
                </c:pt>
                <c:pt idx="238">
                  <c:v>93.81</c:v>
                </c:pt>
                <c:pt idx="239">
                  <c:v>91.64</c:v>
                </c:pt>
                <c:pt idx="240">
                  <c:v>85.44</c:v>
                </c:pt>
                <c:pt idx="241">
                  <c:v>101.19</c:v>
                </c:pt>
                <c:pt idx="242">
                  <c:v>142.84</c:v>
                </c:pt>
                <c:pt idx="243">
                  <c:v>150.71</c:v>
                </c:pt>
                <c:pt idx="244">
                  <c:v>154.24</c:v>
                </c:pt>
                <c:pt idx="245">
                  <c:v>150.63</c:v>
                </c:pt>
                <c:pt idx="246">
                  <c:v>91.25</c:v>
                </c:pt>
                <c:pt idx="247">
                  <c:v>160.18</c:v>
                </c:pt>
                <c:pt idx="248">
                  <c:v>124.29</c:v>
                </c:pt>
                <c:pt idx="249">
                  <c:v>120.45</c:v>
                </c:pt>
                <c:pt idx="250">
                  <c:v>99.43</c:v>
                </c:pt>
                <c:pt idx="251">
                  <c:v>100.28</c:v>
                </c:pt>
                <c:pt idx="252">
                  <c:v>100.51</c:v>
                </c:pt>
                <c:pt idx="253">
                  <c:v>108.34</c:v>
                </c:pt>
                <c:pt idx="254">
                  <c:v>76.709999999999994</c:v>
                </c:pt>
                <c:pt idx="255">
                  <c:v>45.17</c:v>
                </c:pt>
                <c:pt idx="256">
                  <c:v>146.6</c:v>
                </c:pt>
                <c:pt idx="257">
                  <c:v>195.01</c:v>
                </c:pt>
                <c:pt idx="258">
                  <c:v>125.9</c:v>
                </c:pt>
                <c:pt idx="259">
                  <c:v>189.84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A-45AE-89F1-105C9091AD1D}"/>
            </c:ext>
          </c:extLst>
        </c:ser>
        <c:ser>
          <c:idx val="1"/>
          <c:order val="1"/>
          <c:tx>
            <c:strRef>
              <c:f>winters_additif!$Q$1</c:f>
              <c:strCache>
                <c:ptCount val="1"/>
                <c:pt idx="0">
                  <c:v>valeurs prédites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winters_additif!$O$2:$O$261</c:f>
              <c:strCache>
                <c:ptCount val="26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  <c:pt idx="224">
                  <c:v>2017-09</c:v>
                </c:pt>
                <c:pt idx="225">
                  <c:v>2017-10</c:v>
                </c:pt>
                <c:pt idx="226">
                  <c:v>2017-11</c:v>
                </c:pt>
                <c:pt idx="227">
                  <c:v>2017-12</c:v>
                </c:pt>
                <c:pt idx="228">
                  <c:v>2018-01</c:v>
                </c:pt>
                <c:pt idx="229">
                  <c:v>2018-02</c:v>
                </c:pt>
                <c:pt idx="230">
                  <c:v>2018-03</c:v>
                </c:pt>
                <c:pt idx="231">
                  <c:v>2018-04</c:v>
                </c:pt>
                <c:pt idx="232">
                  <c:v>2018-05</c:v>
                </c:pt>
                <c:pt idx="233">
                  <c:v>2018-06</c:v>
                </c:pt>
                <c:pt idx="234">
                  <c:v>2018-07</c:v>
                </c:pt>
                <c:pt idx="235">
                  <c:v>2018-08</c:v>
                </c:pt>
                <c:pt idx="236">
                  <c:v>2018-09</c:v>
                </c:pt>
                <c:pt idx="237">
                  <c:v>2018-10</c:v>
                </c:pt>
                <c:pt idx="238">
                  <c:v>2018-11</c:v>
                </c:pt>
                <c:pt idx="239">
                  <c:v>2018-12</c:v>
                </c:pt>
                <c:pt idx="240">
                  <c:v>2019-01</c:v>
                </c:pt>
                <c:pt idx="241">
                  <c:v>2019-02</c:v>
                </c:pt>
                <c:pt idx="242">
                  <c:v>2019-03</c:v>
                </c:pt>
                <c:pt idx="243">
                  <c:v>2019-04</c:v>
                </c:pt>
                <c:pt idx="244">
                  <c:v>2019-05</c:v>
                </c:pt>
                <c:pt idx="245">
                  <c:v>2019-06</c:v>
                </c:pt>
                <c:pt idx="246">
                  <c:v>2019-07</c:v>
                </c:pt>
                <c:pt idx="247">
                  <c:v>2019-08</c:v>
                </c:pt>
                <c:pt idx="248">
                  <c:v>2019-09</c:v>
                </c:pt>
                <c:pt idx="249">
                  <c:v>2019-10</c:v>
                </c:pt>
                <c:pt idx="250">
                  <c:v>2019-11</c:v>
                </c:pt>
                <c:pt idx="251">
                  <c:v>2019-12</c:v>
                </c:pt>
                <c:pt idx="252">
                  <c:v>2020-01</c:v>
                </c:pt>
                <c:pt idx="253">
                  <c:v>2020-02</c:v>
                </c:pt>
                <c:pt idx="254">
                  <c:v>2020-03</c:v>
                </c:pt>
                <c:pt idx="255">
                  <c:v>2020-04</c:v>
                </c:pt>
                <c:pt idx="256">
                  <c:v>2020-05</c:v>
                </c:pt>
                <c:pt idx="257">
                  <c:v>2020-06</c:v>
                </c:pt>
                <c:pt idx="258">
                  <c:v>2020-07</c:v>
                </c:pt>
                <c:pt idx="259">
                  <c:v>2020-08</c:v>
                </c:pt>
              </c:strCache>
            </c:strRef>
          </c:cat>
          <c:val>
            <c:numRef>
              <c:f>winters_additif!$Q$2:$Q$261</c:f>
              <c:numCache>
                <c:formatCode>General</c:formatCode>
                <c:ptCount val="260"/>
                <c:pt idx="0">
                  <c:v>48.82</c:v>
                </c:pt>
                <c:pt idx="1">
                  <c:v>53.66</c:v>
                </c:pt>
                <c:pt idx="2">
                  <c:v>77.61</c:v>
                </c:pt>
                <c:pt idx="3">
                  <c:v>108.8</c:v>
                </c:pt>
                <c:pt idx="4">
                  <c:v>98.14</c:v>
                </c:pt>
                <c:pt idx="5">
                  <c:v>108.94</c:v>
                </c:pt>
                <c:pt idx="6">
                  <c:v>74.489999999999995</c:v>
                </c:pt>
                <c:pt idx="7">
                  <c:v>103.94</c:v>
                </c:pt>
                <c:pt idx="8">
                  <c:v>84.64</c:v>
                </c:pt>
                <c:pt idx="9">
                  <c:v>80.569999999999993</c:v>
                </c:pt>
                <c:pt idx="10">
                  <c:v>61.99</c:v>
                </c:pt>
                <c:pt idx="11">
                  <c:v>74.680000000000007</c:v>
                </c:pt>
                <c:pt idx="12">
                  <c:v>48.82</c:v>
                </c:pt>
                <c:pt idx="13">
                  <c:v>54.59217411066443</c:v>
                </c:pt>
                <c:pt idx="14">
                  <c:v>79.838874122154593</c:v>
                </c:pt>
                <c:pt idx="15">
                  <c:v>112.75987029108792</c:v>
                </c:pt>
                <c:pt idx="16">
                  <c:v>101.89284479719629</c:v>
                </c:pt>
                <c:pt idx="17">
                  <c:v>115.80911301745174</c:v>
                </c:pt>
                <c:pt idx="18">
                  <c:v>79.625832491189314</c:v>
                </c:pt>
                <c:pt idx="19">
                  <c:v>106.89321370851374</c:v>
                </c:pt>
                <c:pt idx="20">
                  <c:v>88.117768231593331</c:v>
                </c:pt>
                <c:pt idx="21">
                  <c:v>83.172446408169833</c:v>
                </c:pt>
                <c:pt idx="22">
                  <c:v>63.50225155251713</c:v>
                </c:pt>
                <c:pt idx="23">
                  <c:v>77.3523603540675</c:v>
                </c:pt>
                <c:pt idx="24">
                  <c:v>54.187124743821208</c:v>
                </c:pt>
                <c:pt idx="25">
                  <c:v>61.7620539070493</c:v>
                </c:pt>
                <c:pt idx="26">
                  <c:v>87.803558679567644</c:v>
                </c:pt>
                <c:pt idx="27">
                  <c:v>112.50056843967947</c:v>
                </c:pt>
                <c:pt idx="28">
                  <c:v>112.56410818308419</c:v>
                </c:pt>
                <c:pt idx="29">
                  <c:v>107.39258528534521</c:v>
                </c:pt>
                <c:pt idx="30">
                  <c:v>73.47269386017139</c:v>
                </c:pt>
                <c:pt idx="31">
                  <c:v>112.50592073383162</c:v>
                </c:pt>
                <c:pt idx="32">
                  <c:v>89.929810339816825</c:v>
                </c:pt>
                <c:pt idx="33">
                  <c:v>83.553509804444047</c:v>
                </c:pt>
                <c:pt idx="34">
                  <c:v>73.853885008727488</c:v>
                </c:pt>
                <c:pt idx="35">
                  <c:v>81.653925683779264</c:v>
                </c:pt>
                <c:pt idx="36">
                  <c:v>64.564622875334095</c:v>
                </c:pt>
                <c:pt idx="37">
                  <c:v>67.557681135899657</c:v>
                </c:pt>
                <c:pt idx="38">
                  <c:v>91.424672090446464</c:v>
                </c:pt>
                <c:pt idx="39">
                  <c:v>114.90561084602268</c:v>
                </c:pt>
                <c:pt idx="40">
                  <c:v>120.11751882687921</c:v>
                </c:pt>
                <c:pt idx="41">
                  <c:v>118.4262120997623</c:v>
                </c:pt>
                <c:pt idx="42">
                  <c:v>75.916364440006234</c:v>
                </c:pt>
                <c:pt idx="43">
                  <c:v>118.03172121400154</c:v>
                </c:pt>
                <c:pt idx="44">
                  <c:v>83.43970101422093</c:v>
                </c:pt>
                <c:pt idx="45">
                  <c:v>88.074364272634782</c:v>
                </c:pt>
                <c:pt idx="46">
                  <c:v>74.617534856164525</c:v>
                </c:pt>
                <c:pt idx="47">
                  <c:v>76.594366921421894</c:v>
                </c:pt>
                <c:pt idx="48">
                  <c:v>62.804896983010707</c:v>
                </c:pt>
                <c:pt idx="49">
                  <c:v>67.516896774090128</c:v>
                </c:pt>
                <c:pt idx="50">
                  <c:v>91.257230246703784</c:v>
                </c:pt>
                <c:pt idx="51">
                  <c:v>118.73370955202861</c:v>
                </c:pt>
                <c:pt idx="52">
                  <c:v>112.49788882024204</c:v>
                </c:pt>
                <c:pt idx="53">
                  <c:v>114.78695368309471</c:v>
                </c:pt>
                <c:pt idx="54">
                  <c:v>78.15392396786234</c:v>
                </c:pt>
                <c:pt idx="55">
                  <c:v>118.81268950444519</c:v>
                </c:pt>
                <c:pt idx="56">
                  <c:v>86.257898413032279</c:v>
                </c:pt>
                <c:pt idx="57">
                  <c:v>94.002956425276395</c:v>
                </c:pt>
                <c:pt idx="58">
                  <c:v>79.361385719820078</c:v>
                </c:pt>
                <c:pt idx="59">
                  <c:v>79.366405441932656</c:v>
                </c:pt>
                <c:pt idx="60">
                  <c:v>68.136858420154809</c:v>
                </c:pt>
                <c:pt idx="61">
                  <c:v>72.779052019280243</c:v>
                </c:pt>
                <c:pt idx="62">
                  <c:v>100.08740285992077</c:v>
                </c:pt>
                <c:pt idx="63">
                  <c:v>130.9171116523556</c:v>
                </c:pt>
                <c:pt idx="64">
                  <c:v>117.60254882154426</c:v>
                </c:pt>
                <c:pt idx="65">
                  <c:v>117.09456925235294</c:v>
                </c:pt>
                <c:pt idx="66">
                  <c:v>84.662872963440378</c:v>
                </c:pt>
                <c:pt idx="67">
                  <c:v>126.99174917754175</c:v>
                </c:pt>
                <c:pt idx="68">
                  <c:v>94.436278667360156</c:v>
                </c:pt>
                <c:pt idx="69">
                  <c:v>96.898959097014952</c:v>
                </c:pt>
                <c:pt idx="70">
                  <c:v>78.352472450083496</c:v>
                </c:pt>
                <c:pt idx="71">
                  <c:v>86.310453815757356</c:v>
                </c:pt>
                <c:pt idx="72">
                  <c:v>71.782951150088863</c:v>
                </c:pt>
                <c:pt idx="73">
                  <c:v>76.723894348682819</c:v>
                </c:pt>
                <c:pt idx="74">
                  <c:v>101.88420690382462</c:v>
                </c:pt>
                <c:pt idx="75">
                  <c:v>134.02183789252879</c:v>
                </c:pt>
                <c:pt idx="76">
                  <c:v>116.66507597592542</c:v>
                </c:pt>
                <c:pt idx="77">
                  <c:v>130.52218423723087</c:v>
                </c:pt>
                <c:pt idx="78">
                  <c:v>87.27020904698017</c:v>
                </c:pt>
                <c:pt idx="79">
                  <c:v>132.25256648558593</c:v>
                </c:pt>
                <c:pt idx="80">
                  <c:v>104.12048055836077</c:v>
                </c:pt>
                <c:pt idx="81">
                  <c:v>99.291922382138608</c:v>
                </c:pt>
                <c:pt idx="82">
                  <c:v>80.857209548349118</c:v>
                </c:pt>
                <c:pt idx="83">
                  <c:v>94.333753678647014</c:v>
                </c:pt>
                <c:pt idx="84">
                  <c:v>71.176815250195602</c:v>
                </c:pt>
                <c:pt idx="85">
                  <c:v>77.997393925229943</c:v>
                </c:pt>
                <c:pt idx="86">
                  <c:v>101.29901672617372</c:v>
                </c:pt>
                <c:pt idx="87">
                  <c:v>140.50072912020747</c:v>
                </c:pt>
                <c:pt idx="88">
                  <c:v>125.73937151447473</c:v>
                </c:pt>
                <c:pt idx="89">
                  <c:v>136.81192140997715</c:v>
                </c:pt>
                <c:pt idx="90">
                  <c:v>87.157405261770066</c:v>
                </c:pt>
                <c:pt idx="91">
                  <c:v>137.94309580808988</c:v>
                </c:pt>
                <c:pt idx="92">
                  <c:v>108.36539629522275</c:v>
                </c:pt>
                <c:pt idx="93">
                  <c:v>102.5120033960617</c:v>
                </c:pt>
                <c:pt idx="94">
                  <c:v>86.261852427738319</c:v>
                </c:pt>
                <c:pt idx="95">
                  <c:v>94.571905933802284</c:v>
                </c:pt>
                <c:pt idx="96">
                  <c:v>72.875936060941456</c:v>
                </c:pt>
                <c:pt idx="97">
                  <c:v>80.82404341771695</c:v>
                </c:pt>
                <c:pt idx="98">
                  <c:v>104.9346566287992</c:v>
                </c:pt>
                <c:pt idx="99">
                  <c:v>142.23020975425342</c:v>
                </c:pt>
                <c:pt idx="100">
                  <c:v>137.02380226177829</c:v>
                </c:pt>
                <c:pt idx="101">
                  <c:v>144.05563620278062</c:v>
                </c:pt>
                <c:pt idx="102">
                  <c:v>89.379712253632263</c:v>
                </c:pt>
                <c:pt idx="103">
                  <c:v>147.16741502186306</c:v>
                </c:pt>
                <c:pt idx="104">
                  <c:v>115.33648375180344</c:v>
                </c:pt>
                <c:pt idx="105">
                  <c:v>106.37196046144933</c:v>
                </c:pt>
                <c:pt idx="106">
                  <c:v>92.425153719937072</c:v>
                </c:pt>
                <c:pt idx="107">
                  <c:v>102.42845157629189</c:v>
                </c:pt>
                <c:pt idx="108">
                  <c:v>82.330012955955397</c:v>
                </c:pt>
                <c:pt idx="109">
                  <c:v>86.991742784216299</c:v>
                </c:pt>
                <c:pt idx="110">
                  <c:v>115.77054267672882</c:v>
                </c:pt>
                <c:pt idx="111">
                  <c:v>143.4616557929366</c:v>
                </c:pt>
                <c:pt idx="112">
                  <c:v>139.98101600469374</c:v>
                </c:pt>
                <c:pt idx="113">
                  <c:v>147.87478416963205</c:v>
                </c:pt>
                <c:pt idx="114">
                  <c:v>90.795283984966005</c:v>
                </c:pt>
                <c:pt idx="115">
                  <c:v>151.52310007930674</c:v>
                </c:pt>
                <c:pt idx="116">
                  <c:v>117.22713118925034</c:v>
                </c:pt>
                <c:pt idx="117">
                  <c:v>114.86679096438714</c:v>
                </c:pt>
                <c:pt idx="118">
                  <c:v>90.878971226423289</c:v>
                </c:pt>
                <c:pt idx="119">
                  <c:v>94.16087818507566</c:v>
                </c:pt>
                <c:pt idx="120">
                  <c:v>81.411812985035596</c:v>
                </c:pt>
                <c:pt idx="121">
                  <c:v>91.718852149573948</c:v>
                </c:pt>
                <c:pt idx="122">
                  <c:v>103.86092870737335</c:v>
                </c:pt>
                <c:pt idx="123">
                  <c:v>139.52279538778362</c:v>
                </c:pt>
                <c:pt idx="124">
                  <c:v>138.66158074564106</c:v>
                </c:pt>
                <c:pt idx="125">
                  <c:v>136.42921921522532</c:v>
                </c:pt>
                <c:pt idx="126">
                  <c:v>91.20828872132266</c:v>
                </c:pt>
                <c:pt idx="127">
                  <c:v>145.97954045283583</c:v>
                </c:pt>
                <c:pt idx="128">
                  <c:v>107.48307015804518</c:v>
                </c:pt>
                <c:pt idx="129">
                  <c:v>106.10466576856879</c:v>
                </c:pt>
                <c:pt idx="130">
                  <c:v>79.401289392618494</c:v>
                </c:pt>
                <c:pt idx="131">
                  <c:v>85.208209447292376</c:v>
                </c:pt>
                <c:pt idx="132">
                  <c:v>72.217776174696724</c:v>
                </c:pt>
                <c:pt idx="133">
                  <c:v>80.705228602813946</c:v>
                </c:pt>
                <c:pt idx="134">
                  <c:v>107.32110231345905</c:v>
                </c:pt>
                <c:pt idx="135">
                  <c:v>135.47528335178819</c:v>
                </c:pt>
                <c:pt idx="136">
                  <c:v>129.73839813182821</c:v>
                </c:pt>
                <c:pt idx="137">
                  <c:v>133.34230358064718</c:v>
                </c:pt>
                <c:pt idx="138">
                  <c:v>90.614442845784339</c:v>
                </c:pt>
                <c:pt idx="139">
                  <c:v>145.2571405519534</c:v>
                </c:pt>
                <c:pt idx="140">
                  <c:v>114.67989530346932</c:v>
                </c:pt>
                <c:pt idx="141">
                  <c:v>108.29264641802523</c:v>
                </c:pt>
                <c:pt idx="142">
                  <c:v>76.965325136405298</c:v>
                </c:pt>
                <c:pt idx="143">
                  <c:v>83.673549536589206</c:v>
                </c:pt>
                <c:pt idx="144">
                  <c:v>66.819295274913216</c:v>
                </c:pt>
                <c:pt idx="145">
                  <c:v>75.549265367958668</c:v>
                </c:pt>
                <c:pt idx="146">
                  <c:v>109.44026681651121</c:v>
                </c:pt>
                <c:pt idx="147">
                  <c:v>145.11109734207105</c:v>
                </c:pt>
                <c:pt idx="148">
                  <c:v>130.79198164430073</c:v>
                </c:pt>
                <c:pt idx="149">
                  <c:v>143.53287239295975</c:v>
                </c:pt>
                <c:pt idx="150">
                  <c:v>91.655950357372291</c:v>
                </c:pt>
                <c:pt idx="151">
                  <c:v>146.41517182446145</c:v>
                </c:pt>
                <c:pt idx="152">
                  <c:v>110.47468677398265</c:v>
                </c:pt>
                <c:pt idx="153">
                  <c:v>102.85980259991763</c:v>
                </c:pt>
                <c:pt idx="154">
                  <c:v>79.856004774133581</c:v>
                </c:pt>
                <c:pt idx="155">
                  <c:v>81.593842216293353</c:v>
                </c:pt>
                <c:pt idx="156">
                  <c:v>74.91560532822713</c:v>
                </c:pt>
                <c:pt idx="157">
                  <c:v>79.015315590820947</c:v>
                </c:pt>
                <c:pt idx="158">
                  <c:v>111.89763152591252</c:v>
                </c:pt>
                <c:pt idx="159">
                  <c:v>148.27284860992256</c:v>
                </c:pt>
                <c:pt idx="160">
                  <c:v>135.77728542731734</c:v>
                </c:pt>
                <c:pt idx="161">
                  <c:v>128.31004155277873</c:v>
                </c:pt>
                <c:pt idx="162">
                  <c:v>87.085629282177223</c:v>
                </c:pt>
                <c:pt idx="163">
                  <c:v>141.39419302838681</c:v>
                </c:pt>
                <c:pt idx="164">
                  <c:v>109.80743879865557</c:v>
                </c:pt>
                <c:pt idx="165">
                  <c:v>101.14267055686703</c:v>
                </c:pt>
                <c:pt idx="166">
                  <c:v>78.714911172105516</c:v>
                </c:pt>
                <c:pt idx="167">
                  <c:v>82.898228162341169</c:v>
                </c:pt>
                <c:pt idx="168">
                  <c:v>71.669424203411992</c:v>
                </c:pt>
                <c:pt idx="169">
                  <c:v>70.618350640447787</c:v>
                </c:pt>
                <c:pt idx="170">
                  <c:v>112.05407283915235</c:v>
                </c:pt>
                <c:pt idx="171">
                  <c:v>130.65001721927689</c:v>
                </c:pt>
                <c:pt idx="172">
                  <c:v>125.59715490230231</c:v>
                </c:pt>
                <c:pt idx="173">
                  <c:v>130.20379534933878</c:v>
                </c:pt>
                <c:pt idx="174">
                  <c:v>77.069159209422423</c:v>
                </c:pt>
                <c:pt idx="175">
                  <c:v>135.16297909578179</c:v>
                </c:pt>
                <c:pt idx="176">
                  <c:v>101.51000562427151</c:v>
                </c:pt>
                <c:pt idx="177">
                  <c:v>96.01715565232351</c:v>
                </c:pt>
                <c:pt idx="178">
                  <c:v>79.66537504120609</c:v>
                </c:pt>
                <c:pt idx="179">
                  <c:v>79.857502423289816</c:v>
                </c:pt>
                <c:pt idx="180">
                  <c:v>72.725734654858059</c:v>
                </c:pt>
                <c:pt idx="181">
                  <c:v>70.633050835263944</c:v>
                </c:pt>
                <c:pt idx="182">
                  <c:v>105.74666549533013</c:v>
                </c:pt>
                <c:pt idx="183">
                  <c:v>135.92382927057648</c:v>
                </c:pt>
                <c:pt idx="184">
                  <c:v>129.13284294122664</c:v>
                </c:pt>
                <c:pt idx="185">
                  <c:v>133.73565660598342</c:v>
                </c:pt>
                <c:pt idx="186">
                  <c:v>89.736015018289962</c:v>
                </c:pt>
                <c:pt idx="187">
                  <c:v>145.16665409629775</c:v>
                </c:pt>
                <c:pt idx="188">
                  <c:v>100.32161699369493</c:v>
                </c:pt>
                <c:pt idx="189">
                  <c:v>98.994876356878564</c:v>
                </c:pt>
                <c:pt idx="190">
                  <c:v>81.270967299733996</c:v>
                </c:pt>
                <c:pt idx="191">
                  <c:v>82.203491527220692</c:v>
                </c:pt>
                <c:pt idx="192">
                  <c:v>74.514830376024875</c:v>
                </c:pt>
                <c:pt idx="193">
                  <c:v>73.638816146450381</c:v>
                </c:pt>
                <c:pt idx="194">
                  <c:v>107.94262670497532</c:v>
                </c:pt>
                <c:pt idx="195">
                  <c:v>139.31976587258487</c:v>
                </c:pt>
                <c:pt idx="196">
                  <c:v>124.83939529724333</c:v>
                </c:pt>
                <c:pt idx="197">
                  <c:v>123.94349341868565</c:v>
                </c:pt>
                <c:pt idx="198">
                  <c:v>80.427980193244181</c:v>
                </c:pt>
                <c:pt idx="199">
                  <c:v>134.34999300713082</c:v>
                </c:pt>
                <c:pt idx="200">
                  <c:v>104.03026288078281</c:v>
                </c:pt>
                <c:pt idx="201">
                  <c:v>99.220610377231324</c:v>
                </c:pt>
                <c:pt idx="202">
                  <c:v>75.032207831914519</c:v>
                </c:pt>
                <c:pt idx="203">
                  <c:v>80.14653037777309</c:v>
                </c:pt>
                <c:pt idx="204">
                  <c:v>72.670503668378117</c:v>
                </c:pt>
                <c:pt idx="205">
                  <c:v>70.515952762167998</c:v>
                </c:pt>
                <c:pt idx="206">
                  <c:v>107.63100133245685</c:v>
                </c:pt>
                <c:pt idx="207">
                  <c:v>131.67841958626266</c:v>
                </c:pt>
                <c:pt idx="208">
                  <c:v>122.61427433467873</c:v>
                </c:pt>
                <c:pt idx="209">
                  <c:v>131.31506746486514</c:v>
                </c:pt>
                <c:pt idx="210">
                  <c:v>85.518392846048727</c:v>
                </c:pt>
                <c:pt idx="211">
                  <c:v>128.14136094981018</c:v>
                </c:pt>
                <c:pt idx="212">
                  <c:v>108.6153557226591</c:v>
                </c:pt>
                <c:pt idx="213">
                  <c:v>104.6983187340432</c:v>
                </c:pt>
                <c:pt idx="214">
                  <c:v>85.412022849900765</c:v>
                </c:pt>
                <c:pt idx="215">
                  <c:v>93.353140070186868</c:v>
                </c:pt>
                <c:pt idx="216">
                  <c:v>78.855402795702631</c:v>
                </c:pt>
                <c:pt idx="217">
                  <c:v>83.41464660736861</c:v>
                </c:pt>
                <c:pt idx="218">
                  <c:v>112.80698337334294</c:v>
                </c:pt>
                <c:pt idx="219">
                  <c:v>137.97119169010972</c:v>
                </c:pt>
                <c:pt idx="220">
                  <c:v>129.02228137824358</c:v>
                </c:pt>
                <c:pt idx="221">
                  <c:v>135.36135595919524</c:v>
                </c:pt>
                <c:pt idx="222">
                  <c:v>87.700555986868423</c:v>
                </c:pt>
                <c:pt idx="223">
                  <c:v>131.42762923903126</c:v>
                </c:pt>
                <c:pt idx="224">
                  <c:v>120.56903568771929</c:v>
                </c:pt>
                <c:pt idx="225">
                  <c:v>106.55657818708531</c:v>
                </c:pt>
                <c:pt idx="226">
                  <c:v>92.565620462163565</c:v>
                </c:pt>
                <c:pt idx="227">
                  <c:v>99.062665416551283</c:v>
                </c:pt>
                <c:pt idx="228">
                  <c:v>78.4946500315219</c:v>
                </c:pt>
                <c:pt idx="229">
                  <c:v>90.23933634424732</c:v>
                </c:pt>
                <c:pt idx="230">
                  <c:v>129.14303791255571</c:v>
                </c:pt>
                <c:pt idx="231">
                  <c:v>139.0556511438167</c:v>
                </c:pt>
                <c:pt idx="232">
                  <c:v>136.78833568574314</c:v>
                </c:pt>
                <c:pt idx="233">
                  <c:v>142.79697950761397</c:v>
                </c:pt>
                <c:pt idx="234">
                  <c:v>86.389605926443039</c:v>
                </c:pt>
                <c:pt idx="235">
                  <c:v>136.38294209977479</c:v>
                </c:pt>
                <c:pt idx="236">
                  <c:v>116.6902185538687</c:v>
                </c:pt>
                <c:pt idx="237">
                  <c:v>109.26949273247631</c:v>
                </c:pt>
                <c:pt idx="238">
                  <c:v>96.793917684262325</c:v>
                </c:pt>
                <c:pt idx="239">
                  <c:v>99.399749820674117</c:v>
                </c:pt>
                <c:pt idx="240">
                  <c:v>84.872760042567961</c:v>
                </c:pt>
                <c:pt idx="241">
                  <c:v>89.366860087635501</c:v>
                </c:pt>
                <c:pt idx="242">
                  <c:v>127.10785011173317</c:v>
                </c:pt>
                <c:pt idx="243">
                  <c:v>147.50733593651339</c:v>
                </c:pt>
                <c:pt idx="244">
                  <c:v>151.74676412024485</c:v>
                </c:pt>
                <c:pt idx="245">
                  <c:v>161.34510473790846</c:v>
                </c:pt>
                <c:pt idx="246">
                  <c:v>91.588609126070693</c:v>
                </c:pt>
                <c:pt idx="247">
                  <c:v>147.44668156692975</c:v>
                </c:pt>
                <c:pt idx="248">
                  <c:v>126.22520018822595</c:v>
                </c:pt>
                <c:pt idx="249">
                  <c:v>117.51563848504617</c:v>
                </c:pt>
                <c:pt idx="250">
                  <c:v>100.15826388684863</c:v>
                </c:pt>
                <c:pt idx="251">
                  <c:v>99.979660981338483</c:v>
                </c:pt>
                <c:pt idx="252">
                  <c:v>92.730772799043791</c:v>
                </c:pt>
                <c:pt idx="253">
                  <c:v>106.32120099157322</c:v>
                </c:pt>
                <c:pt idx="254">
                  <c:v>144.7466606753878</c:v>
                </c:pt>
                <c:pt idx="255">
                  <c:v>139.78017003574138</c:v>
                </c:pt>
                <c:pt idx="256">
                  <c:v>123.83909397736228</c:v>
                </c:pt>
                <c:pt idx="257">
                  <c:v>128.53513953555347</c:v>
                </c:pt>
                <c:pt idx="258">
                  <c:v>81.347510919094759</c:v>
                </c:pt>
                <c:pt idx="259">
                  <c:v>155.11032079056292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A-45AE-89F1-105C9091A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491184"/>
        <c:axId val="1705493680"/>
      </c:lineChart>
      <c:catAx>
        <c:axId val="17054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93680"/>
        <c:crosses val="autoZero"/>
        <c:auto val="1"/>
        <c:lblAlgn val="ctr"/>
        <c:lblOffset val="100"/>
        <c:noMultiLvlLbl val="0"/>
      </c:catAx>
      <c:valAx>
        <c:axId val="1705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4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winters_additif!$P$1</c:f>
              <c:strCache>
                <c:ptCount val="1"/>
                <c:pt idx="0">
                  <c:v>valeurs observées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winters_additif!$O$262:$O$273</c:f>
              <c:strCache>
                <c:ptCount val="12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</c:strCache>
            </c:strRef>
          </c:cat>
          <c:val>
            <c:numRef>
              <c:f>winters_additif!$P$262:$P$273</c:f>
              <c:numCache>
                <c:formatCode>General</c:formatCode>
                <c:ptCount val="12"/>
                <c:pt idx="0">
                  <c:v>145.77000000000001</c:v>
                </c:pt>
                <c:pt idx="1">
                  <c:v>130.79</c:v>
                </c:pt>
                <c:pt idx="2">
                  <c:v>86.62</c:v>
                </c:pt>
                <c:pt idx="3">
                  <c:v>118.43</c:v>
                </c:pt>
                <c:pt idx="4">
                  <c:v>95.72</c:v>
                </c:pt>
                <c:pt idx="5">
                  <c:v>113.87</c:v>
                </c:pt>
                <c:pt idx="6">
                  <c:v>161.22</c:v>
                </c:pt>
                <c:pt idx="7">
                  <c:v>164.94</c:v>
                </c:pt>
                <c:pt idx="8">
                  <c:v>162.66999999999999</c:v>
                </c:pt>
                <c:pt idx="9">
                  <c:v>188.36</c:v>
                </c:pt>
                <c:pt idx="10">
                  <c:v>113.01</c:v>
                </c:pt>
                <c:pt idx="11">
                  <c:v>176.93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E-4C07-AE06-859F04219DDD}"/>
            </c:ext>
          </c:extLst>
        </c:ser>
        <c:ser>
          <c:idx val="1"/>
          <c:order val="1"/>
          <c:tx>
            <c:strRef>
              <c:f>winters_additif!$Q$1</c:f>
              <c:strCache>
                <c:ptCount val="1"/>
                <c:pt idx="0">
                  <c:v>valeurs prédites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winters_additif!$O$262:$O$273</c:f>
              <c:strCache>
                <c:ptCount val="12"/>
                <c:pt idx="0">
                  <c:v>2020-09</c:v>
                </c:pt>
                <c:pt idx="1">
                  <c:v>2020-10</c:v>
                </c:pt>
                <c:pt idx="2">
                  <c:v>2020-11</c:v>
                </c:pt>
                <c:pt idx="3">
                  <c:v>2020-12</c:v>
                </c:pt>
                <c:pt idx="4">
                  <c:v>2021-01</c:v>
                </c:pt>
                <c:pt idx="5">
                  <c:v>2021-02</c:v>
                </c:pt>
                <c:pt idx="6">
                  <c:v>2021-03</c:v>
                </c:pt>
                <c:pt idx="7">
                  <c:v>2021-04</c:v>
                </c:pt>
                <c:pt idx="8">
                  <c:v>2021-05</c:v>
                </c:pt>
                <c:pt idx="9">
                  <c:v>2021-06</c:v>
                </c:pt>
                <c:pt idx="10">
                  <c:v>2021-07</c:v>
                </c:pt>
                <c:pt idx="11">
                  <c:v>2021-08</c:v>
                </c:pt>
              </c:strCache>
            </c:strRef>
          </c:cat>
          <c:val>
            <c:numRef>
              <c:f>winters_additif!$Q$262:$Q$273</c:f>
              <c:numCache>
                <c:formatCode>General</c:formatCode>
                <c:ptCount val="12"/>
                <c:pt idx="0">
                  <c:v>128.36038981788866</c:v>
                </c:pt>
                <c:pt idx="1">
                  <c:v>123.34763046814467</c:v>
                </c:pt>
                <c:pt idx="2">
                  <c:v>102.91559436840386</c:v>
                </c:pt>
                <c:pt idx="3">
                  <c:v>103.5835979997606</c:v>
                </c:pt>
                <c:pt idx="4">
                  <c:v>101.35249153524421</c:v>
                </c:pt>
                <c:pt idx="5">
                  <c:v>109.46862689286621</c:v>
                </c:pt>
                <c:pt idx="6">
                  <c:v>99.937888172346277</c:v>
                </c:pt>
                <c:pt idx="7">
                  <c:v>90.633179552283451</c:v>
                </c:pt>
                <c:pt idx="8">
                  <c:v>173.41560299265137</c:v>
                </c:pt>
                <c:pt idx="9">
                  <c:v>203.22031726953986</c:v>
                </c:pt>
                <c:pt idx="10">
                  <c:v>127.78640761584172</c:v>
                </c:pt>
                <c:pt idx="11">
                  <c:v>185.92141859732851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E-4C07-AE06-859F042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66640"/>
        <c:axId val="1706174544"/>
      </c:lineChart>
      <c:catAx>
        <c:axId val="17061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174544"/>
        <c:crosses val="autoZero"/>
        <c:auto val="1"/>
        <c:lblAlgn val="ctr"/>
        <c:lblOffset val="100"/>
        <c:noMultiLvlLbl val="0"/>
      </c:catAx>
      <c:valAx>
        <c:axId val="17061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61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94091</xdr:colOff>
      <xdr:row>0</xdr:row>
      <xdr:rowOff>99526</xdr:rowOff>
    </xdr:from>
    <xdr:to>
      <xdr:col>31</xdr:col>
      <xdr:colOff>94092</xdr:colOff>
      <xdr:row>15</xdr:row>
      <xdr:rowOff>77177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584AE5-0953-42A4-830E-DBE12517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377468</xdr:colOff>
      <xdr:row>17</xdr:row>
      <xdr:rowOff>109603</xdr:rowOff>
    </xdr:from>
    <xdr:to>
      <xdr:col>36</xdr:col>
      <xdr:colOff>536363</xdr:colOff>
      <xdr:row>44</xdr:row>
      <xdr:rowOff>43628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2ECD033-6F02-4B00-A05D-A085427A2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697564</xdr:colOff>
      <xdr:row>0</xdr:row>
      <xdr:rowOff>113180</xdr:rowOff>
    </xdr:from>
    <xdr:to>
      <xdr:col>37</xdr:col>
      <xdr:colOff>675152</xdr:colOff>
      <xdr:row>15</xdr:row>
      <xdr:rowOff>54909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FA8911A-4D41-48C1-B158-90CA47746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650876</xdr:colOff>
      <xdr:row>1</xdr:row>
      <xdr:rowOff>142875</xdr:rowOff>
    </xdr:from>
    <xdr:to>
      <xdr:col>37</xdr:col>
      <xdr:colOff>603250</xdr:colOff>
      <xdr:row>32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905EC8-8F1A-4794-9E33-4DAE1C23E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714375</xdr:colOff>
      <xdr:row>35</xdr:row>
      <xdr:rowOff>127000</xdr:rowOff>
    </xdr:from>
    <xdr:to>
      <xdr:col>38</xdr:col>
      <xdr:colOff>31750</xdr:colOff>
      <xdr:row>73</xdr:row>
      <xdr:rowOff>127000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A3A49E8-78B1-4C5D-9F76-0112770D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547688</xdr:colOff>
      <xdr:row>34</xdr:row>
      <xdr:rowOff>57150</xdr:rowOff>
    </xdr:from>
    <xdr:to>
      <xdr:col>31</xdr:col>
      <xdr:colOff>0</xdr:colOff>
      <xdr:row>59</xdr:row>
      <xdr:rowOff>158750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C827D7-5289-4B86-94E0-2CE37751E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206375</xdr:colOff>
      <xdr:row>2</xdr:row>
      <xdr:rowOff>95251</xdr:rowOff>
    </xdr:from>
    <xdr:to>
      <xdr:col>33</xdr:col>
      <xdr:colOff>365124</xdr:colOff>
      <xdr:row>29</xdr:row>
      <xdr:rowOff>142875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108C580-79F2-4D28-97A7-DC5E35EFE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519543</xdr:colOff>
      <xdr:row>1</xdr:row>
      <xdr:rowOff>69273</xdr:rowOff>
    </xdr:from>
    <xdr:to>
      <xdr:col>39</xdr:col>
      <xdr:colOff>92364</xdr:colOff>
      <xdr:row>31</xdr:row>
      <xdr:rowOff>103909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89007DE-C580-41EF-9825-E39562787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288636</xdr:colOff>
      <xdr:row>35</xdr:row>
      <xdr:rowOff>83126</xdr:rowOff>
    </xdr:from>
    <xdr:to>
      <xdr:col>39</xdr:col>
      <xdr:colOff>150091</xdr:colOff>
      <xdr:row>66</xdr:row>
      <xdr:rowOff>103908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FB3675C-352F-4926-BAF1-29732E688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0.25426</cdr:x>
      <cdr:y>0.03115</cdr:y>
    </cdr:from>
    <cdr:to>
      <cdr:x>0.78577</cdr:x>
      <cdr:y>0.14343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BE5E8843-3550-42E5-B839-EC6F234A36E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60093" y="180512"/>
          <a:ext cx="8278091" cy="65076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0.22211</cdr:x>
      <cdr:y>0.01324</cdr:y>
    </cdr:from>
    <cdr:to>
      <cdr:x>0.75668</cdr:x>
      <cdr:y>0.10552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7E951A9-7F8D-4B22-982A-ED2BB994580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23444" y="80817"/>
          <a:ext cx="8480163" cy="5634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6"/>
  <sheetViews>
    <sheetView topLeftCell="A255" workbookViewId="0">
      <selection activeCell="A4" sqref="A4:A276"/>
    </sheetView>
  </sheetViews>
  <sheetFormatPr baseColWidth="10" defaultColWidth="8.7265625" defaultRowHeight="14.5" x14ac:dyDescent="0.35"/>
  <cols>
    <col min="1" max="1" width="17.54296875" customWidth="1"/>
    <col min="2" max="2" width="35.1796875" customWidth="1"/>
  </cols>
  <sheetData>
    <row r="1" spans="1:2" ht="45" customHeight="1" x14ac:dyDescent="0.35">
      <c r="A1" s="2" t="s">
        <v>0</v>
      </c>
      <c r="B1" s="3" t="s">
        <v>1</v>
      </c>
    </row>
    <row r="2" spans="1:2" x14ac:dyDescent="0.35">
      <c r="A2" s="2" t="s">
        <v>2</v>
      </c>
      <c r="B2" s="3" t="s">
        <v>3</v>
      </c>
    </row>
    <row r="3" spans="1:2" x14ac:dyDescent="0.35">
      <c r="A3" s="2" t="s">
        <v>4</v>
      </c>
      <c r="B3" s="3" t="s">
        <v>5</v>
      </c>
    </row>
    <row r="4" spans="1:2" x14ac:dyDescent="0.35">
      <c r="A4" s="2" t="s">
        <v>6</v>
      </c>
      <c r="B4" s="3" t="s">
        <v>7</v>
      </c>
    </row>
    <row r="5" spans="1:2" x14ac:dyDescent="0.35">
      <c r="A5" s="1" t="s">
        <v>8</v>
      </c>
      <c r="B5" s="4">
        <v>176.93</v>
      </c>
    </row>
    <row r="6" spans="1:2" x14ac:dyDescent="0.35">
      <c r="A6" s="1" t="s">
        <v>9</v>
      </c>
      <c r="B6" s="4">
        <v>113.01</v>
      </c>
    </row>
    <row r="7" spans="1:2" x14ac:dyDescent="0.35">
      <c r="A7" s="1" t="s">
        <v>10</v>
      </c>
      <c r="B7" s="4">
        <v>188.36</v>
      </c>
    </row>
    <row r="8" spans="1:2" x14ac:dyDescent="0.35">
      <c r="A8" s="1" t="s">
        <v>11</v>
      </c>
      <c r="B8" s="4">
        <v>162.66999999999999</v>
      </c>
    </row>
    <row r="9" spans="1:2" x14ac:dyDescent="0.35">
      <c r="A9" s="1" t="s">
        <v>12</v>
      </c>
      <c r="B9" s="4">
        <v>164.94</v>
      </c>
    </row>
    <row r="10" spans="1:2" x14ac:dyDescent="0.35">
      <c r="A10" s="1" t="s">
        <v>13</v>
      </c>
      <c r="B10" s="4">
        <v>161.22</v>
      </c>
    </row>
    <row r="11" spans="1:2" x14ac:dyDescent="0.35">
      <c r="A11" s="1" t="s">
        <v>14</v>
      </c>
      <c r="B11" s="4">
        <v>113.87</v>
      </c>
    </row>
    <row r="12" spans="1:2" x14ac:dyDescent="0.35">
      <c r="A12" s="1" t="s">
        <v>15</v>
      </c>
      <c r="B12" s="5">
        <v>95.72</v>
      </c>
    </row>
    <row r="13" spans="1:2" x14ac:dyDescent="0.35">
      <c r="A13" s="1" t="s">
        <v>16</v>
      </c>
      <c r="B13" s="4">
        <v>118.43</v>
      </c>
    </row>
    <row r="14" spans="1:2" x14ac:dyDescent="0.35">
      <c r="A14" s="1" t="s">
        <v>17</v>
      </c>
      <c r="B14" s="5">
        <v>86.62</v>
      </c>
    </row>
    <row r="15" spans="1:2" x14ac:dyDescent="0.35">
      <c r="A15" s="1" t="s">
        <v>18</v>
      </c>
      <c r="B15" s="4">
        <v>130.79</v>
      </c>
    </row>
    <row r="16" spans="1:2" x14ac:dyDescent="0.35">
      <c r="A16" s="1" t="s">
        <v>19</v>
      </c>
      <c r="B16" s="4">
        <v>145.77000000000001</v>
      </c>
    </row>
    <row r="17" spans="1:2" x14ac:dyDescent="0.35">
      <c r="A17" s="1" t="s">
        <v>20</v>
      </c>
      <c r="B17" s="4">
        <v>189.84</v>
      </c>
    </row>
    <row r="18" spans="1:2" x14ac:dyDescent="0.35">
      <c r="A18" s="1" t="s">
        <v>21</v>
      </c>
      <c r="B18" s="6">
        <v>125.9</v>
      </c>
    </row>
    <row r="19" spans="1:2" x14ac:dyDescent="0.35">
      <c r="A19" s="1" t="s">
        <v>22</v>
      </c>
      <c r="B19" s="4">
        <v>195.01</v>
      </c>
    </row>
    <row r="20" spans="1:2" x14ac:dyDescent="0.35">
      <c r="A20" s="1" t="s">
        <v>23</v>
      </c>
      <c r="B20" s="6">
        <v>146.6</v>
      </c>
    </row>
    <row r="21" spans="1:2" x14ac:dyDescent="0.35">
      <c r="A21" s="1" t="s">
        <v>24</v>
      </c>
      <c r="B21" s="5">
        <v>45.17</v>
      </c>
    </row>
    <row r="22" spans="1:2" x14ac:dyDescent="0.35">
      <c r="A22" s="1" t="s">
        <v>25</v>
      </c>
      <c r="B22" s="5">
        <v>76.709999999999994</v>
      </c>
    </row>
    <row r="23" spans="1:2" x14ac:dyDescent="0.35">
      <c r="A23" s="1" t="s">
        <v>26</v>
      </c>
      <c r="B23" s="4">
        <v>108.34</v>
      </c>
    </row>
    <row r="24" spans="1:2" x14ac:dyDescent="0.35">
      <c r="A24" s="1" t="s">
        <v>27</v>
      </c>
      <c r="B24" s="4">
        <v>100.51</v>
      </c>
    </row>
    <row r="25" spans="1:2" x14ac:dyDescent="0.35">
      <c r="A25" s="1" t="s">
        <v>28</v>
      </c>
      <c r="B25" s="4">
        <v>100.28</v>
      </c>
    </row>
    <row r="26" spans="1:2" x14ac:dyDescent="0.35">
      <c r="A26" s="1" t="s">
        <v>29</v>
      </c>
      <c r="B26" s="5">
        <v>99.43</v>
      </c>
    </row>
    <row r="27" spans="1:2" x14ac:dyDescent="0.35">
      <c r="A27" s="1" t="s">
        <v>30</v>
      </c>
      <c r="B27" s="4">
        <v>120.45</v>
      </c>
    </row>
    <row r="28" spans="1:2" x14ac:dyDescent="0.35">
      <c r="A28" s="1" t="s">
        <v>31</v>
      </c>
      <c r="B28" s="4">
        <v>124.29</v>
      </c>
    </row>
    <row r="29" spans="1:2" x14ac:dyDescent="0.35">
      <c r="A29" s="1" t="s">
        <v>32</v>
      </c>
      <c r="B29" s="4">
        <v>160.18</v>
      </c>
    </row>
    <row r="30" spans="1:2" x14ac:dyDescent="0.35">
      <c r="A30" s="1" t="s">
        <v>33</v>
      </c>
      <c r="B30" s="5">
        <v>91.25</v>
      </c>
    </row>
    <row r="31" spans="1:2" x14ac:dyDescent="0.35">
      <c r="A31" s="1" t="s">
        <v>34</v>
      </c>
      <c r="B31" s="4">
        <v>150.63</v>
      </c>
    </row>
    <row r="32" spans="1:2" x14ac:dyDescent="0.35">
      <c r="A32" s="1" t="s">
        <v>35</v>
      </c>
      <c r="B32" s="4">
        <v>154.24</v>
      </c>
    </row>
    <row r="33" spans="1:2" x14ac:dyDescent="0.35">
      <c r="A33" s="1" t="s">
        <v>36</v>
      </c>
      <c r="B33" s="4">
        <v>150.71</v>
      </c>
    </row>
    <row r="34" spans="1:2" x14ac:dyDescent="0.35">
      <c r="A34" s="1" t="s">
        <v>37</v>
      </c>
      <c r="B34" s="4">
        <v>142.84</v>
      </c>
    </row>
    <row r="35" spans="1:2" x14ac:dyDescent="0.35">
      <c r="A35" s="1" t="s">
        <v>38</v>
      </c>
      <c r="B35" s="4">
        <v>101.19</v>
      </c>
    </row>
    <row r="36" spans="1:2" x14ac:dyDescent="0.35">
      <c r="A36" s="1" t="s">
        <v>39</v>
      </c>
      <c r="B36" s="5">
        <v>85.44</v>
      </c>
    </row>
    <row r="37" spans="1:2" x14ac:dyDescent="0.35">
      <c r="A37" s="1" t="s">
        <v>40</v>
      </c>
      <c r="B37" s="5">
        <v>91.64</v>
      </c>
    </row>
    <row r="38" spans="1:2" x14ac:dyDescent="0.35">
      <c r="A38" s="1" t="s">
        <v>41</v>
      </c>
      <c r="B38" s="5">
        <v>93.81</v>
      </c>
    </row>
    <row r="39" spans="1:2" x14ac:dyDescent="0.35">
      <c r="A39" s="1" t="s">
        <v>42</v>
      </c>
      <c r="B39" s="4">
        <v>113.19</v>
      </c>
    </row>
    <row r="40" spans="1:2" x14ac:dyDescent="0.35">
      <c r="A40" s="1" t="s">
        <v>43</v>
      </c>
      <c r="B40" s="4">
        <v>120.74</v>
      </c>
    </row>
    <row r="41" spans="1:2" x14ac:dyDescent="0.35">
      <c r="A41" s="1" t="s">
        <v>44</v>
      </c>
      <c r="B41" s="4">
        <v>144.16</v>
      </c>
    </row>
    <row r="42" spans="1:2" x14ac:dyDescent="0.35">
      <c r="A42" s="1" t="s">
        <v>45</v>
      </c>
      <c r="B42" s="5">
        <v>85.65</v>
      </c>
    </row>
    <row r="43" spans="1:2" x14ac:dyDescent="0.35">
      <c r="A43" s="1" t="s">
        <v>46</v>
      </c>
      <c r="B43" s="4">
        <v>154.94999999999999</v>
      </c>
    </row>
    <row r="44" spans="1:2" x14ac:dyDescent="0.35">
      <c r="A44" s="1" t="s">
        <v>47</v>
      </c>
      <c r="B44" s="4">
        <v>142.66</v>
      </c>
    </row>
    <row r="45" spans="1:2" x14ac:dyDescent="0.35">
      <c r="A45" s="1" t="s">
        <v>48</v>
      </c>
      <c r="B45" s="4">
        <v>136.93</v>
      </c>
    </row>
    <row r="46" spans="1:2" x14ac:dyDescent="0.35">
      <c r="A46" s="1" t="s">
        <v>49</v>
      </c>
      <c r="B46" s="4">
        <v>119.19</v>
      </c>
    </row>
    <row r="47" spans="1:2" x14ac:dyDescent="0.35">
      <c r="A47" s="1" t="s">
        <v>50</v>
      </c>
      <c r="B47" s="5">
        <v>86.59</v>
      </c>
    </row>
    <row r="48" spans="1:2" x14ac:dyDescent="0.35">
      <c r="A48" s="1" t="s">
        <v>51</v>
      </c>
      <c r="B48" s="5">
        <v>84.05</v>
      </c>
    </row>
    <row r="49" spans="1:2" x14ac:dyDescent="0.35">
      <c r="A49" s="1" t="s">
        <v>52</v>
      </c>
      <c r="B49" s="5">
        <v>94.71</v>
      </c>
    </row>
    <row r="50" spans="1:2" x14ac:dyDescent="0.35">
      <c r="A50" s="1" t="s">
        <v>53</v>
      </c>
      <c r="B50" s="5">
        <v>92.95</v>
      </c>
    </row>
    <row r="51" spans="1:2" x14ac:dyDescent="0.35">
      <c r="A51" s="1" t="s">
        <v>54</v>
      </c>
      <c r="B51" s="4">
        <v>106.03</v>
      </c>
    </row>
    <row r="52" spans="1:2" x14ac:dyDescent="0.35">
      <c r="A52" s="1" t="s">
        <v>55</v>
      </c>
      <c r="B52" s="6">
        <v>113.6</v>
      </c>
    </row>
    <row r="53" spans="1:2" x14ac:dyDescent="0.35">
      <c r="A53" s="1" t="s">
        <v>56</v>
      </c>
      <c r="B53" s="4">
        <v>137.87</v>
      </c>
    </row>
    <row r="54" spans="1:2" x14ac:dyDescent="0.35">
      <c r="A54" s="1" t="s">
        <v>57</v>
      </c>
      <c r="B54" s="5">
        <v>85.38</v>
      </c>
    </row>
    <row r="55" spans="1:2" x14ac:dyDescent="0.35">
      <c r="A55" s="1" t="s">
        <v>58</v>
      </c>
      <c r="B55" s="4">
        <v>146.29</v>
      </c>
    </row>
    <row r="56" spans="1:2" x14ac:dyDescent="0.35">
      <c r="A56" s="1" t="s">
        <v>59</v>
      </c>
      <c r="B56" s="4">
        <v>139.16999999999999</v>
      </c>
    </row>
    <row r="57" spans="1:2" x14ac:dyDescent="0.35">
      <c r="A57" s="1" t="s">
        <v>60</v>
      </c>
      <c r="B57" s="4">
        <v>137.72</v>
      </c>
    </row>
    <row r="58" spans="1:2" x14ac:dyDescent="0.35">
      <c r="A58" s="1" t="s">
        <v>61</v>
      </c>
      <c r="B58" s="4">
        <v>127.67</v>
      </c>
    </row>
    <row r="59" spans="1:2" x14ac:dyDescent="0.35">
      <c r="A59" s="1" t="s">
        <v>62</v>
      </c>
      <c r="B59" s="5">
        <v>83.24</v>
      </c>
    </row>
    <row r="60" spans="1:2" x14ac:dyDescent="0.35">
      <c r="A60" s="1" t="s">
        <v>63</v>
      </c>
      <c r="B60" s="5">
        <v>71.83</v>
      </c>
    </row>
    <row r="61" spans="1:2" x14ac:dyDescent="0.35">
      <c r="A61" s="1" t="s">
        <v>64</v>
      </c>
      <c r="B61" s="5">
        <v>93.84</v>
      </c>
    </row>
    <row r="62" spans="1:2" x14ac:dyDescent="0.35">
      <c r="A62" s="1" t="s">
        <v>65</v>
      </c>
      <c r="B62" s="5">
        <v>87.52</v>
      </c>
    </row>
    <row r="63" spans="1:2" x14ac:dyDescent="0.35">
      <c r="A63" s="1" t="s">
        <v>66</v>
      </c>
      <c r="B63" s="4">
        <v>100.19</v>
      </c>
    </row>
    <row r="64" spans="1:2" x14ac:dyDescent="0.35">
      <c r="A64" s="1" t="s">
        <v>67</v>
      </c>
      <c r="B64" s="4">
        <v>115.02</v>
      </c>
    </row>
    <row r="65" spans="1:2" x14ac:dyDescent="0.35">
      <c r="A65" s="1" t="s">
        <v>68</v>
      </c>
      <c r="B65" s="4">
        <v>124.71</v>
      </c>
    </row>
    <row r="66" spans="1:2" x14ac:dyDescent="0.35">
      <c r="A66" s="1" t="s">
        <v>69</v>
      </c>
      <c r="B66" s="5">
        <v>81.09</v>
      </c>
    </row>
    <row r="67" spans="1:2" x14ac:dyDescent="0.35">
      <c r="A67" s="1" t="s">
        <v>70</v>
      </c>
      <c r="B67" s="4">
        <v>132.52000000000001</v>
      </c>
    </row>
    <row r="68" spans="1:2" x14ac:dyDescent="0.35">
      <c r="A68" s="1" t="s">
        <v>71</v>
      </c>
      <c r="B68" s="4">
        <v>128.55000000000001</v>
      </c>
    </row>
    <row r="69" spans="1:2" x14ac:dyDescent="0.35">
      <c r="A69" s="1" t="s">
        <v>72</v>
      </c>
      <c r="B69" s="4">
        <v>136.07</v>
      </c>
    </row>
    <row r="70" spans="1:2" x14ac:dyDescent="0.35">
      <c r="A70" s="1" t="s">
        <v>73</v>
      </c>
      <c r="B70" s="4">
        <v>113.15</v>
      </c>
    </row>
    <row r="71" spans="1:2" x14ac:dyDescent="0.35">
      <c r="A71" s="1" t="s">
        <v>74</v>
      </c>
      <c r="B71" s="5">
        <v>83.51</v>
      </c>
    </row>
    <row r="72" spans="1:2" x14ac:dyDescent="0.35">
      <c r="A72" s="1" t="s">
        <v>75</v>
      </c>
      <c r="B72" s="5">
        <v>73.459999999999994</v>
      </c>
    </row>
    <row r="73" spans="1:2" x14ac:dyDescent="0.35">
      <c r="A73" s="1" t="s">
        <v>76</v>
      </c>
      <c r="B73" s="5">
        <v>88.85</v>
      </c>
    </row>
    <row r="74" spans="1:2" x14ac:dyDescent="0.35">
      <c r="A74" s="1" t="s">
        <v>77</v>
      </c>
      <c r="B74" s="5">
        <v>79.02</v>
      </c>
    </row>
    <row r="75" spans="1:2" x14ac:dyDescent="0.35">
      <c r="A75" s="1" t="s">
        <v>78</v>
      </c>
      <c r="B75" s="7">
        <v>95.7</v>
      </c>
    </row>
    <row r="76" spans="1:2" x14ac:dyDescent="0.35">
      <c r="A76" s="1" t="s">
        <v>79</v>
      </c>
      <c r="B76" s="4">
        <v>101.77</v>
      </c>
    </row>
    <row r="77" spans="1:2" x14ac:dyDescent="0.35">
      <c r="A77" s="1" t="s">
        <v>80</v>
      </c>
      <c r="B77" s="4">
        <v>119.56</v>
      </c>
    </row>
    <row r="78" spans="1:2" x14ac:dyDescent="0.35">
      <c r="A78" s="1" t="s">
        <v>81</v>
      </c>
      <c r="B78" s="5">
        <v>80.849999999999994</v>
      </c>
    </row>
    <row r="79" spans="1:2" x14ac:dyDescent="0.35">
      <c r="A79" s="1" t="s">
        <v>82</v>
      </c>
      <c r="B79" s="4">
        <v>127.14</v>
      </c>
    </row>
    <row r="80" spans="1:2" x14ac:dyDescent="0.35">
      <c r="A80" s="1" t="s">
        <v>83</v>
      </c>
      <c r="B80" s="4">
        <v>117.76</v>
      </c>
    </row>
    <row r="81" spans="1:2" x14ac:dyDescent="0.35">
      <c r="A81" s="1" t="s">
        <v>84</v>
      </c>
      <c r="B81" s="4">
        <v>128.71</v>
      </c>
    </row>
    <row r="82" spans="1:2" x14ac:dyDescent="0.35">
      <c r="A82" s="1" t="s">
        <v>85</v>
      </c>
      <c r="B82" s="4">
        <v>109.35</v>
      </c>
    </row>
    <row r="83" spans="1:2" x14ac:dyDescent="0.35">
      <c r="A83" s="1" t="s">
        <v>86</v>
      </c>
      <c r="B83" s="7">
        <v>74.5</v>
      </c>
    </row>
    <row r="84" spans="1:2" x14ac:dyDescent="0.35">
      <c r="A84" s="1" t="s">
        <v>87</v>
      </c>
      <c r="B84" s="5">
        <v>76.81</v>
      </c>
    </row>
    <row r="85" spans="1:2" x14ac:dyDescent="0.35">
      <c r="A85" s="1" t="s">
        <v>88</v>
      </c>
      <c r="B85" s="5">
        <v>85.72</v>
      </c>
    </row>
    <row r="86" spans="1:2" x14ac:dyDescent="0.35">
      <c r="A86" s="1" t="s">
        <v>89</v>
      </c>
      <c r="B86" s="5">
        <v>80.14</v>
      </c>
    </row>
    <row r="87" spans="1:2" x14ac:dyDescent="0.35">
      <c r="A87" s="1" t="s">
        <v>90</v>
      </c>
      <c r="B87" s="4">
        <v>104.66</v>
      </c>
    </row>
    <row r="88" spans="1:2" x14ac:dyDescent="0.35">
      <c r="A88" s="1" t="s">
        <v>91</v>
      </c>
      <c r="B88" s="4">
        <v>108.13</v>
      </c>
    </row>
    <row r="89" spans="1:2" x14ac:dyDescent="0.35">
      <c r="A89" s="1" t="s">
        <v>92</v>
      </c>
      <c r="B89" s="6">
        <v>131.30000000000001</v>
      </c>
    </row>
    <row r="90" spans="1:2" x14ac:dyDescent="0.35">
      <c r="A90" s="1" t="s">
        <v>93</v>
      </c>
      <c r="B90" s="5">
        <v>80.849999999999994</v>
      </c>
    </row>
    <row r="91" spans="1:2" x14ac:dyDescent="0.35">
      <c r="A91" s="1" t="s">
        <v>94</v>
      </c>
      <c r="B91" s="4">
        <v>127.06</v>
      </c>
    </row>
    <row r="92" spans="1:2" x14ac:dyDescent="0.35">
      <c r="A92" s="1" t="s">
        <v>95</v>
      </c>
      <c r="B92" s="4">
        <v>128.61000000000001</v>
      </c>
    </row>
    <row r="93" spans="1:2" x14ac:dyDescent="0.35">
      <c r="A93" s="1" t="s">
        <v>96</v>
      </c>
      <c r="B93" s="4">
        <v>141.83000000000001</v>
      </c>
    </row>
    <row r="94" spans="1:2" x14ac:dyDescent="0.35">
      <c r="A94" s="1" t="s">
        <v>97</v>
      </c>
      <c r="B94" s="4">
        <v>109.26</v>
      </c>
    </row>
    <row r="95" spans="1:2" x14ac:dyDescent="0.35">
      <c r="A95" s="1" t="s">
        <v>98</v>
      </c>
      <c r="B95" s="5">
        <v>74.459999999999994</v>
      </c>
    </row>
    <row r="96" spans="1:2" x14ac:dyDescent="0.35">
      <c r="A96" s="1" t="s">
        <v>99</v>
      </c>
      <c r="B96" s="5">
        <v>74.819999999999993</v>
      </c>
    </row>
    <row r="97" spans="1:2" x14ac:dyDescent="0.35">
      <c r="A97" s="1" t="s">
        <v>100</v>
      </c>
      <c r="B97" s="5">
        <v>82.91</v>
      </c>
    </row>
    <row r="98" spans="1:2" x14ac:dyDescent="0.35">
      <c r="A98" s="1" t="s">
        <v>101</v>
      </c>
      <c r="B98" s="5">
        <v>80.92</v>
      </c>
    </row>
    <row r="99" spans="1:2" x14ac:dyDescent="0.35">
      <c r="A99" s="1" t="s">
        <v>102</v>
      </c>
      <c r="B99" s="5">
        <v>99.84</v>
      </c>
    </row>
    <row r="100" spans="1:2" x14ac:dyDescent="0.35">
      <c r="A100" s="1" t="s">
        <v>103</v>
      </c>
      <c r="B100" s="4">
        <v>101.51</v>
      </c>
    </row>
    <row r="101" spans="1:2" x14ac:dyDescent="0.35">
      <c r="A101" s="1" t="s">
        <v>104</v>
      </c>
      <c r="B101" s="4">
        <v>144.71</v>
      </c>
    </row>
    <row r="102" spans="1:2" x14ac:dyDescent="0.35">
      <c r="A102" s="1" t="s">
        <v>105</v>
      </c>
      <c r="B102" s="5">
        <v>85.43</v>
      </c>
    </row>
    <row r="103" spans="1:2" x14ac:dyDescent="0.35">
      <c r="A103" s="1" t="s">
        <v>106</v>
      </c>
      <c r="B103" s="4">
        <v>124.75</v>
      </c>
    </row>
    <row r="104" spans="1:2" x14ac:dyDescent="0.35">
      <c r="A104" s="1" t="s">
        <v>107</v>
      </c>
      <c r="B104" s="4">
        <v>121.28</v>
      </c>
    </row>
    <row r="105" spans="1:2" x14ac:dyDescent="0.35">
      <c r="A105" s="1" t="s">
        <v>108</v>
      </c>
      <c r="B105" s="4">
        <v>130.65</v>
      </c>
    </row>
    <row r="106" spans="1:2" x14ac:dyDescent="0.35">
      <c r="A106" s="1" t="s">
        <v>109</v>
      </c>
      <c r="B106" s="7">
        <v>99.7</v>
      </c>
    </row>
    <row r="107" spans="1:2" x14ac:dyDescent="0.35">
      <c r="A107" s="1" t="s">
        <v>110</v>
      </c>
      <c r="B107" s="5">
        <v>69.150000000000006</v>
      </c>
    </row>
    <row r="108" spans="1:2" x14ac:dyDescent="0.35">
      <c r="A108" s="1" t="s">
        <v>111</v>
      </c>
      <c r="B108" s="7">
        <v>72.2</v>
      </c>
    </row>
    <row r="109" spans="1:2" x14ac:dyDescent="0.35">
      <c r="A109" s="1" t="s">
        <v>112</v>
      </c>
      <c r="B109" s="5">
        <v>79.349999999999994</v>
      </c>
    </row>
    <row r="110" spans="1:2" x14ac:dyDescent="0.35">
      <c r="A110" s="1" t="s">
        <v>113</v>
      </c>
      <c r="B110" s="7">
        <v>80.8</v>
      </c>
    </row>
    <row r="111" spans="1:2" x14ac:dyDescent="0.35">
      <c r="A111" s="1" t="s">
        <v>114</v>
      </c>
      <c r="B111" s="5">
        <v>96.72</v>
      </c>
    </row>
    <row r="112" spans="1:2" x14ac:dyDescent="0.35">
      <c r="A112" s="1" t="s">
        <v>115</v>
      </c>
      <c r="B112" s="4">
        <v>102.79</v>
      </c>
    </row>
    <row r="113" spans="1:2" x14ac:dyDescent="0.35">
      <c r="A113" s="1" t="s">
        <v>116</v>
      </c>
      <c r="B113" s="4">
        <v>140.51</v>
      </c>
    </row>
    <row r="114" spans="1:2" x14ac:dyDescent="0.35">
      <c r="A114" s="1" t="s">
        <v>117</v>
      </c>
      <c r="B114" s="5">
        <v>84.01</v>
      </c>
    </row>
    <row r="115" spans="1:2" x14ac:dyDescent="0.35">
      <c r="A115" s="1" t="s">
        <v>118</v>
      </c>
      <c r="B115" s="4">
        <v>138.22</v>
      </c>
    </row>
    <row r="116" spans="1:2" x14ac:dyDescent="0.35">
      <c r="A116" s="1" t="s">
        <v>119</v>
      </c>
      <c r="B116" s="4">
        <v>128.71</v>
      </c>
    </row>
    <row r="117" spans="1:2" x14ac:dyDescent="0.35">
      <c r="A117" s="1" t="s">
        <v>120</v>
      </c>
      <c r="B117" s="4">
        <v>134.36000000000001</v>
      </c>
    </row>
    <row r="118" spans="1:2" x14ac:dyDescent="0.35">
      <c r="A118" s="1" t="s">
        <v>121</v>
      </c>
      <c r="B118" s="4">
        <v>118.54</v>
      </c>
    </row>
    <row r="119" spans="1:2" x14ac:dyDescent="0.35">
      <c r="A119" s="1" t="s">
        <v>122</v>
      </c>
      <c r="B119" s="5">
        <v>74.08</v>
      </c>
    </row>
    <row r="120" spans="1:2" x14ac:dyDescent="0.35">
      <c r="A120" s="1" t="s">
        <v>123</v>
      </c>
      <c r="B120" s="5">
        <v>77.08</v>
      </c>
    </row>
    <row r="121" spans="1:2" x14ac:dyDescent="0.35">
      <c r="A121" s="1" t="s">
        <v>124</v>
      </c>
      <c r="B121" s="5">
        <v>87.62</v>
      </c>
    </row>
    <row r="122" spans="1:2" x14ac:dyDescent="0.35">
      <c r="A122" s="1" t="s">
        <v>125</v>
      </c>
      <c r="B122" s="7">
        <v>82.2</v>
      </c>
    </row>
    <row r="123" spans="1:2" x14ac:dyDescent="0.35">
      <c r="A123" s="1" t="s">
        <v>126</v>
      </c>
      <c r="B123" s="6">
        <v>103</v>
      </c>
    </row>
    <row r="124" spans="1:2" x14ac:dyDescent="0.35">
      <c r="A124" s="1" t="s">
        <v>127</v>
      </c>
      <c r="B124" s="4">
        <v>110.17</v>
      </c>
    </row>
    <row r="125" spans="1:2" x14ac:dyDescent="0.35">
      <c r="A125" s="1" t="s">
        <v>128</v>
      </c>
      <c r="B125" s="4">
        <v>141.03</v>
      </c>
    </row>
    <row r="126" spans="1:2" x14ac:dyDescent="0.35">
      <c r="A126" s="1" t="s">
        <v>129</v>
      </c>
      <c r="B126" s="5">
        <v>87.31</v>
      </c>
    </row>
    <row r="127" spans="1:2" x14ac:dyDescent="0.35">
      <c r="A127" s="1" t="s">
        <v>130</v>
      </c>
      <c r="B127" s="4">
        <v>130.34</v>
      </c>
    </row>
    <row r="128" spans="1:2" x14ac:dyDescent="0.35">
      <c r="A128" s="1" t="s">
        <v>131</v>
      </c>
      <c r="B128" s="4">
        <v>141.96</v>
      </c>
    </row>
    <row r="129" spans="1:2" x14ac:dyDescent="0.35">
      <c r="A129" s="1" t="s">
        <v>132</v>
      </c>
      <c r="B129" s="4">
        <v>148.47</v>
      </c>
    </row>
    <row r="130" spans="1:2" x14ac:dyDescent="0.35">
      <c r="A130" s="1" t="s">
        <v>133</v>
      </c>
      <c r="B130" s="4">
        <v>112.75</v>
      </c>
    </row>
    <row r="131" spans="1:2" x14ac:dyDescent="0.35">
      <c r="A131" s="1" t="s">
        <v>134</v>
      </c>
      <c r="B131" s="5">
        <v>78.12</v>
      </c>
    </row>
    <row r="132" spans="1:2" x14ac:dyDescent="0.35">
      <c r="A132" s="1" t="s">
        <v>135</v>
      </c>
      <c r="B132" s="5">
        <v>74.56</v>
      </c>
    </row>
    <row r="133" spans="1:2" x14ac:dyDescent="0.35">
      <c r="A133" s="1" t="s">
        <v>136</v>
      </c>
      <c r="B133" s="5">
        <v>79.459999999999994</v>
      </c>
    </row>
    <row r="134" spans="1:2" x14ac:dyDescent="0.35">
      <c r="A134" s="1" t="s">
        <v>137</v>
      </c>
      <c r="B134" s="7">
        <v>79.900000000000006</v>
      </c>
    </row>
    <row r="135" spans="1:2" x14ac:dyDescent="0.35">
      <c r="A135" s="1" t="s">
        <v>138</v>
      </c>
      <c r="B135" s="4">
        <v>101.13</v>
      </c>
    </row>
    <row r="136" spans="1:2" x14ac:dyDescent="0.35">
      <c r="A136" s="1" t="s">
        <v>139</v>
      </c>
      <c r="B136" s="4">
        <v>110.48</v>
      </c>
    </row>
    <row r="137" spans="1:2" x14ac:dyDescent="0.35">
      <c r="A137" s="1" t="s">
        <v>140</v>
      </c>
      <c r="B137" s="4">
        <v>146.88</v>
      </c>
    </row>
    <row r="138" spans="1:2" x14ac:dyDescent="0.35">
      <c r="A138" s="1" t="s">
        <v>141</v>
      </c>
      <c r="B138" s="5">
        <v>90.74</v>
      </c>
    </row>
    <row r="139" spans="1:2" x14ac:dyDescent="0.35">
      <c r="A139" s="1" t="s">
        <v>142</v>
      </c>
      <c r="B139" s="4">
        <v>140.82</v>
      </c>
    </row>
    <row r="140" spans="1:2" x14ac:dyDescent="0.35">
      <c r="A140" s="1" t="s">
        <v>143</v>
      </c>
      <c r="B140" s="4">
        <v>127.68</v>
      </c>
    </row>
    <row r="141" spans="1:2" x14ac:dyDescent="0.35">
      <c r="A141" s="1" t="s">
        <v>144</v>
      </c>
      <c r="B141" s="4">
        <v>144.41</v>
      </c>
    </row>
    <row r="142" spans="1:2" x14ac:dyDescent="0.35">
      <c r="A142" s="1" t="s">
        <v>145</v>
      </c>
      <c r="B142" s="4">
        <v>106.43</v>
      </c>
    </row>
    <row r="143" spans="1:2" x14ac:dyDescent="0.35">
      <c r="A143" s="1" t="s">
        <v>146</v>
      </c>
      <c r="B143" s="5">
        <v>72.34</v>
      </c>
    </row>
    <row r="144" spans="1:2" x14ac:dyDescent="0.35">
      <c r="A144" s="1" t="s">
        <v>147</v>
      </c>
      <c r="B144" s="5">
        <v>67.260000000000005</v>
      </c>
    </row>
    <row r="145" spans="1:2" x14ac:dyDescent="0.35">
      <c r="A145" s="1" t="s">
        <v>148</v>
      </c>
      <c r="B145" s="5">
        <v>84.81</v>
      </c>
    </row>
    <row r="146" spans="1:2" x14ac:dyDescent="0.35">
      <c r="A146" s="1" t="s">
        <v>149</v>
      </c>
      <c r="B146" s="5">
        <v>78.739999999999995</v>
      </c>
    </row>
    <row r="147" spans="1:2" x14ac:dyDescent="0.35">
      <c r="A147" s="1" t="s">
        <v>150</v>
      </c>
      <c r="B147" s="4">
        <v>109.21</v>
      </c>
    </row>
    <row r="148" spans="1:2" x14ac:dyDescent="0.35">
      <c r="A148" s="1" t="s">
        <v>151</v>
      </c>
      <c r="B148" s="4">
        <v>114.61</v>
      </c>
    </row>
    <row r="149" spans="1:2" x14ac:dyDescent="0.35">
      <c r="A149" s="1" t="s">
        <v>152</v>
      </c>
      <c r="B149" s="4">
        <v>142.85</v>
      </c>
    </row>
    <row r="150" spans="1:2" x14ac:dyDescent="0.35">
      <c r="A150" s="1" t="s">
        <v>153</v>
      </c>
      <c r="B150" s="5">
        <v>88.97</v>
      </c>
    </row>
    <row r="151" spans="1:2" x14ac:dyDescent="0.35">
      <c r="A151" s="1" t="s">
        <v>154</v>
      </c>
      <c r="B151" s="4">
        <v>133.58000000000001</v>
      </c>
    </row>
    <row r="152" spans="1:2" x14ac:dyDescent="0.35">
      <c r="A152" s="1" t="s">
        <v>155</v>
      </c>
      <c r="B152" s="4">
        <v>129.36000000000001</v>
      </c>
    </row>
    <row r="153" spans="1:2" x14ac:dyDescent="0.35">
      <c r="A153" s="1" t="s">
        <v>156</v>
      </c>
      <c r="B153" s="4">
        <v>139.93</v>
      </c>
    </row>
    <row r="154" spans="1:2" x14ac:dyDescent="0.35">
      <c r="A154" s="1" t="s">
        <v>157</v>
      </c>
      <c r="B154" s="6">
        <v>112.5</v>
      </c>
    </row>
    <row r="155" spans="1:2" x14ac:dyDescent="0.35">
      <c r="A155" s="1" t="s">
        <v>158</v>
      </c>
      <c r="B155" s="5">
        <v>80.02</v>
      </c>
    </row>
    <row r="156" spans="1:2" x14ac:dyDescent="0.35">
      <c r="A156" s="1" t="s">
        <v>159</v>
      </c>
      <c r="B156" s="5">
        <v>73.319999999999993</v>
      </c>
    </row>
    <row r="157" spans="1:2" x14ac:dyDescent="0.35">
      <c r="A157" s="1" t="s">
        <v>160</v>
      </c>
      <c r="B157" s="7">
        <v>88.1</v>
      </c>
    </row>
    <row r="158" spans="1:2" x14ac:dyDescent="0.35">
      <c r="A158" s="1" t="s">
        <v>161</v>
      </c>
      <c r="B158" s="5">
        <v>83.18</v>
      </c>
    </row>
    <row r="159" spans="1:2" x14ac:dyDescent="0.35">
      <c r="A159" s="1" t="s">
        <v>162</v>
      </c>
      <c r="B159" s="4">
        <v>112.72</v>
      </c>
    </row>
    <row r="160" spans="1:2" x14ac:dyDescent="0.35">
      <c r="A160" s="1" t="s">
        <v>163</v>
      </c>
      <c r="B160" s="4">
        <v>116.08</v>
      </c>
    </row>
    <row r="161" spans="1:2" x14ac:dyDescent="0.35">
      <c r="A161" s="1" t="s">
        <v>164</v>
      </c>
      <c r="B161" s="4">
        <v>154.69</v>
      </c>
    </row>
    <row r="162" spans="1:2" x14ac:dyDescent="0.35">
      <c r="A162" s="1" t="s">
        <v>165</v>
      </c>
      <c r="B162" s="5">
        <v>99.49</v>
      </c>
    </row>
    <row r="163" spans="1:2" x14ac:dyDescent="0.35">
      <c r="A163" s="1" t="s">
        <v>166</v>
      </c>
      <c r="B163" s="4">
        <v>140.44999999999999</v>
      </c>
    </row>
    <row r="164" spans="1:2" x14ac:dyDescent="0.35">
      <c r="A164" s="1" t="s">
        <v>167</v>
      </c>
      <c r="B164" s="4">
        <v>143.63</v>
      </c>
    </row>
    <row r="165" spans="1:2" x14ac:dyDescent="0.35">
      <c r="A165" s="1" t="s">
        <v>168</v>
      </c>
      <c r="B165" s="4">
        <v>143.38999999999999</v>
      </c>
    </row>
    <row r="166" spans="1:2" x14ac:dyDescent="0.35">
      <c r="A166" s="1" t="s">
        <v>169</v>
      </c>
      <c r="B166" s="4">
        <v>108.63</v>
      </c>
    </row>
    <row r="167" spans="1:2" x14ac:dyDescent="0.35">
      <c r="A167" s="1" t="s">
        <v>170</v>
      </c>
      <c r="B167" s="5">
        <v>97.71</v>
      </c>
    </row>
    <row r="168" spans="1:2" x14ac:dyDescent="0.35">
      <c r="A168" s="1" t="s">
        <v>171</v>
      </c>
      <c r="B168" s="5">
        <v>82.33</v>
      </c>
    </row>
    <row r="169" spans="1:2" x14ac:dyDescent="0.35">
      <c r="A169" s="1" t="s">
        <v>172</v>
      </c>
      <c r="B169" s="5">
        <v>92.69</v>
      </c>
    </row>
    <row r="170" spans="1:2" x14ac:dyDescent="0.35">
      <c r="A170" s="1" t="s">
        <v>173</v>
      </c>
      <c r="B170" s="5">
        <v>90.79</v>
      </c>
    </row>
    <row r="171" spans="1:2" x14ac:dyDescent="0.35">
      <c r="A171" s="1" t="s">
        <v>174</v>
      </c>
      <c r="B171" s="4">
        <v>116.03</v>
      </c>
    </row>
    <row r="172" spans="1:2" x14ac:dyDescent="0.35">
      <c r="A172" s="1" t="s">
        <v>175</v>
      </c>
      <c r="B172" s="4">
        <v>115.02</v>
      </c>
    </row>
    <row r="173" spans="1:2" x14ac:dyDescent="0.35">
      <c r="A173" s="1" t="s">
        <v>176</v>
      </c>
      <c r="B173" s="4">
        <v>150.44999999999999</v>
      </c>
    </row>
    <row r="174" spans="1:2" x14ac:dyDescent="0.35">
      <c r="A174" s="1" t="s">
        <v>177</v>
      </c>
      <c r="B174" s="5">
        <v>90.56</v>
      </c>
    </row>
    <row r="175" spans="1:2" x14ac:dyDescent="0.35">
      <c r="A175" s="1" t="s">
        <v>178</v>
      </c>
      <c r="B175" s="6">
        <v>146</v>
      </c>
    </row>
    <row r="176" spans="1:2" x14ac:dyDescent="0.35">
      <c r="A176" s="1" t="s">
        <v>179</v>
      </c>
      <c r="B176" s="4">
        <v>138.38</v>
      </c>
    </row>
    <row r="177" spans="1:2" x14ac:dyDescent="0.35">
      <c r="A177" s="1" t="s">
        <v>180</v>
      </c>
      <c r="B177" s="6">
        <v>141.30000000000001</v>
      </c>
    </row>
    <row r="178" spans="1:2" x14ac:dyDescent="0.35">
      <c r="A178" s="1" t="s">
        <v>181</v>
      </c>
      <c r="B178" s="6">
        <v>113.5</v>
      </c>
    </row>
    <row r="179" spans="1:2" x14ac:dyDescent="0.35">
      <c r="A179" s="1" t="s">
        <v>182</v>
      </c>
      <c r="B179" s="5">
        <v>84.58</v>
      </c>
    </row>
    <row r="180" spans="1:2" x14ac:dyDescent="0.35">
      <c r="A180" s="1" t="s">
        <v>183</v>
      </c>
      <c r="B180" s="5">
        <v>79.510000000000005</v>
      </c>
    </row>
    <row r="181" spans="1:2" x14ac:dyDescent="0.35">
      <c r="A181" s="1" t="s">
        <v>184</v>
      </c>
      <c r="B181" s="5">
        <v>95.65</v>
      </c>
    </row>
    <row r="182" spans="1:2" x14ac:dyDescent="0.35">
      <c r="A182" s="1" t="s">
        <v>185</v>
      </c>
      <c r="B182" s="7">
        <v>84.8</v>
      </c>
    </row>
    <row r="183" spans="1:2" x14ac:dyDescent="0.35">
      <c r="A183" s="1" t="s">
        <v>186</v>
      </c>
      <c r="B183" s="4">
        <v>100.98</v>
      </c>
    </row>
    <row r="184" spans="1:2" x14ac:dyDescent="0.35">
      <c r="A184" s="1" t="s">
        <v>187</v>
      </c>
      <c r="B184" s="4">
        <v>110.65</v>
      </c>
    </row>
    <row r="185" spans="1:2" x14ac:dyDescent="0.35">
      <c r="A185" s="1" t="s">
        <v>188</v>
      </c>
      <c r="B185" s="4">
        <v>143.02000000000001</v>
      </c>
    </row>
    <row r="186" spans="1:2" x14ac:dyDescent="0.35">
      <c r="A186" s="1" t="s">
        <v>189</v>
      </c>
      <c r="B186" s="5">
        <v>83.39</v>
      </c>
    </row>
    <row r="187" spans="1:2" x14ac:dyDescent="0.35">
      <c r="A187" s="1" t="s">
        <v>190</v>
      </c>
      <c r="B187" s="4">
        <v>140.06</v>
      </c>
    </row>
    <row r="188" spans="1:2" x14ac:dyDescent="0.35">
      <c r="A188" s="1" t="s">
        <v>191</v>
      </c>
      <c r="B188" s="4">
        <v>133.15</v>
      </c>
    </row>
    <row r="189" spans="1:2" x14ac:dyDescent="0.35">
      <c r="A189" s="1" t="s">
        <v>192</v>
      </c>
      <c r="B189" s="4">
        <v>135.15</v>
      </c>
    </row>
    <row r="190" spans="1:2" x14ac:dyDescent="0.35">
      <c r="A190" s="1" t="s">
        <v>193</v>
      </c>
      <c r="B190" s="6">
        <v>101.3</v>
      </c>
    </row>
    <row r="191" spans="1:2" x14ac:dyDescent="0.35">
      <c r="A191" s="1" t="s">
        <v>194</v>
      </c>
      <c r="B191" s="5">
        <v>77.94</v>
      </c>
    </row>
    <row r="192" spans="1:2" x14ac:dyDescent="0.35">
      <c r="A192" s="1" t="s">
        <v>195</v>
      </c>
      <c r="B192" s="5">
        <v>71.37</v>
      </c>
    </row>
    <row r="193" spans="1:2" x14ac:dyDescent="0.35">
      <c r="A193" s="1" t="s">
        <v>196</v>
      </c>
      <c r="B193" s="5">
        <v>93.07</v>
      </c>
    </row>
    <row r="194" spans="1:2" x14ac:dyDescent="0.35">
      <c r="A194" s="1" t="s">
        <v>197</v>
      </c>
      <c r="B194" s="5">
        <v>85.42</v>
      </c>
    </row>
    <row r="195" spans="1:2" x14ac:dyDescent="0.35">
      <c r="A195" s="1" t="s">
        <v>198</v>
      </c>
      <c r="B195" s="5">
        <v>99.98</v>
      </c>
    </row>
    <row r="196" spans="1:2" x14ac:dyDescent="0.35">
      <c r="A196" s="1" t="s">
        <v>199</v>
      </c>
      <c r="B196" s="4">
        <v>106.34</v>
      </c>
    </row>
    <row r="197" spans="1:2" x14ac:dyDescent="0.35">
      <c r="A197" s="1" t="s">
        <v>200</v>
      </c>
      <c r="B197" s="4">
        <v>136.77000000000001</v>
      </c>
    </row>
    <row r="198" spans="1:2" x14ac:dyDescent="0.35">
      <c r="A198" s="1" t="s">
        <v>201</v>
      </c>
      <c r="B198" s="7">
        <v>83.3</v>
      </c>
    </row>
    <row r="199" spans="1:2" x14ac:dyDescent="0.35">
      <c r="A199" s="1" t="s">
        <v>202</v>
      </c>
      <c r="B199" s="4">
        <v>135.47999999999999</v>
      </c>
    </row>
    <row r="200" spans="1:2" x14ac:dyDescent="0.35">
      <c r="A200" s="1" t="s">
        <v>203</v>
      </c>
      <c r="B200" s="4">
        <v>125.35</v>
      </c>
    </row>
    <row r="201" spans="1:2" x14ac:dyDescent="0.35">
      <c r="A201" s="1" t="s">
        <v>204</v>
      </c>
      <c r="B201" s="4">
        <v>136.55000000000001</v>
      </c>
    </row>
    <row r="202" spans="1:2" x14ac:dyDescent="0.35">
      <c r="A202" s="1" t="s">
        <v>205</v>
      </c>
      <c r="B202" s="5">
        <v>95.81</v>
      </c>
    </row>
    <row r="203" spans="1:2" x14ac:dyDescent="0.35">
      <c r="A203" s="1" t="s">
        <v>206</v>
      </c>
      <c r="B203" s="5">
        <v>74.14</v>
      </c>
    </row>
    <row r="204" spans="1:2" x14ac:dyDescent="0.35">
      <c r="A204" s="1" t="s">
        <v>207</v>
      </c>
      <c r="B204" s="7">
        <v>67.7</v>
      </c>
    </row>
    <row r="205" spans="1:2" x14ac:dyDescent="0.35">
      <c r="A205" s="1" t="s">
        <v>208</v>
      </c>
      <c r="B205" s="5">
        <v>92.68</v>
      </c>
    </row>
    <row r="206" spans="1:2" x14ac:dyDescent="0.35">
      <c r="A206" s="1" t="s">
        <v>209</v>
      </c>
      <c r="B206" s="5">
        <v>78.040000000000006</v>
      </c>
    </row>
    <row r="207" spans="1:2" x14ac:dyDescent="0.35">
      <c r="A207" s="1" t="s">
        <v>210</v>
      </c>
      <c r="B207" s="5">
        <v>96.69</v>
      </c>
    </row>
    <row r="208" spans="1:2" x14ac:dyDescent="0.35">
      <c r="A208" s="1" t="s">
        <v>211</v>
      </c>
      <c r="B208" s="4">
        <v>103.07</v>
      </c>
    </row>
    <row r="209" spans="1:2" x14ac:dyDescent="0.35">
      <c r="A209" s="1" t="s">
        <v>212</v>
      </c>
      <c r="B209" s="4">
        <v>129.66</v>
      </c>
    </row>
    <row r="210" spans="1:2" x14ac:dyDescent="0.35">
      <c r="A210" s="1" t="s">
        <v>213</v>
      </c>
      <c r="B210" s="7">
        <v>82.8</v>
      </c>
    </row>
    <row r="211" spans="1:2" x14ac:dyDescent="0.35">
      <c r="A211" s="1" t="s">
        <v>214</v>
      </c>
      <c r="B211" s="4">
        <v>129.09</v>
      </c>
    </row>
    <row r="212" spans="1:2" x14ac:dyDescent="0.35">
      <c r="A212" s="1" t="s">
        <v>215</v>
      </c>
      <c r="B212" s="4">
        <v>112.52</v>
      </c>
    </row>
    <row r="213" spans="1:2" x14ac:dyDescent="0.35">
      <c r="A213" s="1" t="s">
        <v>216</v>
      </c>
      <c r="B213" s="4">
        <v>132.16999999999999</v>
      </c>
    </row>
    <row r="214" spans="1:2" x14ac:dyDescent="0.35">
      <c r="A214" s="1" t="s">
        <v>217</v>
      </c>
      <c r="B214" s="5">
        <v>98.18</v>
      </c>
    </row>
    <row r="215" spans="1:2" x14ac:dyDescent="0.35">
      <c r="A215" s="1" t="s">
        <v>218</v>
      </c>
      <c r="B215" s="5">
        <v>73.16</v>
      </c>
    </row>
    <row r="216" spans="1:2" x14ac:dyDescent="0.35">
      <c r="A216" s="1" t="s">
        <v>219</v>
      </c>
      <c r="B216" s="5">
        <v>67.16</v>
      </c>
    </row>
    <row r="217" spans="1:2" x14ac:dyDescent="0.35">
      <c r="A217" s="1" t="s">
        <v>220</v>
      </c>
      <c r="B217" s="5">
        <v>83.82</v>
      </c>
    </row>
    <row r="218" spans="1:2" x14ac:dyDescent="0.35">
      <c r="A218" s="1" t="s">
        <v>221</v>
      </c>
      <c r="B218" s="5">
        <v>73.69</v>
      </c>
    </row>
    <row r="219" spans="1:2" x14ac:dyDescent="0.35">
      <c r="A219" s="1" t="s">
        <v>222</v>
      </c>
      <c r="B219" s="5">
        <v>94.02</v>
      </c>
    </row>
    <row r="220" spans="1:2" x14ac:dyDescent="0.35">
      <c r="A220" s="1" t="s">
        <v>223</v>
      </c>
      <c r="B220" s="5">
        <v>94.25</v>
      </c>
    </row>
    <row r="221" spans="1:2" x14ac:dyDescent="0.35">
      <c r="A221" s="1" t="s">
        <v>224</v>
      </c>
      <c r="B221" s="4">
        <v>125.59</v>
      </c>
    </row>
    <row r="222" spans="1:2" x14ac:dyDescent="0.35">
      <c r="A222" s="1" t="s">
        <v>225</v>
      </c>
      <c r="B222" s="5">
        <v>81.06</v>
      </c>
    </row>
    <row r="223" spans="1:2" x14ac:dyDescent="0.35">
      <c r="A223" s="1" t="s">
        <v>226</v>
      </c>
      <c r="B223" s="6">
        <v>115</v>
      </c>
    </row>
    <row r="224" spans="1:2" x14ac:dyDescent="0.35">
      <c r="A224" s="1" t="s">
        <v>227</v>
      </c>
      <c r="B224" s="4">
        <v>114.68</v>
      </c>
    </row>
    <row r="225" spans="1:2" x14ac:dyDescent="0.35">
      <c r="A225" s="1" t="s">
        <v>228</v>
      </c>
      <c r="B225" s="4">
        <v>128.75</v>
      </c>
    </row>
    <row r="226" spans="1:2" x14ac:dyDescent="0.35">
      <c r="A226" s="1" t="s">
        <v>229</v>
      </c>
      <c r="B226" s="5">
        <v>94.74</v>
      </c>
    </row>
    <row r="227" spans="1:2" x14ac:dyDescent="0.35">
      <c r="A227" s="1" t="s">
        <v>230</v>
      </c>
      <c r="B227" s="5">
        <v>66.239999999999995</v>
      </c>
    </row>
    <row r="228" spans="1:2" x14ac:dyDescent="0.35">
      <c r="A228" s="1" t="s">
        <v>231</v>
      </c>
      <c r="B228" s="5">
        <v>61.68</v>
      </c>
    </row>
    <row r="229" spans="1:2" x14ac:dyDescent="0.35">
      <c r="A229" s="1" t="s">
        <v>232</v>
      </c>
      <c r="B229" s="5">
        <v>73.84</v>
      </c>
    </row>
    <row r="230" spans="1:2" x14ac:dyDescent="0.35">
      <c r="A230" s="1" t="s">
        <v>233</v>
      </c>
      <c r="B230" s="5">
        <v>73.44</v>
      </c>
    </row>
    <row r="231" spans="1:2" x14ac:dyDescent="0.35">
      <c r="A231" s="1" t="s">
        <v>234</v>
      </c>
      <c r="B231" s="5">
        <v>88.52</v>
      </c>
    </row>
    <row r="232" spans="1:2" x14ac:dyDescent="0.35">
      <c r="A232" s="1" t="s">
        <v>235</v>
      </c>
      <c r="B232" s="5">
        <v>82.08</v>
      </c>
    </row>
    <row r="233" spans="1:2" x14ac:dyDescent="0.35">
      <c r="A233" s="1" t="s">
        <v>236</v>
      </c>
      <c r="B233" s="4">
        <v>116.22</v>
      </c>
    </row>
    <row r="234" spans="1:2" x14ac:dyDescent="0.35">
      <c r="A234" s="1" t="s">
        <v>237</v>
      </c>
      <c r="B234" s="5">
        <v>76.84</v>
      </c>
    </row>
    <row r="235" spans="1:2" x14ac:dyDescent="0.35">
      <c r="A235" s="1" t="s">
        <v>238</v>
      </c>
      <c r="B235" s="4">
        <v>112.51</v>
      </c>
    </row>
    <row r="236" spans="1:2" x14ac:dyDescent="0.35">
      <c r="A236" s="1" t="s">
        <v>239</v>
      </c>
      <c r="B236" s="4">
        <v>111.53</v>
      </c>
    </row>
    <row r="237" spans="1:2" x14ac:dyDescent="0.35">
      <c r="A237" s="1" t="s">
        <v>240</v>
      </c>
      <c r="B237" s="4">
        <v>123.58</v>
      </c>
    </row>
    <row r="238" spans="1:2" x14ac:dyDescent="0.35">
      <c r="A238" s="1" t="s">
        <v>241</v>
      </c>
      <c r="B238" s="5">
        <v>94.37</v>
      </c>
    </row>
    <row r="239" spans="1:2" x14ac:dyDescent="0.35">
      <c r="A239" s="1" t="s">
        <v>242</v>
      </c>
      <c r="B239" s="5">
        <v>69.680000000000007</v>
      </c>
    </row>
    <row r="240" spans="1:2" x14ac:dyDescent="0.35">
      <c r="A240" s="1" t="s">
        <v>243</v>
      </c>
      <c r="B240" s="5">
        <v>63.99</v>
      </c>
    </row>
    <row r="241" spans="1:2" x14ac:dyDescent="0.35">
      <c r="A241" s="1" t="s">
        <v>244</v>
      </c>
      <c r="B241" s="5">
        <v>76.83</v>
      </c>
    </row>
    <row r="242" spans="1:2" x14ac:dyDescent="0.35">
      <c r="A242" s="1" t="s">
        <v>245</v>
      </c>
      <c r="B242" s="5">
        <v>76.48</v>
      </c>
    </row>
    <row r="243" spans="1:2" x14ac:dyDescent="0.35">
      <c r="A243" s="1" t="s">
        <v>246</v>
      </c>
      <c r="B243" s="5">
        <v>89.95</v>
      </c>
    </row>
    <row r="244" spans="1:2" x14ac:dyDescent="0.35">
      <c r="A244" s="1" t="s">
        <v>247</v>
      </c>
      <c r="B244" s="5">
        <v>82.04</v>
      </c>
    </row>
    <row r="245" spans="1:2" x14ac:dyDescent="0.35">
      <c r="A245" s="1" t="s">
        <v>248</v>
      </c>
      <c r="B245" s="4">
        <v>119.66</v>
      </c>
    </row>
    <row r="246" spans="1:2" x14ac:dyDescent="0.35">
      <c r="A246" s="1" t="s">
        <v>249</v>
      </c>
      <c r="B246" s="7">
        <v>75.7</v>
      </c>
    </row>
    <row r="247" spans="1:2" x14ac:dyDescent="0.35">
      <c r="A247" s="1" t="s">
        <v>250</v>
      </c>
      <c r="B247" s="4">
        <v>117.52</v>
      </c>
    </row>
    <row r="248" spans="1:2" x14ac:dyDescent="0.35">
      <c r="A248" s="1" t="s">
        <v>251</v>
      </c>
      <c r="B248" s="4">
        <v>114.46</v>
      </c>
    </row>
    <row r="249" spans="1:2" x14ac:dyDescent="0.35">
      <c r="A249" s="1" t="s">
        <v>252</v>
      </c>
      <c r="B249" s="6">
        <v>110.1</v>
      </c>
    </row>
    <row r="250" spans="1:2" x14ac:dyDescent="0.35">
      <c r="A250" s="1" t="s">
        <v>253</v>
      </c>
      <c r="B250" s="5">
        <v>88.01</v>
      </c>
    </row>
    <row r="251" spans="1:2" x14ac:dyDescent="0.35">
      <c r="A251" s="1" t="s">
        <v>254</v>
      </c>
      <c r="B251" s="5">
        <v>64.88</v>
      </c>
    </row>
    <row r="252" spans="1:2" x14ac:dyDescent="0.35">
      <c r="A252" s="1" t="s">
        <v>255</v>
      </c>
      <c r="B252" s="5">
        <v>61.67</v>
      </c>
    </row>
    <row r="253" spans="1:2" x14ac:dyDescent="0.35">
      <c r="A253" s="1" t="s">
        <v>256</v>
      </c>
      <c r="B253" s="5">
        <v>75.12</v>
      </c>
    </row>
    <row r="254" spans="1:2" x14ac:dyDescent="0.35">
      <c r="A254" s="1" t="s">
        <v>257</v>
      </c>
      <c r="B254" s="5">
        <v>69.260000000000005</v>
      </c>
    </row>
    <row r="255" spans="1:2" x14ac:dyDescent="0.35">
      <c r="A255" s="1" t="s">
        <v>258</v>
      </c>
      <c r="B255" s="5">
        <v>77.75</v>
      </c>
    </row>
    <row r="256" spans="1:2" x14ac:dyDescent="0.35">
      <c r="A256" s="1" t="s">
        <v>259</v>
      </c>
      <c r="B256" s="5">
        <v>83.76</v>
      </c>
    </row>
    <row r="257" spans="1:2" x14ac:dyDescent="0.35">
      <c r="A257" s="1" t="s">
        <v>260</v>
      </c>
      <c r="B257" s="4">
        <v>109.49</v>
      </c>
    </row>
    <row r="258" spans="1:2" x14ac:dyDescent="0.35">
      <c r="A258" s="1" t="s">
        <v>261</v>
      </c>
      <c r="B258" s="5">
        <v>68.77</v>
      </c>
    </row>
    <row r="259" spans="1:2" x14ac:dyDescent="0.35">
      <c r="A259" s="1" t="s">
        <v>262</v>
      </c>
      <c r="B259" s="4">
        <v>107.18</v>
      </c>
    </row>
    <row r="260" spans="1:2" x14ac:dyDescent="0.35">
      <c r="A260" s="1" t="s">
        <v>263</v>
      </c>
      <c r="B260" s="4">
        <v>117.36</v>
      </c>
    </row>
    <row r="261" spans="1:2" x14ac:dyDescent="0.35">
      <c r="A261" s="1" t="s">
        <v>264</v>
      </c>
      <c r="B261" s="4">
        <v>111.72</v>
      </c>
    </row>
    <row r="262" spans="1:2" x14ac:dyDescent="0.35">
      <c r="A262" s="1" t="s">
        <v>265</v>
      </c>
      <c r="B262" s="5">
        <v>88.43</v>
      </c>
    </row>
    <row r="263" spans="1:2" x14ac:dyDescent="0.35">
      <c r="A263" s="1" t="s">
        <v>266</v>
      </c>
      <c r="B263" s="5">
        <v>61.03</v>
      </c>
    </row>
    <row r="264" spans="1:2" x14ac:dyDescent="0.35">
      <c r="A264" s="1" t="s">
        <v>267</v>
      </c>
      <c r="B264" s="5">
        <v>53.45</v>
      </c>
    </row>
    <row r="265" spans="1:2" x14ac:dyDescent="0.35">
      <c r="A265" s="1" t="s">
        <v>268</v>
      </c>
      <c r="B265" s="5">
        <v>74.680000000000007</v>
      </c>
    </row>
    <row r="266" spans="1:2" x14ac:dyDescent="0.35">
      <c r="A266" s="1" t="s">
        <v>269</v>
      </c>
      <c r="B266" s="5">
        <v>61.99</v>
      </c>
    </row>
    <row r="267" spans="1:2" x14ac:dyDescent="0.35">
      <c r="A267" s="1" t="s">
        <v>270</v>
      </c>
      <c r="B267" s="5">
        <v>80.569999999999993</v>
      </c>
    </row>
    <row r="268" spans="1:2" x14ac:dyDescent="0.35">
      <c r="A268" s="1" t="s">
        <v>271</v>
      </c>
      <c r="B268" s="5">
        <v>84.64</v>
      </c>
    </row>
    <row r="269" spans="1:2" x14ac:dyDescent="0.35">
      <c r="A269" s="1" t="s">
        <v>272</v>
      </c>
      <c r="B269" s="4">
        <v>103.94</v>
      </c>
    </row>
    <row r="270" spans="1:2" x14ac:dyDescent="0.35">
      <c r="A270" s="1" t="s">
        <v>273</v>
      </c>
      <c r="B270" s="5">
        <v>74.489999999999995</v>
      </c>
    </row>
    <row r="271" spans="1:2" x14ac:dyDescent="0.35">
      <c r="A271" s="1" t="s">
        <v>274</v>
      </c>
      <c r="B271" s="4">
        <v>108.94</v>
      </c>
    </row>
    <row r="272" spans="1:2" x14ac:dyDescent="0.35">
      <c r="A272" s="1" t="s">
        <v>275</v>
      </c>
      <c r="B272" s="5">
        <v>98.14</v>
      </c>
    </row>
    <row r="273" spans="1:2" x14ac:dyDescent="0.35">
      <c r="A273" s="1" t="s">
        <v>276</v>
      </c>
      <c r="B273" s="6">
        <v>108.8</v>
      </c>
    </row>
    <row r="274" spans="1:2" x14ac:dyDescent="0.35">
      <c r="A274" s="1" t="s">
        <v>277</v>
      </c>
      <c r="B274" s="5">
        <v>77.61</v>
      </c>
    </row>
    <row r="275" spans="1:2" x14ac:dyDescent="0.35">
      <c r="A275" s="1" t="s">
        <v>278</v>
      </c>
      <c r="B275" s="5">
        <v>53.66</v>
      </c>
    </row>
    <row r="276" spans="1:2" x14ac:dyDescent="0.35">
      <c r="A276" s="1" t="s">
        <v>279</v>
      </c>
      <c r="B276" s="5">
        <v>48.82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E424-542E-40CC-B522-ADA429174557}">
  <dimension ref="A1:Z336"/>
  <sheetViews>
    <sheetView tabSelected="1" zoomScale="70" zoomScaleNormal="70" workbookViewId="0">
      <selection activeCell="U1" sqref="U1"/>
    </sheetView>
  </sheetViews>
  <sheetFormatPr baseColWidth="10" defaultRowHeight="14.5" x14ac:dyDescent="0.35"/>
  <cols>
    <col min="2" max="2" width="10.90625" customWidth="1"/>
    <col min="10" max="10" width="10.90625" customWidth="1"/>
  </cols>
  <sheetData>
    <row r="1" spans="1:23" x14ac:dyDescent="0.35">
      <c r="A1" t="s">
        <v>279</v>
      </c>
      <c r="B1">
        <v>48.82</v>
      </c>
      <c r="C1">
        <f t="shared" ref="C1:C64" si="0">LN(B1)</f>
        <v>3.8881400649648139</v>
      </c>
      <c r="D1">
        <v>3.8881400649648139</v>
      </c>
      <c r="E1">
        <v>4.9629844806202499</v>
      </c>
      <c r="F1">
        <v>4.3102620684445707</v>
      </c>
      <c r="G1">
        <f>AVERAGE(T1:T91)</f>
        <v>46</v>
      </c>
      <c r="H1">
        <f>AVERAGE(T92:T181)</f>
        <v>136.5</v>
      </c>
      <c r="I1">
        <f>AVERAGE(T182:T272)</f>
        <v>227</v>
      </c>
      <c r="J1">
        <f>MEDIAN(D1:D91)</f>
        <v>4.4832285151828488</v>
      </c>
      <c r="K1">
        <f>MEDIAN(E1:E90)</f>
        <v>4.6337085301272332</v>
      </c>
      <c r="L1">
        <f>MEDIAN(F1:F91)</f>
        <v>4.7290678226443283</v>
      </c>
      <c r="M1">
        <f>LN((L1-K1)/(K1-J1))/(H1-G1)</f>
        <v>-5.040646409820662E-3</v>
      </c>
      <c r="N1">
        <f>EXP(M1)</f>
        <v>0.99497203632961051</v>
      </c>
      <c r="O1">
        <f>(K1-J1)/((N1^H1)-(N1^G1))</f>
        <v>-0.51801519219692238</v>
      </c>
      <c r="P1">
        <f>J1-O1*(N1^G1)</f>
        <v>4.8940401646043972</v>
      </c>
      <c r="Q1" t="s">
        <v>279</v>
      </c>
      <c r="R1">
        <v>48.82</v>
      </c>
      <c r="S1">
        <f>EXP($O$1*($N$1^T1)+$P$1)</f>
        <v>79.728693033509785</v>
      </c>
      <c r="T1">
        <v>1</v>
      </c>
      <c r="U1">
        <f>R1/S1</f>
        <v>0.61232660592443255</v>
      </c>
      <c r="V1">
        <v>0.6982378741304921</v>
      </c>
      <c r="W1">
        <f>R1/V1</f>
        <v>69.918865488061655</v>
      </c>
    </row>
    <row r="2" spans="1:23" x14ac:dyDescent="0.35">
      <c r="A2" t="s">
        <v>278</v>
      </c>
      <c r="B2">
        <v>53.66</v>
      </c>
      <c r="C2">
        <f t="shared" si="0"/>
        <v>3.9826678449974779</v>
      </c>
      <c r="D2">
        <v>3.9826678449974779</v>
      </c>
      <c r="E2">
        <v>4.7063720664970585</v>
      </c>
      <c r="F2">
        <v>4.693730362967572</v>
      </c>
      <c r="G2" t="s">
        <v>321</v>
      </c>
      <c r="H2" t="s">
        <v>322</v>
      </c>
      <c r="I2" t="s">
        <v>323</v>
      </c>
      <c r="J2" t="s">
        <v>324</v>
      </c>
      <c r="K2" t="s">
        <v>325</v>
      </c>
      <c r="L2" t="s">
        <v>326</v>
      </c>
      <c r="M2" t="s">
        <v>329</v>
      </c>
      <c r="N2" t="s">
        <v>328</v>
      </c>
      <c r="O2" t="s">
        <v>327</v>
      </c>
      <c r="P2" t="s">
        <v>330</v>
      </c>
      <c r="Q2" t="s">
        <v>278</v>
      </c>
      <c r="R2">
        <v>53.66</v>
      </c>
      <c r="S2">
        <f t="shared" ref="S2:S65" si="1">EXP($O$1*($N$1^T2)+$P$1)</f>
        <v>79.935575173069665</v>
      </c>
      <c r="T2">
        <f>1+T1</f>
        <v>2</v>
      </c>
      <c r="U2">
        <f t="shared" ref="U2:U65" si="2">R2/S2</f>
        <v>0.67129059725685292</v>
      </c>
      <c r="V2">
        <v>0.75431729985063134</v>
      </c>
      <c r="W2">
        <f t="shared" ref="W2:W65" si="3">R2/V2</f>
        <v>71.137172660133416</v>
      </c>
    </row>
    <row r="3" spans="1:23" x14ac:dyDescent="0.35">
      <c r="A3" t="s">
        <v>277</v>
      </c>
      <c r="B3">
        <v>77.61</v>
      </c>
      <c r="C3">
        <f t="shared" si="0"/>
        <v>4.3516962848660476</v>
      </c>
      <c r="D3">
        <v>4.3516962848660476</v>
      </c>
      <c r="E3">
        <v>4.6149224774307696</v>
      </c>
      <c r="F3">
        <v>4.954629157306516</v>
      </c>
      <c r="Q3" t="s">
        <v>277</v>
      </c>
      <c r="R3">
        <v>77.61</v>
      </c>
      <c r="S3">
        <f t="shared" si="1"/>
        <v>80.141949895820403</v>
      </c>
      <c r="T3">
        <f t="shared" ref="T3:T66" si="4">1+T2</f>
        <v>3</v>
      </c>
      <c r="U3">
        <f t="shared" si="2"/>
        <v>0.96840668465002677</v>
      </c>
      <c r="V3">
        <v>1.0228501899012146</v>
      </c>
      <c r="W3">
        <f t="shared" si="3"/>
        <v>75.876214098855925</v>
      </c>
    </row>
    <row r="4" spans="1:23" x14ac:dyDescent="0.35">
      <c r="A4" t="s">
        <v>276</v>
      </c>
      <c r="B4">
        <v>108.8</v>
      </c>
      <c r="C4">
        <f t="shared" si="0"/>
        <v>4.6895113344218426</v>
      </c>
      <c r="D4">
        <v>4.6895113344218426</v>
      </c>
      <c r="E4">
        <v>4.4402955427978572</v>
      </c>
      <c r="F4">
        <v>4.8567845692779956</v>
      </c>
      <c r="Q4" t="s">
        <v>276</v>
      </c>
      <c r="R4">
        <v>108.8</v>
      </c>
      <c r="S4">
        <f t="shared" si="1"/>
        <v>80.347815770637283</v>
      </c>
      <c r="T4">
        <f t="shared" si="4"/>
        <v>4</v>
      </c>
      <c r="U4">
        <f t="shared" si="2"/>
        <v>1.3541127279748708</v>
      </c>
      <c r="V4">
        <v>1.2565303747813008</v>
      </c>
      <c r="W4">
        <f t="shared" si="3"/>
        <v>86.587640206418925</v>
      </c>
    </row>
    <row r="5" spans="1:23" x14ac:dyDescent="0.35">
      <c r="A5" t="s">
        <v>275</v>
      </c>
      <c r="B5">
        <v>98.14</v>
      </c>
      <c r="C5">
        <f t="shared" si="0"/>
        <v>4.5863950306617571</v>
      </c>
      <c r="D5">
        <v>4.5863950306617571</v>
      </c>
      <c r="E5">
        <v>4.5606956958862623</v>
      </c>
      <c r="F5">
        <v>4.8446594158383869</v>
      </c>
      <c r="Q5" t="s">
        <v>275</v>
      </c>
      <c r="R5">
        <v>98.14</v>
      </c>
      <c r="S5">
        <f t="shared" si="1"/>
        <v>80.553171396554447</v>
      </c>
      <c r="T5">
        <f t="shared" si="4"/>
        <v>5</v>
      </c>
      <c r="U5">
        <f t="shared" si="2"/>
        <v>1.21832571329647</v>
      </c>
      <c r="V5">
        <v>1.2338869960682335</v>
      </c>
      <c r="W5">
        <f t="shared" si="3"/>
        <v>79.537267442417303</v>
      </c>
    </row>
    <row r="6" spans="1:23" x14ac:dyDescent="0.35">
      <c r="A6" t="s">
        <v>274</v>
      </c>
      <c r="B6">
        <v>108.94</v>
      </c>
      <c r="C6">
        <f t="shared" si="0"/>
        <v>4.6907972719555282</v>
      </c>
      <c r="D6">
        <v>4.6907972719555282</v>
      </c>
      <c r="E6">
        <v>4.3758827999133922</v>
      </c>
      <c r="F6">
        <v>4.3925955860231154</v>
      </c>
      <c r="Q6" t="s">
        <v>274</v>
      </c>
      <c r="R6">
        <v>108.94</v>
      </c>
      <c r="S6">
        <f t="shared" si="1"/>
        <v>80.758015402577541</v>
      </c>
      <c r="T6">
        <f t="shared" si="4"/>
        <v>6</v>
      </c>
      <c r="U6">
        <f t="shared" si="2"/>
        <v>1.3489682659601734</v>
      </c>
      <c r="V6">
        <v>1.2962815939921382</v>
      </c>
      <c r="W6">
        <f t="shared" si="3"/>
        <v>84.040381738738716</v>
      </c>
    </row>
    <row r="7" spans="1:23" x14ac:dyDescent="0.35">
      <c r="A7" t="s">
        <v>273</v>
      </c>
      <c r="B7">
        <v>74.489999999999995</v>
      </c>
      <c r="C7">
        <f t="shared" si="0"/>
        <v>4.3106648881881853</v>
      </c>
      <c r="D7">
        <v>4.3106648881881853</v>
      </c>
      <c r="E7">
        <v>4.4376978320443428</v>
      </c>
      <c r="F7">
        <v>4.877484781308751</v>
      </c>
      <c r="Q7" t="s">
        <v>273</v>
      </c>
      <c r="R7">
        <v>74.489999999999995</v>
      </c>
      <c r="S7">
        <f t="shared" si="1"/>
        <v>80.962346447496088</v>
      </c>
      <c r="T7">
        <f t="shared" si="4"/>
        <v>7</v>
      </c>
      <c r="U7">
        <f t="shared" si="2"/>
        <v>0.92005732625729419</v>
      </c>
      <c r="V7">
        <v>0.82533270150165139</v>
      </c>
      <c r="W7">
        <f t="shared" si="3"/>
        <v>90.254511743529832</v>
      </c>
    </row>
    <row r="8" spans="1:23" x14ac:dyDescent="0.35">
      <c r="A8" t="s">
        <v>272</v>
      </c>
      <c r="B8">
        <v>103.94</v>
      </c>
      <c r="C8">
        <f t="shared" si="0"/>
        <v>4.6438138095802959</v>
      </c>
      <c r="D8">
        <v>4.6438138095802959</v>
      </c>
      <c r="E8">
        <v>4.7318028369214575</v>
      </c>
      <c r="F8">
        <v>4.6833342069574453</v>
      </c>
      <c r="Q8" t="s">
        <v>272</v>
      </c>
      <c r="R8">
        <v>103.94</v>
      </c>
      <c r="S8">
        <f t="shared" si="1"/>
        <v>81.166163219694354</v>
      </c>
      <c r="T8">
        <f t="shared" si="4"/>
        <v>8</v>
      </c>
      <c r="U8">
        <f t="shared" si="2"/>
        <v>1.2805828916498512</v>
      </c>
      <c r="V8">
        <v>1.3143928337151343</v>
      </c>
      <c r="W8">
        <f t="shared" si="3"/>
        <v>79.078337414708329</v>
      </c>
    </row>
    <row r="9" spans="1:23" x14ac:dyDescent="0.35">
      <c r="A9" t="s">
        <v>271</v>
      </c>
      <c r="B9">
        <v>84.64</v>
      </c>
      <c r="C9">
        <f t="shared" si="0"/>
        <v>4.4384069681099891</v>
      </c>
      <c r="D9">
        <v>4.4384069681099891</v>
      </c>
      <c r="E9">
        <v>4.9508852896904818</v>
      </c>
      <c r="F9">
        <v>4.6507170009440619</v>
      </c>
      <c r="Q9" t="s">
        <v>271</v>
      </c>
      <c r="R9">
        <v>84.64</v>
      </c>
      <c r="S9">
        <f t="shared" si="1"/>
        <v>81.369464436962787</v>
      </c>
      <c r="T9">
        <f t="shared" si="4"/>
        <v>9</v>
      </c>
      <c r="U9">
        <f t="shared" si="2"/>
        <v>1.0401936474040689</v>
      </c>
      <c r="V9">
        <v>1.0146095238950885</v>
      </c>
      <c r="W9">
        <f t="shared" si="3"/>
        <v>83.42125517910263</v>
      </c>
    </row>
    <row r="10" spans="1:23" x14ac:dyDescent="0.35">
      <c r="A10" t="s">
        <v>270</v>
      </c>
      <c r="B10">
        <v>80.569999999999993</v>
      </c>
      <c r="C10">
        <f t="shared" si="0"/>
        <v>4.3891263717891045</v>
      </c>
      <c r="D10">
        <v>4.3891263717891045</v>
      </c>
      <c r="E10">
        <v>4.9300035240706652</v>
      </c>
      <c r="F10">
        <v>4.3837751052079987</v>
      </c>
      <c r="Q10" t="s">
        <v>270</v>
      </c>
      <c r="R10">
        <v>80.569999999999993</v>
      </c>
      <c r="S10">
        <f t="shared" si="1"/>
        <v>81.572248846308213</v>
      </c>
      <c r="T10">
        <f t="shared" si="4"/>
        <v>10</v>
      </c>
      <c r="U10">
        <f t="shared" si="2"/>
        <v>0.98771336011347954</v>
      </c>
      <c r="V10">
        <v>0.96863141403013286</v>
      </c>
      <c r="W10">
        <f t="shared" si="3"/>
        <v>83.179214335798491</v>
      </c>
    </row>
    <row r="11" spans="1:23" x14ac:dyDescent="0.35">
      <c r="A11" t="s">
        <v>269</v>
      </c>
      <c r="B11">
        <v>61.99</v>
      </c>
      <c r="C11">
        <f t="shared" si="0"/>
        <v>4.1269730817138282</v>
      </c>
      <c r="D11">
        <v>4.1269730817138282</v>
      </c>
      <c r="E11">
        <v>4.9836066217083363</v>
      </c>
      <c r="F11">
        <v>4.4510861706053761</v>
      </c>
      <c r="Q11" t="s">
        <v>269</v>
      </c>
      <c r="R11">
        <v>61.99</v>
      </c>
      <c r="S11">
        <f t="shared" si="1"/>
        <v>81.774515223763657</v>
      </c>
      <c r="T11">
        <f t="shared" si="4"/>
        <v>11</v>
      </c>
      <c r="U11">
        <f t="shared" si="2"/>
        <v>0.75806013438751296</v>
      </c>
      <c r="V11">
        <v>0.77852471323211869</v>
      </c>
      <c r="W11">
        <f t="shared" si="3"/>
        <v>79.624961091655877</v>
      </c>
    </row>
    <row r="12" spans="1:23" x14ac:dyDescent="0.35">
      <c r="A12" t="s">
        <v>268</v>
      </c>
      <c r="B12">
        <v>74.680000000000007</v>
      </c>
      <c r="C12">
        <f t="shared" si="0"/>
        <v>4.3132123186735223</v>
      </c>
      <c r="D12">
        <v>4.3132123186735223</v>
      </c>
      <c r="E12">
        <v>4.5060126144548729</v>
      </c>
      <c r="F12">
        <v>4.3413348400105907</v>
      </c>
      <c r="Q12" t="s">
        <v>268</v>
      </c>
      <c r="R12">
        <v>74.680000000000007</v>
      </c>
      <c r="S12">
        <f t="shared" si="1"/>
        <v>81.976262374197802</v>
      </c>
      <c r="T12">
        <f t="shared" si="4"/>
        <v>12</v>
      </c>
      <c r="U12">
        <f t="shared" si="2"/>
        <v>0.91099542522575039</v>
      </c>
      <c r="V12">
        <v>0.83640448490186359</v>
      </c>
      <c r="W12">
        <f t="shared" si="3"/>
        <v>89.28694351604571</v>
      </c>
    </row>
    <row r="13" spans="1:23" x14ac:dyDescent="0.35">
      <c r="A13" t="s">
        <v>267</v>
      </c>
      <c r="B13">
        <v>53.45</v>
      </c>
      <c r="C13">
        <f t="shared" si="0"/>
        <v>3.9787466374710543</v>
      </c>
      <c r="D13">
        <v>3.9787466374710543</v>
      </c>
      <c r="E13">
        <v>5.0136308030760546</v>
      </c>
      <c r="F13">
        <v>4.3107991253855138</v>
      </c>
      <c r="Q13" t="s">
        <v>267</v>
      </c>
      <c r="R13">
        <v>53.45</v>
      </c>
      <c r="S13">
        <f t="shared" si="1"/>
        <v>82.177489131124219</v>
      </c>
      <c r="T13">
        <f t="shared" si="4"/>
        <v>13</v>
      </c>
      <c r="U13">
        <f t="shared" si="2"/>
        <v>0.6504214300672293</v>
      </c>
      <c r="V13">
        <v>0.6982378741304921</v>
      </c>
      <c r="W13">
        <f t="shared" si="3"/>
        <v>76.549843513660292</v>
      </c>
    </row>
    <row r="14" spans="1:23" x14ac:dyDescent="0.35">
      <c r="A14" t="s">
        <v>266</v>
      </c>
      <c r="B14">
        <v>61.03</v>
      </c>
      <c r="C14">
        <f t="shared" si="0"/>
        <v>4.1113655465564038</v>
      </c>
      <c r="D14">
        <v>4.1113655465564038</v>
      </c>
      <c r="E14">
        <v>4.7451060262856082</v>
      </c>
      <c r="F14">
        <v>4.694553747122777</v>
      </c>
      <c r="Q14" t="s">
        <v>266</v>
      </c>
      <c r="R14">
        <v>61.03</v>
      </c>
      <c r="S14">
        <f t="shared" si="1"/>
        <v>82.378194356509738</v>
      </c>
      <c r="T14">
        <f t="shared" si="4"/>
        <v>14</v>
      </c>
      <c r="U14">
        <f t="shared" si="2"/>
        <v>0.74085139249203824</v>
      </c>
      <c r="V14">
        <v>0.75431729985063134</v>
      </c>
      <c r="W14">
        <f t="shared" si="3"/>
        <v>80.90759685888824</v>
      </c>
    </row>
    <row r="15" spans="1:23" x14ac:dyDescent="0.35">
      <c r="A15" t="s">
        <v>265</v>
      </c>
      <c r="B15">
        <v>88.43</v>
      </c>
      <c r="C15">
        <f t="shared" si="0"/>
        <v>4.482211278587644</v>
      </c>
      <c r="D15">
        <v>4.482211278587644</v>
      </c>
      <c r="E15">
        <v>4.7538487783594539</v>
      </c>
      <c r="F15">
        <v>4.8575618116612862</v>
      </c>
      <c r="Q15" t="s">
        <v>265</v>
      </c>
      <c r="R15">
        <v>88.43</v>
      </c>
      <c r="S15">
        <f t="shared" si="1"/>
        <v>82.578376940582771</v>
      </c>
      <c r="T15">
        <f t="shared" si="4"/>
        <v>15</v>
      </c>
      <c r="U15">
        <f t="shared" si="2"/>
        <v>1.0708614443176527</v>
      </c>
      <c r="V15">
        <v>1.0228501899012146</v>
      </c>
      <c r="W15">
        <f t="shared" si="3"/>
        <v>86.454498296119439</v>
      </c>
    </row>
    <row r="16" spans="1:23" x14ac:dyDescent="0.35">
      <c r="A16" t="s">
        <v>264</v>
      </c>
      <c r="B16">
        <v>111.72</v>
      </c>
      <c r="C16">
        <f t="shared" si="0"/>
        <v>4.7159957410769762</v>
      </c>
      <c r="D16">
        <v>4.7159957410769762</v>
      </c>
      <c r="E16">
        <v>4.5085491473836656</v>
      </c>
      <c r="F16">
        <v>4.7686486549805664</v>
      </c>
      <c r="Q16" t="s">
        <v>264</v>
      </c>
      <c r="R16">
        <v>111.72</v>
      </c>
      <c r="S16">
        <f t="shared" si="1"/>
        <v>82.778035801641067</v>
      </c>
      <c r="T16">
        <f t="shared" si="4"/>
        <v>16</v>
      </c>
      <c r="U16">
        <f t="shared" si="2"/>
        <v>1.3496333769952193</v>
      </c>
      <c r="V16">
        <v>1.2565303747813008</v>
      </c>
      <c r="W16">
        <f t="shared" si="3"/>
        <v>88.911499667841198</v>
      </c>
    </row>
    <row r="17" spans="1:23" x14ac:dyDescent="0.35">
      <c r="A17" t="s">
        <v>263</v>
      </c>
      <c r="B17">
        <v>117.36</v>
      </c>
      <c r="C17">
        <f t="shared" si="0"/>
        <v>4.7652461338347258</v>
      </c>
      <c r="D17">
        <v>4.7652461338347258</v>
      </c>
      <c r="E17">
        <v>4.5292605918877413</v>
      </c>
      <c r="F17">
        <v>4.8452888415082631</v>
      </c>
      <c r="Q17" t="s">
        <v>263</v>
      </c>
      <c r="R17">
        <v>117.36</v>
      </c>
      <c r="S17">
        <f t="shared" si="1"/>
        <v>82.977169885859681</v>
      </c>
      <c r="T17">
        <f t="shared" si="4"/>
        <v>17</v>
      </c>
      <c r="U17">
        <f t="shared" si="2"/>
        <v>1.4143649411209862</v>
      </c>
      <c r="V17">
        <v>1.2338869960682335</v>
      </c>
      <c r="W17">
        <f t="shared" si="3"/>
        <v>95.114058559630067</v>
      </c>
    </row>
    <row r="18" spans="1:23" x14ac:dyDescent="0.35">
      <c r="A18" t="s">
        <v>262</v>
      </c>
      <c r="B18">
        <v>107.18</v>
      </c>
      <c r="C18">
        <f t="shared" si="0"/>
        <v>4.6745096640667043</v>
      </c>
      <c r="D18">
        <v>4.6745096640667043</v>
      </c>
      <c r="E18">
        <v>4.410735561310335</v>
      </c>
      <c r="F18">
        <v>4.3925955860231154</v>
      </c>
      <c r="Q18" t="s">
        <v>262</v>
      </c>
      <c r="R18">
        <v>107.18</v>
      </c>
      <c r="S18">
        <f t="shared" si="1"/>
        <v>83.175778167097747</v>
      </c>
      <c r="T18">
        <f t="shared" si="4"/>
        <v>18</v>
      </c>
      <c r="U18">
        <f t="shared" si="2"/>
        <v>1.2885963000511815</v>
      </c>
      <c r="V18">
        <v>1.2962815939921382</v>
      </c>
      <c r="W18">
        <f t="shared" si="3"/>
        <v>82.68265205395646</v>
      </c>
    </row>
    <row r="19" spans="1:23" x14ac:dyDescent="0.35">
      <c r="A19" t="s">
        <v>261</v>
      </c>
      <c r="B19">
        <v>68.77</v>
      </c>
      <c r="C19">
        <f t="shared" si="0"/>
        <v>4.2307676033317447</v>
      </c>
      <c r="D19">
        <v>4.2307676033317447</v>
      </c>
      <c r="E19">
        <v>4.5820039079562518</v>
      </c>
      <c r="F19">
        <v>4.7838183374157373</v>
      </c>
      <c r="Q19" t="s">
        <v>261</v>
      </c>
      <c r="R19">
        <v>68.77</v>
      </c>
      <c r="S19">
        <f t="shared" si="1"/>
        <v>83.373859646705895</v>
      </c>
      <c r="T19">
        <f t="shared" si="4"/>
        <v>19</v>
      </c>
      <c r="U19">
        <f t="shared" si="2"/>
        <v>0.82483886785871141</v>
      </c>
      <c r="V19">
        <v>0.82533270150165139</v>
      </c>
      <c r="W19">
        <f t="shared" si="3"/>
        <v>83.323973319942894</v>
      </c>
    </row>
    <row r="20" spans="1:23" x14ac:dyDescent="0.35">
      <c r="A20" t="s">
        <v>260</v>
      </c>
      <c r="B20">
        <v>109.49</v>
      </c>
      <c r="C20">
        <f t="shared" si="0"/>
        <v>4.6958332208853335</v>
      </c>
      <c r="D20">
        <v>4.6958332208853335</v>
      </c>
      <c r="E20">
        <v>4.6879476124456598</v>
      </c>
      <c r="F20">
        <v>4.62271536520384</v>
      </c>
      <c r="Q20" t="s">
        <v>260</v>
      </c>
      <c r="R20">
        <v>109.49</v>
      </c>
      <c r="S20">
        <f t="shared" si="1"/>
        <v>83.571413353333</v>
      </c>
      <c r="T20">
        <f t="shared" si="4"/>
        <v>20</v>
      </c>
      <c r="U20">
        <f t="shared" si="2"/>
        <v>1.3101369907085976</v>
      </c>
      <c r="V20">
        <v>1.3143928337151343</v>
      </c>
      <c r="W20">
        <f t="shared" si="3"/>
        <v>83.300819352861396</v>
      </c>
    </row>
    <row r="21" spans="1:23" x14ac:dyDescent="0.35">
      <c r="A21" t="s">
        <v>259</v>
      </c>
      <c r="B21">
        <v>83.76</v>
      </c>
      <c r="C21">
        <f t="shared" si="0"/>
        <v>4.4279555665622814</v>
      </c>
      <c r="D21">
        <v>4.4279555665622814</v>
      </c>
      <c r="E21">
        <v>4.9655681907269473</v>
      </c>
      <c r="F21">
        <v>4.5612182984589085</v>
      </c>
      <c r="Q21" t="s">
        <v>259</v>
      </c>
      <c r="R21">
        <v>83.76</v>
      </c>
      <c r="S21">
        <f t="shared" si="1"/>
        <v>83.768438342732381</v>
      </c>
      <c r="T21">
        <f t="shared" si="4"/>
        <v>21</v>
      </c>
      <c r="U21">
        <f t="shared" si="2"/>
        <v>0.99989926584642952</v>
      </c>
      <c r="V21">
        <v>1.0146095238950885</v>
      </c>
      <c r="W21">
        <f t="shared" si="3"/>
        <v>82.553926439055246</v>
      </c>
    </row>
    <row r="22" spans="1:23" x14ac:dyDescent="0.35">
      <c r="A22" t="s">
        <v>258</v>
      </c>
      <c r="B22">
        <v>77.75</v>
      </c>
      <c r="C22">
        <f t="shared" si="0"/>
        <v>4.3534985510593431</v>
      </c>
      <c r="D22">
        <v>4.3534985510593431</v>
      </c>
      <c r="E22">
        <v>4.9672405484437316</v>
      </c>
      <c r="F22">
        <v>4.3697009849832442</v>
      </c>
      <c r="Q22" t="s">
        <v>258</v>
      </c>
      <c r="R22">
        <v>77.75</v>
      </c>
      <c r="S22">
        <f t="shared" si="1"/>
        <v>83.96493369756891</v>
      </c>
      <c r="T22">
        <f t="shared" si="4"/>
        <v>22</v>
      </c>
      <c r="U22">
        <f t="shared" si="2"/>
        <v>0.92598179473404552</v>
      </c>
      <c r="V22">
        <v>0.96863141403013286</v>
      </c>
      <c r="W22">
        <f t="shared" si="3"/>
        <v>80.267890214823552</v>
      </c>
    </row>
    <row r="23" spans="1:23" x14ac:dyDescent="0.35">
      <c r="A23" t="s">
        <v>257</v>
      </c>
      <c r="B23">
        <v>69.260000000000005</v>
      </c>
      <c r="C23">
        <f t="shared" si="0"/>
        <v>4.2378675389742764</v>
      </c>
      <c r="D23">
        <v>4.2378675389742764</v>
      </c>
      <c r="E23">
        <v>4.9448515535502526</v>
      </c>
      <c r="F23">
        <v>4.4869495546006606</v>
      </c>
      <c r="Q23" t="s">
        <v>257</v>
      </c>
      <c r="R23">
        <v>69.260000000000005</v>
      </c>
      <c r="S23">
        <f t="shared" si="1"/>
        <v>84.160898527224475</v>
      </c>
      <c r="T23">
        <f t="shared" si="4"/>
        <v>23</v>
      </c>
      <c r="U23">
        <f t="shared" si="2"/>
        <v>0.82294748763400727</v>
      </c>
      <c r="V23">
        <v>0.77852471323211869</v>
      </c>
      <c r="W23">
        <f t="shared" si="3"/>
        <v>88.963136073690706</v>
      </c>
    </row>
    <row r="24" spans="1:23" x14ac:dyDescent="0.35">
      <c r="A24" t="s">
        <v>256</v>
      </c>
      <c r="B24">
        <v>75.12</v>
      </c>
      <c r="C24">
        <f t="shared" si="0"/>
        <v>4.3190868349000073</v>
      </c>
      <c r="D24">
        <v>4.3190868349000073</v>
      </c>
      <c r="E24">
        <v>4.6000571366012686</v>
      </c>
      <c r="F24">
        <v>4.2967410403915212</v>
      </c>
      <c r="Q24" t="s">
        <v>256</v>
      </c>
      <c r="R24">
        <v>75.12</v>
      </c>
      <c r="S24">
        <f t="shared" si="1"/>
        <v>84.356331967604774</v>
      </c>
      <c r="T24">
        <f t="shared" si="4"/>
        <v>24</v>
      </c>
      <c r="U24">
        <f t="shared" si="2"/>
        <v>0.89050813670808038</v>
      </c>
      <c r="V24">
        <v>0.83640448490186359</v>
      </c>
      <c r="W24">
        <f t="shared" si="3"/>
        <v>89.81300477939682</v>
      </c>
    </row>
    <row r="25" spans="1:23" x14ac:dyDescent="0.35">
      <c r="A25" t="s">
        <v>255</v>
      </c>
      <c r="B25">
        <v>61.67</v>
      </c>
      <c r="C25">
        <f t="shared" si="0"/>
        <v>4.1217975890034015</v>
      </c>
      <c r="D25">
        <v>4.1217975890034015</v>
      </c>
      <c r="E25">
        <v>5.0414231142485733</v>
      </c>
      <c r="F25">
        <v>4.4249663851651384</v>
      </c>
      <c r="Q25" t="s">
        <v>255</v>
      </c>
      <c r="R25">
        <v>61.67</v>
      </c>
      <c r="S25">
        <f t="shared" si="1"/>
        <v>84.551233180944735</v>
      </c>
      <c r="T25">
        <f t="shared" si="4"/>
        <v>25</v>
      </c>
      <c r="U25">
        <f t="shared" si="2"/>
        <v>0.72938025478614232</v>
      </c>
      <c r="V25">
        <v>0.6982378741304921</v>
      </c>
      <c r="W25">
        <f t="shared" si="3"/>
        <v>88.322335818286817</v>
      </c>
    </row>
    <row r="26" spans="1:23" x14ac:dyDescent="0.35">
      <c r="A26" t="s">
        <v>254</v>
      </c>
      <c r="B26">
        <v>64.88</v>
      </c>
      <c r="C26">
        <f t="shared" si="0"/>
        <v>4.1725394098071575</v>
      </c>
      <c r="D26">
        <v>4.1725394098071575</v>
      </c>
      <c r="E26">
        <v>4.7542796085759322</v>
      </c>
      <c r="F26">
        <v>4.7287143720795468</v>
      </c>
      <c r="Q26" t="s">
        <v>254</v>
      </c>
      <c r="R26">
        <v>64.88</v>
      </c>
      <c r="S26">
        <f t="shared" si="1"/>
        <v>84.745601355615022</v>
      </c>
      <c r="T26">
        <f t="shared" si="4"/>
        <v>26</v>
      </c>
      <c r="U26">
        <f t="shared" si="2"/>
        <v>0.7655854576775768</v>
      </c>
      <c r="V26">
        <v>0.75431729985063134</v>
      </c>
      <c r="W26">
        <f t="shared" si="3"/>
        <v>86.011549798536279</v>
      </c>
    </row>
    <row r="27" spans="1:23" x14ac:dyDescent="0.35">
      <c r="A27" t="s">
        <v>253</v>
      </c>
      <c r="B27">
        <v>88.01</v>
      </c>
      <c r="C27">
        <f t="shared" si="0"/>
        <v>4.4774504443857204</v>
      </c>
      <c r="D27">
        <v>4.4774504443857204</v>
      </c>
      <c r="E27">
        <v>4.7249068675904251</v>
      </c>
      <c r="F27">
        <v>4.9131694592027673</v>
      </c>
      <c r="Q27" t="s">
        <v>253</v>
      </c>
      <c r="R27">
        <v>88.01</v>
      </c>
      <c r="S27">
        <f t="shared" si="1"/>
        <v>84.939435705927337</v>
      </c>
      <c r="T27">
        <f t="shared" si="4"/>
        <v>27</v>
      </c>
      <c r="U27">
        <f t="shared" si="2"/>
        <v>1.0361500434816098</v>
      </c>
      <c r="V27">
        <v>1.0228501899012146</v>
      </c>
      <c r="W27">
        <f t="shared" si="3"/>
        <v>86.043880979774656</v>
      </c>
    </row>
    <row r="28" spans="1:23" x14ac:dyDescent="0.35">
      <c r="A28" t="s">
        <v>252</v>
      </c>
      <c r="B28">
        <v>110.1</v>
      </c>
      <c r="C28">
        <f t="shared" si="0"/>
        <v>4.7013890437286339</v>
      </c>
      <c r="D28">
        <v>4.7013890437286339</v>
      </c>
      <c r="E28">
        <v>4.4210069343147653</v>
      </c>
      <c r="F28">
        <v>4.8563179337118987</v>
      </c>
      <c r="Q28" t="s">
        <v>252</v>
      </c>
      <c r="R28">
        <v>110.1</v>
      </c>
      <c r="S28">
        <f t="shared" si="1"/>
        <v>85.132735471940805</v>
      </c>
      <c r="T28">
        <f t="shared" si="4"/>
        <v>28</v>
      </c>
      <c r="U28">
        <f t="shared" si="2"/>
        <v>1.2932745481470902</v>
      </c>
      <c r="V28">
        <v>1.2565303747813008</v>
      </c>
      <c r="W28">
        <f t="shared" si="3"/>
        <v>87.622235172120611</v>
      </c>
    </row>
    <row r="29" spans="1:23" x14ac:dyDescent="0.35">
      <c r="A29" t="s">
        <v>251</v>
      </c>
      <c r="B29">
        <v>114.46</v>
      </c>
      <c r="C29">
        <f t="shared" si="0"/>
        <v>4.7402254169809561</v>
      </c>
      <c r="D29">
        <v>4.7402254169809561</v>
      </c>
      <c r="E29">
        <v>4.478472532942134</v>
      </c>
      <c r="F29">
        <v>4.8867335774316949</v>
      </c>
      <c r="Q29" t="s">
        <v>251</v>
      </c>
      <c r="R29">
        <v>114.46</v>
      </c>
      <c r="S29">
        <f t="shared" si="1"/>
        <v>85.325499919267259</v>
      </c>
      <c r="T29">
        <f t="shared" si="4"/>
        <v>29</v>
      </c>
      <c r="U29">
        <f t="shared" si="2"/>
        <v>1.3414512673034324</v>
      </c>
      <c r="V29">
        <v>1.2338869960682335</v>
      </c>
      <c r="W29">
        <f t="shared" si="3"/>
        <v>92.763762293245208</v>
      </c>
    </row>
    <row r="30" spans="1:23" x14ac:dyDescent="0.35">
      <c r="A30" t="s">
        <v>250</v>
      </c>
      <c r="B30">
        <v>117.52</v>
      </c>
      <c r="C30">
        <f t="shared" si="0"/>
        <v>4.7666085318656215</v>
      </c>
      <c r="D30">
        <v>4.7666085318656215</v>
      </c>
      <c r="E30">
        <v>4.2948334229715046</v>
      </c>
      <c r="F30">
        <v>4.3955596489564659</v>
      </c>
      <c r="Q30" t="s">
        <v>250</v>
      </c>
      <c r="R30">
        <v>117.52</v>
      </c>
      <c r="S30">
        <f t="shared" si="1"/>
        <v>85.517728338877461</v>
      </c>
      <c r="T30">
        <f t="shared" si="4"/>
        <v>30</v>
      </c>
      <c r="U30">
        <f t="shared" si="2"/>
        <v>1.3742179812624173</v>
      </c>
      <c r="V30">
        <v>1.2962815939921382</v>
      </c>
      <c r="W30">
        <f t="shared" si="3"/>
        <v>90.659313952052258</v>
      </c>
    </row>
    <row r="31" spans="1:23" x14ac:dyDescent="0.35">
      <c r="A31" t="s">
        <v>249</v>
      </c>
      <c r="B31">
        <v>75.7</v>
      </c>
      <c r="C31">
        <f t="shared" si="0"/>
        <v>4.3267781604434035</v>
      </c>
      <c r="D31">
        <v>4.3267781604434035</v>
      </c>
      <c r="E31">
        <v>4.382276603429089</v>
      </c>
      <c r="F31">
        <v>4.8259910419326557</v>
      </c>
      <c r="Q31" t="s">
        <v>249</v>
      </c>
      <c r="R31">
        <v>75.7</v>
      </c>
      <c r="S31">
        <f t="shared" si="1"/>
        <v>85.709420046906772</v>
      </c>
      <c r="T31">
        <f t="shared" si="4"/>
        <v>31</v>
      </c>
      <c r="U31">
        <f t="shared" si="2"/>
        <v>0.88321680345720643</v>
      </c>
      <c r="V31">
        <v>0.82533270150165139</v>
      </c>
      <c r="W31">
        <f t="shared" si="3"/>
        <v>91.720587179288614</v>
      </c>
    </row>
    <row r="32" spans="1:23" x14ac:dyDescent="0.35">
      <c r="A32" t="s">
        <v>248</v>
      </c>
      <c r="B32">
        <v>119.66</v>
      </c>
      <c r="C32">
        <f t="shared" si="0"/>
        <v>4.7846543879618855</v>
      </c>
      <c r="D32">
        <v>4.7846543879618855</v>
      </c>
      <c r="E32">
        <v>4.7229532216444747</v>
      </c>
      <c r="F32">
        <v>4.7451060262856082</v>
      </c>
      <c r="Q32" t="s">
        <v>248</v>
      </c>
      <c r="R32">
        <v>119.66</v>
      </c>
      <c r="S32">
        <f t="shared" si="1"/>
        <v>85.900574384461166</v>
      </c>
      <c r="T32">
        <f t="shared" si="4"/>
        <v>32</v>
      </c>
      <c r="U32">
        <f t="shared" si="2"/>
        <v>1.3930058193143546</v>
      </c>
      <c r="V32">
        <v>1.3143928337151343</v>
      </c>
      <c r="W32">
        <f t="shared" si="3"/>
        <v>91.038232201693262</v>
      </c>
    </row>
    <row r="33" spans="1:23" x14ac:dyDescent="0.35">
      <c r="A33" t="s">
        <v>247</v>
      </c>
      <c r="B33">
        <v>82.04</v>
      </c>
      <c r="C33">
        <f t="shared" si="0"/>
        <v>4.4072069332041801</v>
      </c>
      <c r="D33">
        <v>4.4072069332041801</v>
      </c>
      <c r="E33">
        <v>4.9411422975676222</v>
      </c>
      <c r="F33">
        <v>4.6070683832711712</v>
      </c>
      <c r="Q33" t="s">
        <v>247</v>
      </c>
      <c r="R33">
        <v>82.04</v>
      </c>
      <c r="S33">
        <f t="shared" si="1"/>
        <v>86.091190717423288</v>
      </c>
      <c r="T33">
        <f t="shared" si="4"/>
        <v>33</v>
      </c>
      <c r="U33">
        <f t="shared" si="2"/>
        <v>0.95294302839043676</v>
      </c>
      <c r="V33">
        <v>1.0146095238950885</v>
      </c>
      <c r="W33">
        <f t="shared" si="3"/>
        <v>80.858692992599003</v>
      </c>
    </row>
    <row r="34" spans="1:23" x14ac:dyDescent="0.35">
      <c r="A34" t="s">
        <v>246</v>
      </c>
      <c r="B34">
        <v>89.95</v>
      </c>
      <c r="C34">
        <f t="shared" si="0"/>
        <v>4.4992539603965422</v>
      </c>
      <c r="D34">
        <v>4.4992539603965422</v>
      </c>
      <c r="E34">
        <v>4.8625992152688511</v>
      </c>
      <c r="F34">
        <v>4.4718673386736709</v>
      </c>
      <c r="Q34" t="s">
        <v>246</v>
      </c>
      <c r="R34">
        <v>89.95</v>
      </c>
      <c r="S34">
        <f t="shared" si="1"/>
        <v>86.28126843625823</v>
      </c>
      <c r="T34">
        <f t="shared" si="4"/>
        <v>34</v>
      </c>
      <c r="U34">
        <f t="shared" si="2"/>
        <v>1.0425206030258134</v>
      </c>
      <c r="V34">
        <v>0.96863141403013286</v>
      </c>
      <c r="W34">
        <f t="shared" si="3"/>
        <v>92.862980383580435</v>
      </c>
    </row>
    <row r="35" spans="1:23" x14ac:dyDescent="0.35">
      <c r="A35" t="s">
        <v>245</v>
      </c>
      <c r="B35">
        <v>76.48</v>
      </c>
      <c r="C35">
        <f t="shared" si="0"/>
        <v>4.3370292687431462</v>
      </c>
      <c r="D35">
        <v>4.3370292687431462</v>
      </c>
      <c r="E35">
        <v>4.8947005492974904</v>
      </c>
      <c r="F35">
        <v>4.5415912043452202</v>
      </c>
      <c r="Q35" t="s">
        <v>245</v>
      </c>
      <c r="R35">
        <v>76.48</v>
      </c>
      <c r="S35">
        <f t="shared" si="1"/>
        <v>86.470806955820208</v>
      </c>
      <c r="T35">
        <f t="shared" si="4"/>
        <v>35</v>
      </c>
      <c r="U35">
        <f t="shared" si="2"/>
        <v>0.88446034786139183</v>
      </c>
      <c r="V35">
        <v>0.77852471323211869</v>
      </c>
      <c r="W35">
        <f t="shared" si="3"/>
        <v>98.237087018710142</v>
      </c>
    </row>
    <row r="36" spans="1:23" x14ac:dyDescent="0.35">
      <c r="A36" t="s">
        <v>244</v>
      </c>
      <c r="B36">
        <v>76.83</v>
      </c>
      <c r="C36">
        <f t="shared" si="0"/>
        <v>4.3415951888795439</v>
      </c>
      <c r="D36">
        <v>4.3415951888795439</v>
      </c>
      <c r="E36">
        <v>4.4882992342566759</v>
      </c>
      <c r="F36">
        <v>4.2743022160867099</v>
      </c>
      <c r="Q36" t="s">
        <v>244</v>
      </c>
      <c r="R36">
        <v>76.83</v>
      </c>
      <c r="S36">
        <f t="shared" si="1"/>
        <v>86.659805715158654</v>
      </c>
      <c r="T36">
        <f t="shared" si="4"/>
        <v>36</v>
      </c>
      <c r="U36">
        <f t="shared" si="2"/>
        <v>0.88657018517364139</v>
      </c>
      <c r="V36">
        <v>0.83640448490186359</v>
      </c>
      <c r="W36">
        <f t="shared" si="3"/>
        <v>91.857470143784028</v>
      </c>
    </row>
    <row r="37" spans="1:23" x14ac:dyDescent="0.35">
      <c r="A37" t="s">
        <v>243</v>
      </c>
      <c r="B37">
        <v>63.99</v>
      </c>
      <c r="C37">
        <f t="shared" si="0"/>
        <v>4.1587268211513688</v>
      </c>
      <c r="D37">
        <v>4.1587268211513688</v>
      </c>
      <c r="E37">
        <v>4.9617951286767816</v>
      </c>
      <c r="F37">
        <v>4.4217280015254339</v>
      </c>
      <c r="Q37" t="s">
        <v>243</v>
      </c>
      <c r="R37">
        <v>63.99</v>
      </c>
      <c r="S37">
        <f t="shared" si="1"/>
        <v>86.848264177324708</v>
      </c>
      <c r="T37">
        <f t="shared" si="4"/>
        <v>37</v>
      </c>
      <c r="U37">
        <f t="shared" si="2"/>
        <v>0.73680229082468185</v>
      </c>
      <c r="V37">
        <v>0.6982378741304921</v>
      </c>
      <c r="W37">
        <f t="shared" si="3"/>
        <v>91.644985714483113</v>
      </c>
    </row>
    <row r="38" spans="1:23" x14ac:dyDescent="0.35">
      <c r="A38" t="s">
        <v>242</v>
      </c>
      <c r="B38">
        <v>69.680000000000007</v>
      </c>
      <c r="C38">
        <f t="shared" si="0"/>
        <v>4.2439133325442473</v>
      </c>
      <c r="D38">
        <v>4.2439133325442473</v>
      </c>
      <c r="E38">
        <v>4.7415350605086077</v>
      </c>
      <c r="F38">
        <v>4.8494488098322597</v>
      </c>
      <c r="Q38" t="s">
        <v>242</v>
      </c>
      <c r="R38">
        <v>69.680000000000007</v>
      </c>
      <c r="S38">
        <f t="shared" si="1"/>
        <v>87.036181829178062</v>
      </c>
      <c r="T38">
        <f t="shared" si="4"/>
        <v>38</v>
      </c>
      <c r="U38">
        <f t="shared" si="2"/>
        <v>0.80058658980190289</v>
      </c>
      <c r="V38">
        <v>0.75431729985063134</v>
      </c>
      <c r="W38">
        <f t="shared" si="3"/>
        <v>92.374919697318262</v>
      </c>
    </row>
    <row r="39" spans="1:23" x14ac:dyDescent="0.35">
      <c r="A39" t="s">
        <v>241</v>
      </c>
      <c r="B39">
        <v>94.37</v>
      </c>
      <c r="C39">
        <f t="shared" si="0"/>
        <v>4.5472232260332417</v>
      </c>
      <c r="D39">
        <v>4.5472232260332417</v>
      </c>
      <c r="E39">
        <v>4.6932726342096371</v>
      </c>
      <c r="F39">
        <v>4.9252226384703226</v>
      </c>
      <c r="Q39" t="s">
        <v>241</v>
      </c>
      <c r="R39">
        <v>94.37</v>
      </c>
      <c r="S39">
        <f t="shared" si="1"/>
        <v>87.22355818119388</v>
      </c>
      <c r="T39">
        <f t="shared" si="4"/>
        <v>39</v>
      </c>
      <c r="U39">
        <f t="shared" si="2"/>
        <v>1.0819324729215984</v>
      </c>
      <c r="V39">
        <v>1.0228501899012146</v>
      </c>
      <c r="W39">
        <f t="shared" si="3"/>
        <v>92.261800341567252</v>
      </c>
    </row>
    <row r="40" spans="1:23" x14ac:dyDescent="0.35">
      <c r="A40" t="s">
        <v>240</v>
      </c>
      <c r="B40">
        <v>123.58</v>
      </c>
      <c r="C40">
        <f t="shared" si="0"/>
        <v>4.8168887196328338</v>
      </c>
      <c r="D40">
        <v>4.8168887196328338</v>
      </c>
      <c r="E40">
        <v>4.3661512855155911</v>
      </c>
      <c r="F40">
        <v>4.9356962074317616</v>
      </c>
      <c r="Q40" t="s">
        <v>240</v>
      </c>
      <c r="R40">
        <v>123.58</v>
      </c>
      <c r="S40">
        <f t="shared" si="1"/>
        <v>87.410392767269556</v>
      </c>
      <c r="T40">
        <f t="shared" si="4"/>
        <v>40</v>
      </c>
      <c r="U40">
        <f t="shared" si="2"/>
        <v>1.4137906956788553</v>
      </c>
      <c r="V40">
        <v>1.2565303747813008</v>
      </c>
      <c r="W40">
        <f t="shared" si="3"/>
        <v>98.350189124165908</v>
      </c>
    </row>
    <row r="41" spans="1:23" x14ac:dyDescent="0.35">
      <c r="A41" t="s">
        <v>239</v>
      </c>
      <c r="B41">
        <v>111.53</v>
      </c>
      <c r="C41">
        <f t="shared" si="0"/>
        <v>4.7142936130064452</v>
      </c>
      <c r="D41">
        <v>4.7142936130064452</v>
      </c>
      <c r="E41">
        <v>4.440413460373609</v>
      </c>
      <c r="F41">
        <v>4.9855909529899947</v>
      </c>
      <c r="Q41" t="s">
        <v>239</v>
      </c>
      <c r="R41">
        <v>111.53</v>
      </c>
      <c r="S41">
        <f t="shared" si="1"/>
        <v>87.596685144532799</v>
      </c>
      <c r="T41">
        <f t="shared" si="4"/>
        <v>41</v>
      </c>
      <c r="U41">
        <f t="shared" si="2"/>
        <v>1.2732216957294411</v>
      </c>
      <c r="V41">
        <v>1.2338869960682335</v>
      </c>
      <c r="W41">
        <f t="shared" si="3"/>
        <v>90.389152617208097</v>
      </c>
    </row>
    <row r="42" spans="1:23" x14ac:dyDescent="0.35">
      <c r="A42" t="s">
        <v>238</v>
      </c>
      <c r="B42">
        <v>112.51</v>
      </c>
      <c r="C42">
        <f t="shared" si="0"/>
        <v>4.7230421065829802</v>
      </c>
      <c r="D42">
        <v>4.7230421065829802</v>
      </c>
      <c r="E42">
        <v>4.2085657063121236</v>
      </c>
      <c r="F42">
        <v>4.4471118813298158</v>
      </c>
      <c r="Q42" t="s">
        <v>238</v>
      </c>
      <c r="R42">
        <v>112.51</v>
      </c>
      <c r="S42">
        <f t="shared" si="1"/>
        <v>87.782434893148448</v>
      </c>
      <c r="T42">
        <f t="shared" si="4"/>
        <v>42</v>
      </c>
      <c r="U42">
        <f t="shared" si="2"/>
        <v>1.2816914925742346</v>
      </c>
      <c r="V42">
        <v>1.2962815939921382</v>
      </c>
      <c r="W42">
        <f t="shared" si="3"/>
        <v>86.794412974348205</v>
      </c>
    </row>
    <row r="43" spans="1:23" x14ac:dyDescent="0.35">
      <c r="A43" t="s">
        <v>237</v>
      </c>
      <c r="B43">
        <v>76.84</v>
      </c>
      <c r="C43">
        <f t="shared" si="0"/>
        <v>4.341725337900356</v>
      </c>
      <c r="D43">
        <v>4.341725337900356</v>
      </c>
      <c r="E43">
        <v>4.2813772265239516</v>
      </c>
      <c r="F43">
        <v>4.9263112121835375</v>
      </c>
      <c r="Q43" t="s">
        <v>237</v>
      </c>
      <c r="R43">
        <v>76.84</v>
      </c>
      <c r="S43">
        <f t="shared" si="1"/>
        <v>87.967641616126997</v>
      </c>
      <c r="T43">
        <f t="shared" si="4"/>
        <v>43</v>
      </c>
      <c r="U43">
        <f t="shared" si="2"/>
        <v>0.87350301302056299</v>
      </c>
      <c r="V43">
        <v>0.82533270150165139</v>
      </c>
      <c r="W43">
        <f t="shared" si="3"/>
        <v>93.10184833363985</v>
      </c>
    </row>
    <row r="44" spans="1:23" x14ac:dyDescent="0.35">
      <c r="A44" t="s">
        <v>236</v>
      </c>
      <c r="B44">
        <v>116.22</v>
      </c>
      <c r="C44">
        <f t="shared" si="0"/>
        <v>4.7554849466469591</v>
      </c>
      <c r="D44">
        <v>4.7554849466469591</v>
      </c>
      <c r="E44">
        <v>4.6674874920529534</v>
      </c>
      <c r="F44">
        <v>4.7326835062870511</v>
      </c>
      <c r="Q44" t="s">
        <v>236</v>
      </c>
      <c r="R44">
        <v>116.22</v>
      </c>
      <c r="S44">
        <f t="shared" si="1"/>
        <v>88.152304939132506</v>
      </c>
      <c r="T44">
        <f t="shared" si="4"/>
        <v>44</v>
      </c>
      <c r="U44">
        <f t="shared" si="2"/>
        <v>1.3184000132526053</v>
      </c>
      <c r="V44">
        <v>1.3143928337151343</v>
      </c>
      <c r="W44">
        <f t="shared" si="3"/>
        <v>88.421054207594779</v>
      </c>
    </row>
    <row r="45" spans="1:23" x14ac:dyDescent="0.35">
      <c r="A45" t="s">
        <v>235</v>
      </c>
      <c r="B45">
        <v>82.08</v>
      </c>
      <c r="C45">
        <f t="shared" si="0"/>
        <v>4.4076943814224592</v>
      </c>
      <c r="D45">
        <v>4.4076943814224592</v>
      </c>
      <c r="E45">
        <v>4.9726564761384742</v>
      </c>
      <c r="F45">
        <v>4.6637220729377065</v>
      </c>
      <c r="Q45" t="s">
        <v>235</v>
      </c>
      <c r="R45">
        <v>82.08</v>
      </c>
      <c r="S45">
        <f t="shared" si="1"/>
        <v>88.336424510291153</v>
      </c>
      <c r="T45">
        <f t="shared" si="4"/>
        <v>45</v>
      </c>
      <c r="U45">
        <f t="shared" si="2"/>
        <v>0.92917503119494849</v>
      </c>
      <c r="V45">
        <v>1.0146095238950885</v>
      </c>
      <c r="W45">
        <f t="shared" si="3"/>
        <v>80.898117026237514</v>
      </c>
    </row>
    <row r="46" spans="1:23" x14ac:dyDescent="0.35">
      <c r="A46" t="s">
        <v>234</v>
      </c>
      <c r="B46">
        <v>88.52</v>
      </c>
      <c r="C46">
        <f t="shared" si="0"/>
        <v>4.4832285151828488</v>
      </c>
      <c r="D46">
        <v>4.4832285151828488</v>
      </c>
      <c r="E46">
        <v>4.8495271337014989</v>
      </c>
      <c r="F46">
        <v>4.5320617141674528</v>
      </c>
      <c r="Q46" t="s">
        <v>234</v>
      </c>
      <c r="R46">
        <v>88.52</v>
      </c>
      <c r="S46">
        <f t="shared" si="1"/>
        <v>88.52</v>
      </c>
      <c r="T46">
        <f t="shared" si="4"/>
        <v>46</v>
      </c>
      <c r="U46">
        <f t="shared" si="2"/>
        <v>1</v>
      </c>
      <c r="V46">
        <v>0.96863141403013286</v>
      </c>
      <c r="W46">
        <f t="shared" si="3"/>
        <v>91.386670634291704</v>
      </c>
    </row>
    <row r="47" spans="1:23" x14ac:dyDescent="0.35">
      <c r="A47" t="s">
        <v>233</v>
      </c>
      <c r="B47">
        <v>73.44</v>
      </c>
      <c r="C47">
        <f t="shared" si="0"/>
        <v>4.2964687463122351</v>
      </c>
      <c r="D47">
        <v>4.2964687463122351</v>
      </c>
      <c r="E47">
        <v>4.9474824790909873</v>
      </c>
      <c r="F47">
        <v>4.5508195912380103</v>
      </c>
      <c r="Q47" t="s">
        <v>233</v>
      </c>
      <c r="R47">
        <v>73.44</v>
      </c>
      <c r="S47">
        <f t="shared" si="1"/>
        <v>88.703031100736311</v>
      </c>
      <c r="T47">
        <f t="shared" si="4"/>
        <v>47</v>
      </c>
      <c r="U47">
        <f t="shared" si="2"/>
        <v>0.82793112127811364</v>
      </c>
      <c r="V47">
        <v>0.77852471323211869</v>
      </c>
      <c r="W47">
        <f t="shared" si="3"/>
        <v>94.332265568175629</v>
      </c>
    </row>
    <row r="48" spans="1:23" x14ac:dyDescent="0.35">
      <c r="A48" t="s">
        <v>232</v>
      </c>
      <c r="B48">
        <v>73.84</v>
      </c>
      <c r="C48">
        <f t="shared" si="0"/>
        <v>4.301900590194597</v>
      </c>
      <c r="D48">
        <v>4.301900590194597</v>
      </c>
      <c r="E48">
        <v>4.5079982742358178</v>
      </c>
      <c r="F48">
        <v>4.4314118598546246</v>
      </c>
      <c r="Q48" t="s">
        <v>232</v>
      </c>
      <c r="R48">
        <v>73.84</v>
      </c>
      <c r="S48">
        <f t="shared" si="1"/>
        <v>88.885517526867147</v>
      </c>
      <c r="T48">
        <f t="shared" si="4"/>
        <v>48</v>
      </c>
      <c r="U48">
        <f t="shared" si="2"/>
        <v>0.83073150783737759</v>
      </c>
      <c r="V48">
        <v>0.83640448490186359</v>
      </c>
      <c r="W48">
        <f t="shared" si="3"/>
        <v>88.282644740557245</v>
      </c>
    </row>
    <row r="49" spans="1:23" x14ac:dyDescent="0.35">
      <c r="A49" t="s">
        <v>231</v>
      </c>
      <c r="B49">
        <v>61.68</v>
      </c>
      <c r="C49">
        <f t="shared" si="0"/>
        <v>4.1219597292550745</v>
      </c>
      <c r="D49">
        <v>4.1219597292550745</v>
      </c>
      <c r="E49">
        <v>4.9896159268721805</v>
      </c>
      <c r="F49">
        <v>4.46118433545971</v>
      </c>
      <c r="Q49" t="s">
        <v>231</v>
      </c>
      <c r="R49">
        <v>61.68</v>
      </c>
      <c r="S49">
        <f t="shared" si="1"/>
        <v>89.06745901445899</v>
      </c>
      <c r="T49">
        <f t="shared" si="4"/>
        <v>49</v>
      </c>
      <c r="U49">
        <f t="shared" si="2"/>
        <v>0.69250880941811777</v>
      </c>
      <c r="V49">
        <v>0.6982378741304921</v>
      </c>
      <c r="W49">
        <f t="shared" si="3"/>
        <v>88.336657585080758</v>
      </c>
    </row>
    <row r="50" spans="1:23" x14ac:dyDescent="0.35">
      <c r="A50" t="s">
        <v>230</v>
      </c>
      <c r="B50">
        <v>66.239999999999995</v>
      </c>
      <c r="C50">
        <f t="shared" si="0"/>
        <v>4.193284510077004</v>
      </c>
      <c r="D50">
        <v>4.193284510077004</v>
      </c>
      <c r="E50">
        <v>4.7048345091010368</v>
      </c>
      <c r="F50">
        <v>4.780718858494617</v>
      </c>
      <c r="Q50" t="s">
        <v>230</v>
      </c>
      <c r="R50">
        <v>66.239999999999995</v>
      </c>
      <c r="S50">
        <f t="shared" si="1"/>
        <v>89.248855321088527</v>
      </c>
      <c r="T50">
        <f t="shared" si="4"/>
        <v>50</v>
      </c>
      <c r="U50">
        <f t="shared" si="2"/>
        <v>0.74219439298901813</v>
      </c>
      <c r="V50">
        <v>0.75431729985063134</v>
      </c>
      <c r="W50">
        <f t="shared" si="3"/>
        <v>87.814504603191168</v>
      </c>
    </row>
    <row r="51" spans="1:23" x14ac:dyDescent="0.35">
      <c r="A51" t="s">
        <v>229</v>
      </c>
      <c r="B51">
        <v>94.74</v>
      </c>
      <c r="C51">
        <f t="shared" si="0"/>
        <v>4.5511362974956056</v>
      </c>
      <c r="D51">
        <v>4.5511362974956056</v>
      </c>
      <c r="E51">
        <v>4.6164068179140791</v>
      </c>
      <c r="F51">
        <v>4.9194698463441426</v>
      </c>
      <c r="Q51" t="s">
        <v>229</v>
      </c>
      <c r="R51">
        <v>94.74</v>
      </c>
      <c r="S51">
        <f t="shared" si="1"/>
        <v>89.429706225652922</v>
      </c>
      <c r="T51">
        <f t="shared" si="4"/>
        <v>51</v>
      </c>
      <c r="U51">
        <f t="shared" si="2"/>
        <v>1.0593795283297467</v>
      </c>
      <c r="V51">
        <v>1.0228501899012146</v>
      </c>
      <c r="W51">
        <f t="shared" si="3"/>
        <v>92.623534644061465</v>
      </c>
    </row>
    <row r="52" spans="1:23" x14ac:dyDescent="0.35">
      <c r="A52" t="s">
        <v>228</v>
      </c>
      <c r="B52">
        <v>128.75</v>
      </c>
      <c r="C52">
        <f t="shared" si="0"/>
        <v>4.8578725395438456</v>
      </c>
      <c r="D52">
        <v>4.8578725395438456</v>
      </c>
      <c r="E52">
        <v>4.3807758527722287</v>
      </c>
      <c r="F52">
        <v>4.960464176849892</v>
      </c>
      <c r="Q52" t="s">
        <v>228</v>
      </c>
      <c r="R52">
        <v>128.75</v>
      </c>
      <c r="S52">
        <f t="shared" si="1"/>
        <v>89.610011528181317</v>
      </c>
      <c r="T52">
        <f t="shared" si="4"/>
        <v>52</v>
      </c>
      <c r="U52">
        <f t="shared" si="2"/>
        <v>1.4367814243557999</v>
      </c>
      <c r="V52">
        <v>1.2565303747813008</v>
      </c>
      <c r="W52">
        <f t="shared" si="3"/>
        <v>102.46469371853343</v>
      </c>
    </row>
    <row r="53" spans="1:23" x14ac:dyDescent="0.35">
      <c r="A53" t="s">
        <v>227</v>
      </c>
      <c r="B53">
        <v>114.68</v>
      </c>
      <c r="C53">
        <f t="shared" si="0"/>
        <v>4.7421456410151688</v>
      </c>
      <c r="D53">
        <v>4.7421456410151688</v>
      </c>
      <c r="E53">
        <v>4.3752537503864524</v>
      </c>
      <c r="F53">
        <v>5.0431024842337573</v>
      </c>
      <c r="Q53" t="s">
        <v>227</v>
      </c>
      <c r="R53">
        <v>114.68</v>
      </c>
      <c r="S53">
        <f t="shared" si="1"/>
        <v>89.789771049646319</v>
      </c>
      <c r="T53">
        <f t="shared" si="4"/>
        <v>53</v>
      </c>
      <c r="U53">
        <f t="shared" si="2"/>
        <v>1.2772056177378095</v>
      </c>
      <c r="V53">
        <v>1.2338869960682335</v>
      </c>
      <c r="W53">
        <f t="shared" si="3"/>
        <v>92.942060630695096</v>
      </c>
    </row>
    <row r="54" spans="1:23" x14ac:dyDescent="0.35">
      <c r="A54" t="s">
        <v>226</v>
      </c>
      <c r="B54">
        <v>115</v>
      </c>
      <c r="C54">
        <f t="shared" si="0"/>
        <v>4.7449321283632502</v>
      </c>
      <c r="D54">
        <v>4.7449321283632502</v>
      </c>
      <c r="E54">
        <v>4.3116041703773353</v>
      </c>
      <c r="F54">
        <v>4.4502692247701292</v>
      </c>
      <c r="Q54" t="s">
        <v>226</v>
      </c>
      <c r="R54">
        <v>115</v>
      </c>
      <c r="S54">
        <f t="shared" si="1"/>
        <v>89.968984631775911</v>
      </c>
      <c r="T54">
        <f t="shared" si="4"/>
        <v>54</v>
      </c>
      <c r="U54">
        <f t="shared" si="2"/>
        <v>1.2782182712261427</v>
      </c>
      <c r="V54">
        <v>1.2962815939921382</v>
      </c>
      <c r="W54">
        <f t="shared" si="3"/>
        <v>88.715291903386742</v>
      </c>
    </row>
    <row r="55" spans="1:23" x14ac:dyDescent="0.35">
      <c r="A55" t="s">
        <v>225</v>
      </c>
      <c r="B55">
        <v>81.06</v>
      </c>
      <c r="C55">
        <f t="shared" si="0"/>
        <v>4.3951896212001627</v>
      </c>
      <c r="D55">
        <v>4.3951896212001627</v>
      </c>
      <c r="E55">
        <v>4.3582461060084778</v>
      </c>
      <c r="F55">
        <v>4.9709237938600275</v>
      </c>
      <c r="Q55" t="s">
        <v>225</v>
      </c>
      <c r="R55">
        <v>81.06</v>
      </c>
      <c r="S55">
        <f t="shared" si="1"/>
        <v>90.147652136866327</v>
      </c>
      <c r="T55">
        <f t="shared" si="4"/>
        <v>55</v>
      </c>
      <c r="U55">
        <f t="shared" si="2"/>
        <v>0.89919147175270819</v>
      </c>
      <c r="V55">
        <v>0.82533270150165139</v>
      </c>
      <c r="W55">
        <f t="shared" si="3"/>
        <v>98.214937869922522</v>
      </c>
    </row>
    <row r="56" spans="1:23" x14ac:dyDescent="0.35">
      <c r="A56" t="s">
        <v>224</v>
      </c>
      <c r="B56">
        <v>125.59</v>
      </c>
      <c r="C56">
        <f t="shared" si="0"/>
        <v>4.8330226330300352</v>
      </c>
      <c r="D56">
        <v>4.8330226330300352</v>
      </c>
      <c r="E56">
        <v>4.7251729783827878</v>
      </c>
      <c r="F56">
        <v>4.7936394733682803</v>
      </c>
      <c r="Q56" t="s">
        <v>224</v>
      </c>
      <c r="R56">
        <v>125.59</v>
      </c>
      <c r="S56">
        <f t="shared" si="1"/>
        <v>90.325773447594813</v>
      </c>
      <c r="T56">
        <f t="shared" si="4"/>
        <v>56</v>
      </c>
      <c r="U56">
        <f t="shared" si="2"/>
        <v>1.3904115647884796</v>
      </c>
      <c r="V56">
        <v>1.3143928337151343</v>
      </c>
      <c r="W56">
        <f t="shared" si="3"/>
        <v>95.549821011287463</v>
      </c>
    </row>
    <row r="57" spans="1:23" x14ac:dyDescent="0.35">
      <c r="A57" t="s">
        <v>223</v>
      </c>
      <c r="B57">
        <v>94.25</v>
      </c>
      <c r="C57">
        <f t="shared" si="0"/>
        <v>4.5459508263281201</v>
      </c>
      <c r="D57">
        <v>4.5459508263281201</v>
      </c>
      <c r="E57">
        <v>5.0003829176319048</v>
      </c>
      <c r="F57">
        <v>4.7290678226443283</v>
      </c>
      <c r="Q57" t="s">
        <v>223</v>
      </c>
      <c r="R57">
        <v>94.25</v>
      </c>
      <c r="S57">
        <f t="shared" si="1"/>
        <v>90.503348466833245</v>
      </c>
      <c r="T57">
        <f t="shared" si="4"/>
        <v>57</v>
      </c>
      <c r="U57">
        <f t="shared" si="2"/>
        <v>1.0413979327465412</v>
      </c>
      <c r="V57">
        <v>1.0146095238950885</v>
      </c>
      <c r="W57">
        <f t="shared" si="3"/>
        <v>92.892879260756402</v>
      </c>
    </row>
    <row r="58" spans="1:23" x14ac:dyDescent="0.35">
      <c r="A58" t="s">
        <v>222</v>
      </c>
      <c r="B58">
        <v>94.02</v>
      </c>
      <c r="C58">
        <f t="shared" si="0"/>
        <v>4.5435075255959845</v>
      </c>
      <c r="D58">
        <v>4.5435075255959845</v>
      </c>
      <c r="E58">
        <v>4.9555453277782959</v>
      </c>
      <c r="F58">
        <v>4.5412714601378594</v>
      </c>
      <c r="Q58" t="s">
        <v>222</v>
      </c>
      <c r="R58">
        <v>94.02</v>
      </c>
      <c r="S58">
        <f t="shared" si="1"/>
        <v>90.680377117462101</v>
      </c>
      <c r="T58">
        <f t="shared" si="4"/>
        <v>58</v>
      </c>
      <c r="U58">
        <f t="shared" si="2"/>
        <v>1.0368285067695731</v>
      </c>
      <c r="V58">
        <v>0.96863141403013286</v>
      </c>
      <c r="W58">
        <f t="shared" si="3"/>
        <v>97.064785054632921</v>
      </c>
    </row>
    <row r="59" spans="1:23" x14ac:dyDescent="0.35">
      <c r="A59" t="s">
        <v>221</v>
      </c>
      <c r="B59">
        <v>73.69</v>
      </c>
      <c r="C59">
        <f t="shared" si="0"/>
        <v>4.2998671047789081</v>
      </c>
      <c r="D59">
        <v>4.2998671047789081</v>
      </c>
      <c r="E59">
        <v>4.8701464209042342</v>
      </c>
      <c r="F59">
        <v>4.5178678575852951</v>
      </c>
      <c r="Q59" t="s">
        <v>221</v>
      </c>
      <c r="R59">
        <v>73.69</v>
      </c>
      <c r="S59">
        <f t="shared" si="1"/>
        <v>90.856859342185189</v>
      </c>
      <c r="T59">
        <f t="shared" si="4"/>
        <v>59</v>
      </c>
      <c r="U59">
        <f t="shared" si="2"/>
        <v>0.81105598997725259</v>
      </c>
      <c r="V59">
        <v>0.77852471323211869</v>
      </c>
      <c r="W59">
        <f t="shared" si="3"/>
        <v>94.653385753252479</v>
      </c>
    </row>
    <row r="60" spans="1:23" x14ac:dyDescent="0.35">
      <c r="A60" t="s">
        <v>220</v>
      </c>
      <c r="B60">
        <v>83.82</v>
      </c>
      <c r="C60">
        <f t="shared" si="0"/>
        <v>4.4286716424969255</v>
      </c>
      <c r="D60">
        <v>4.4286716424969255</v>
      </c>
      <c r="E60">
        <v>4.4694650038227159</v>
      </c>
      <c r="F60">
        <v>4.4478143752118848</v>
      </c>
      <c r="Q60" t="s">
        <v>220</v>
      </c>
      <c r="R60">
        <v>83.82</v>
      </c>
      <c r="S60">
        <f t="shared" si="1"/>
        <v>91.03279510334437</v>
      </c>
      <c r="T60">
        <f t="shared" si="4"/>
        <v>60</v>
      </c>
      <c r="U60">
        <f t="shared" si="2"/>
        <v>0.9207670697669329</v>
      </c>
      <c r="V60">
        <v>0.83640448490186359</v>
      </c>
      <c r="W60">
        <f t="shared" si="3"/>
        <v>100.21467066838444</v>
      </c>
    </row>
    <row r="61" spans="1:23" x14ac:dyDescent="0.35">
      <c r="A61" t="s">
        <v>219</v>
      </c>
      <c r="B61">
        <v>67.16</v>
      </c>
      <c r="C61">
        <f t="shared" si="0"/>
        <v>4.2070778322093396</v>
      </c>
      <c r="D61">
        <v>4.2070778322093396</v>
      </c>
      <c r="E61">
        <v>4.9489726337041491</v>
      </c>
      <c r="F61">
        <v>4.6169999377416682</v>
      </c>
      <c r="Q61" t="s">
        <v>219</v>
      </c>
      <c r="R61">
        <v>67.16</v>
      </c>
      <c r="S61">
        <f t="shared" si="1"/>
        <v>91.20818438273578</v>
      </c>
      <c r="T61">
        <f t="shared" si="4"/>
        <v>61</v>
      </c>
      <c r="U61">
        <f t="shared" si="2"/>
        <v>0.73633742908615873</v>
      </c>
      <c r="V61">
        <v>0.6982378741304921</v>
      </c>
      <c r="W61">
        <f t="shared" si="3"/>
        <v>96.184985788165108</v>
      </c>
    </row>
    <row r="62" spans="1:23" x14ac:dyDescent="0.35">
      <c r="A62" t="s">
        <v>218</v>
      </c>
      <c r="B62">
        <v>73.16</v>
      </c>
      <c r="C62">
        <f t="shared" si="0"/>
        <v>4.292648823522665</v>
      </c>
      <c r="D62">
        <v>4.292648823522665</v>
      </c>
      <c r="E62">
        <v>4.7020246273519737</v>
      </c>
      <c r="F62">
        <v>4.9617251227262473</v>
      </c>
      <c r="Q62" t="s">
        <v>218</v>
      </c>
      <c r="R62">
        <v>73.16</v>
      </c>
      <c r="S62">
        <f t="shared" si="1"/>
        <v>91.383027181425561</v>
      </c>
      <c r="T62">
        <f t="shared" si="4"/>
        <v>62</v>
      </c>
      <c r="U62">
        <f t="shared" si="2"/>
        <v>0.80058630422423172</v>
      </c>
      <c r="V62">
        <v>0.75431729985063134</v>
      </c>
      <c r="W62">
        <f t="shared" si="3"/>
        <v>96.988362873935174</v>
      </c>
    </row>
    <row r="63" spans="1:23" x14ac:dyDescent="0.35">
      <c r="A63" t="s">
        <v>217</v>
      </c>
      <c r="B63">
        <v>98.18</v>
      </c>
      <c r="C63">
        <f t="shared" si="0"/>
        <v>4.5868025286299066</v>
      </c>
      <c r="D63">
        <v>4.5868025286299066</v>
      </c>
      <c r="E63">
        <v>4.6347289882296359</v>
      </c>
      <c r="F63">
        <v>5.0153574604315851</v>
      </c>
      <c r="Q63" t="s">
        <v>217</v>
      </c>
      <c r="R63">
        <v>98.18</v>
      </c>
      <c r="S63">
        <f t="shared" si="1"/>
        <v>91.557323519566879</v>
      </c>
      <c r="T63">
        <f t="shared" si="4"/>
        <v>63</v>
      </c>
      <c r="U63">
        <f t="shared" si="2"/>
        <v>1.0723336618617711</v>
      </c>
      <c r="V63">
        <v>1.0228501899012146</v>
      </c>
      <c r="W63">
        <f t="shared" si="3"/>
        <v>95.986685996980739</v>
      </c>
    </row>
    <row r="64" spans="1:23" x14ac:dyDescent="0.35">
      <c r="A64" t="s">
        <v>216</v>
      </c>
      <c r="B64">
        <v>132.16999999999999</v>
      </c>
      <c r="C64">
        <f t="shared" si="0"/>
        <v>4.8840889727697157</v>
      </c>
      <c r="D64">
        <v>4.8840889727697157</v>
      </c>
      <c r="E64">
        <v>4.4091553020621346</v>
      </c>
      <c r="F64">
        <v>5.0385098308622354</v>
      </c>
      <c r="Q64" t="s">
        <v>216</v>
      </c>
      <c r="R64">
        <v>132.16999999999999</v>
      </c>
      <c r="S64">
        <f t="shared" si="1"/>
        <v>91.731073436217287</v>
      </c>
      <c r="T64">
        <f t="shared" si="4"/>
        <v>64</v>
      </c>
      <c r="U64">
        <f t="shared" si="2"/>
        <v>1.4408421819232369</v>
      </c>
      <c r="V64">
        <v>1.2565303747813008</v>
      </c>
      <c r="W64">
        <f t="shared" si="3"/>
        <v>105.18647432061019</v>
      </c>
    </row>
    <row r="65" spans="1:23" x14ac:dyDescent="0.35">
      <c r="A65" t="s">
        <v>215</v>
      </c>
      <c r="B65">
        <v>112.52</v>
      </c>
      <c r="C65">
        <f t="shared" ref="C65:C128" si="5">LN(B65)</f>
        <v>4.7231309836216564</v>
      </c>
      <c r="D65">
        <v>4.7231309836216564</v>
      </c>
      <c r="E65">
        <v>4.4730092823857523</v>
      </c>
      <c r="F65">
        <v>5.014826498714724</v>
      </c>
      <c r="Q65" t="s">
        <v>215</v>
      </c>
      <c r="R65">
        <v>112.52</v>
      </c>
      <c r="S65">
        <f t="shared" si="1"/>
        <v>91.904276989156656</v>
      </c>
      <c r="T65">
        <f t="shared" si="4"/>
        <v>65</v>
      </c>
      <c r="U65">
        <f t="shared" si="2"/>
        <v>1.2243173406747512</v>
      </c>
      <c r="V65">
        <v>1.2338869960682335</v>
      </c>
      <c r="W65">
        <f t="shared" si="3"/>
        <v>91.19149513573258</v>
      </c>
    </row>
    <row r="66" spans="1:23" x14ac:dyDescent="0.35">
      <c r="A66" t="s">
        <v>214</v>
      </c>
      <c r="B66">
        <v>129.09</v>
      </c>
      <c r="C66">
        <f t="shared" si="5"/>
        <v>4.8605098355186183</v>
      </c>
      <c r="D66">
        <v>4.8605098355186183</v>
      </c>
      <c r="E66">
        <v>4.3448438435461654</v>
      </c>
      <c r="F66">
        <v>4.5136029924626007</v>
      </c>
      <c r="Q66" t="s">
        <v>214</v>
      </c>
      <c r="R66">
        <v>129.09</v>
      </c>
      <c r="S66">
        <f t="shared" ref="S66:S129" si="6">EXP($O$1*($N$1^T66)+$P$1)</f>
        <v>92.076934254706018</v>
      </c>
      <c r="T66">
        <f t="shared" si="4"/>
        <v>66</v>
      </c>
      <c r="U66">
        <f t="shared" ref="U66:U129" si="7">R66/S66</f>
        <v>1.4019797796797546</v>
      </c>
      <c r="V66">
        <v>1.2962815939921382</v>
      </c>
      <c r="W66">
        <f t="shared" ref="W66:W129" si="8">R66/V66</f>
        <v>99.584843754853878</v>
      </c>
    </row>
    <row r="67" spans="1:23" x14ac:dyDescent="0.35">
      <c r="A67" t="s">
        <v>213</v>
      </c>
      <c r="B67">
        <v>82.8</v>
      </c>
      <c r="C67">
        <f t="shared" si="5"/>
        <v>4.4164280613912137</v>
      </c>
      <c r="D67">
        <v>4.4164280613912137</v>
      </c>
      <c r="E67">
        <v>4.3051455903379239</v>
      </c>
      <c r="F67">
        <v>5.0762981828955365</v>
      </c>
      <c r="Q67" t="s">
        <v>213</v>
      </c>
      <c r="R67">
        <v>82.8</v>
      </c>
      <c r="S67">
        <f t="shared" si="6"/>
        <v>92.249045327546298</v>
      </c>
      <c r="T67">
        <f t="shared" ref="T67:T130" si="9">1+T66</f>
        <v>67</v>
      </c>
      <c r="U67">
        <f t="shared" si="7"/>
        <v>0.89757026434261922</v>
      </c>
      <c r="V67">
        <v>0.82533270150165139</v>
      </c>
      <c r="W67">
        <f t="shared" si="8"/>
        <v>100.32317857919547</v>
      </c>
    </row>
    <row r="68" spans="1:23" x14ac:dyDescent="0.35">
      <c r="A68" t="s">
        <v>212</v>
      </c>
      <c r="B68">
        <v>129.66</v>
      </c>
      <c r="C68">
        <f t="shared" si="5"/>
        <v>4.8649156397468492</v>
      </c>
      <c r="D68">
        <v>4.8649156397468492</v>
      </c>
      <c r="E68">
        <v>4.775250456359692</v>
      </c>
      <c r="F68">
        <v>4.8226175447574198</v>
      </c>
      <c r="Q68" t="s">
        <v>212</v>
      </c>
      <c r="R68">
        <v>129.66</v>
      </c>
      <c r="S68">
        <f t="shared" si="6"/>
        <v>92.420610320538771</v>
      </c>
      <c r="T68">
        <f t="shared" si="9"/>
        <v>68</v>
      </c>
      <c r="U68">
        <f t="shared" si="7"/>
        <v>1.4029338212581079</v>
      </c>
      <c r="V68">
        <v>1.3143928337151343</v>
      </c>
      <c r="W68">
        <f t="shared" si="8"/>
        <v>98.646307765933045</v>
      </c>
    </row>
    <row r="69" spans="1:23" x14ac:dyDescent="0.35">
      <c r="A69" t="s">
        <v>211</v>
      </c>
      <c r="B69">
        <v>103.07</v>
      </c>
      <c r="C69">
        <f t="shared" si="5"/>
        <v>4.6354083690487009</v>
      </c>
      <c r="D69">
        <v>4.6354083690487009</v>
      </c>
      <c r="E69">
        <v>4.9005227647440925</v>
      </c>
      <c r="F69">
        <v>4.7912347290608803</v>
      </c>
      <c r="Q69" t="s">
        <v>211</v>
      </c>
      <c r="R69">
        <v>103.07</v>
      </c>
      <c r="S69">
        <f t="shared" si="6"/>
        <v>92.591629364545085</v>
      </c>
      <c r="T69">
        <f t="shared" si="9"/>
        <v>69</v>
      </c>
      <c r="U69">
        <f t="shared" si="7"/>
        <v>1.1131675801297354</v>
      </c>
      <c r="V69">
        <v>1.0146095238950885</v>
      </c>
      <c r="W69">
        <f t="shared" si="8"/>
        <v>101.58587867804947</v>
      </c>
    </row>
    <row r="70" spans="1:23" x14ac:dyDescent="0.35">
      <c r="A70" t="s">
        <v>210</v>
      </c>
      <c r="B70">
        <v>96.69</v>
      </c>
      <c r="C70">
        <f t="shared" si="5"/>
        <v>4.5715099844954565</v>
      </c>
      <c r="D70">
        <v>4.5715099844954565</v>
      </c>
      <c r="E70">
        <v>4.8575618116612862</v>
      </c>
      <c r="F70">
        <v>4.5994538789919819</v>
      </c>
      <c r="Q70" t="s">
        <v>210</v>
      </c>
      <c r="R70">
        <v>96.69</v>
      </c>
      <c r="S70">
        <f t="shared" si="6"/>
        <v>92.762102608248568</v>
      </c>
      <c r="T70">
        <f t="shared" si="9"/>
        <v>70</v>
      </c>
      <c r="U70">
        <f t="shared" si="7"/>
        <v>1.04234377274025</v>
      </c>
      <c r="V70">
        <v>0.96863141403013286</v>
      </c>
      <c r="W70">
        <f t="shared" si="8"/>
        <v>99.821251509598568</v>
      </c>
    </row>
    <row r="71" spans="1:23" x14ac:dyDescent="0.35">
      <c r="A71" t="s">
        <v>209</v>
      </c>
      <c r="B71">
        <v>78.040000000000006</v>
      </c>
      <c r="C71">
        <f t="shared" si="5"/>
        <v>4.3572215157549108</v>
      </c>
      <c r="D71">
        <v>4.3572215157549108</v>
      </c>
      <c r="E71">
        <v>4.9288466186632487</v>
      </c>
      <c r="F71">
        <v>4.607966273290093</v>
      </c>
      <c r="Q71" t="s">
        <v>209</v>
      </c>
      <c r="R71">
        <v>78.040000000000006</v>
      </c>
      <c r="S71">
        <f t="shared" si="6"/>
        <v>92.932030217976347</v>
      </c>
      <c r="T71">
        <f t="shared" si="9"/>
        <v>71</v>
      </c>
      <c r="U71">
        <f t="shared" si="7"/>
        <v>0.83975352542017645</v>
      </c>
      <c r="V71">
        <v>0.77852471323211869</v>
      </c>
      <c r="W71">
        <f t="shared" si="8"/>
        <v>100.24087697358969</v>
      </c>
    </row>
    <row r="72" spans="1:23" x14ac:dyDescent="0.35">
      <c r="A72" t="s">
        <v>208</v>
      </c>
      <c r="B72">
        <v>92.68</v>
      </c>
      <c r="C72">
        <f t="shared" si="5"/>
        <v>4.5291526995641753</v>
      </c>
      <c r="D72">
        <v>4.5291526995641753</v>
      </c>
      <c r="E72">
        <v>4.4309358393767555</v>
      </c>
      <c r="F72">
        <v>4.6102572250366487</v>
      </c>
      <c r="Q72" t="s">
        <v>208</v>
      </c>
      <c r="R72">
        <v>92.68</v>
      </c>
      <c r="S72">
        <f t="shared" si="6"/>
        <v>93.101412377521413</v>
      </c>
      <c r="T72">
        <f t="shared" si="9"/>
        <v>72</v>
      </c>
      <c r="U72">
        <f t="shared" si="7"/>
        <v>0.99547361992949579</v>
      </c>
      <c r="V72">
        <v>0.83640448490186359</v>
      </c>
      <c r="W72">
        <f t="shared" si="8"/>
        <v>110.80763156222706</v>
      </c>
    </row>
    <row r="73" spans="1:23" x14ac:dyDescent="0.35">
      <c r="A73" t="s">
        <v>207</v>
      </c>
      <c r="B73">
        <v>67.7</v>
      </c>
      <c r="C73">
        <f t="shared" si="5"/>
        <v>4.2150861799182291</v>
      </c>
      <c r="D73">
        <v>4.2150861799182291</v>
      </c>
      <c r="E73">
        <v>4.9452786606182491</v>
      </c>
      <c r="F73">
        <v>4.6852744302297529</v>
      </c>
      <c r="Q73" t="s">
        <v>207</v>
      </c>
      <c r="R73">
        <v>67.7</v>
      </c>
      <c r="S73">
        <f t="shared" si="6"/>
        <v>93.270249287965939</v>
      </c>
      <c r="T73">
        <f t="shared" si="9"/>
        <v>73</v>
      </c>
      <c r="U73">
        <f t="shared" si="7"/>
        <v>0.72584774369992922</v>
      </c>
      <c r="V73">
        <v>0.6982378741304921</v>
      </c>
      <c r="W73">
        <f t="shared" si="8"/>
        <v>96.958361195038393</v>
      </c>
    </row>
    <row r="74" spans="1:23" x14ac:dyDescent="0.35">
      <c r="A74" t="s">
        <v>206</v>
      </c>
      <c r="B74">
        <v>74.14</v>
      </c>
      <c r="C74">
        <f t="shared" si="5"/>
        <v>4.3059551977225858</v>
      </c>
      <c r="D74">
        <v>4.3059551977225858</v>
      </c>
      <c r="E74">
        <v>4.6326880720248305</v>
      </c>
      <c r="F74">
        <v>4.3400320779712045</v>
      </c>
      <c r="Q74" t="s">
        <v>206</v>
      </c>
      <c r="R74">
        <v>74.14</v>
      </c>
      <c r="S74">
        <f t="shared" si="6"/>
        <v>93.438541167505392</v>
      </c>
      <c r="T74">
        <f t="shared" si="9"/>
        <v>74</v>
      </c>
      <c r="U74">
        <f t="shared" si="7"/>
        <v>0.79346273040683202</v>
      </c>
      <c r="V74">
        <v>0.75431729985063134</v>
      </c>
      <c r="W74">
        <f t="shared" si="8"/>
        <v>98.287550894936501</v>
      </c>
    </row>
    <row r="75" spans="1:23" x14ac:dyDescent="0.35">
      <c r="A75" t="s">
        <v>205</v>
      </c>
      <c r="B75">
        <v>95.81</v>
      </c>
      <c r="C75">
        <f t="shared" si="5"/>
        <v>4.5623670636627818</v>
      </c>
      <c r="D75">
        <v>4.5623670636627818</v>
      </c>
      <c r="E75">
        <v>4.571820206306537</v>
      </c>
      <c r="F75">
        <v>3.8104331496665127</v>
      </c>
      <c r="Q75" t="s">
        <v>205</v>
      </c>
      <c r="R75">
        <v>95.81</v>
      </c>
      <c r="S75">
        <f t="shared" si="6"/>
        <v>93.606288251272957</v>
      </c>
      <c r="T75">
        <f t="shared" si="9"/>
        <v>75</v>
      </c>
      <c r="U75">
        <f t="shared" si="7"/>
        <v>1.0235423473133716</v>
      </c>
      <c r="V75">
        <v>1.0228501899012146</v>
      </c>
      <c r="W75">
        <f t="shared" si="8"/>
        <v>93.669631140463679</v>
      </c>
    </row>
    <row r="76" spans="1:23" x14ac:dyDescent="0.35">
      <c r="A76" t="s">
        <v>204</v>
      </c>
      <c r="B76">
        <v>136.55000000000001</v>
      </c>
      <c r="C76">
        <f t="shared" si="5"/>
        <v>4.916690847919714</v>
      </c>
      <c r="D76">
        <v>4.916690847919714</v>
      </c>
      <c r="E76">
        <v>4.39197696552705</v>
      </c>
      <c r="F76">
        <v>4.9877077894525508</v>
      </c>
      <c r="Q76" t="s">
        <v>204</v>
      </c>
      <c r="R76">
        <v>136.55000000000001</v>
      </c>
      <c r="S76">
        <f t="shared" si="6"/>
        <v>93.773490791164591</v>
      </c>
      <c r="T76">
        <f t="shared" si="9"/>
        <v>76</v>
      </c>
      <c r="U76">
        <f t="shared" si="7"/>
        <v>1.4561684634743901</v>
      </c>
      <c r="V76">
        <v>1.2565303747813008</v>
      </c>
      <c r="W76">
        <f t="shared" si="8"/>
        <v>108.67226351274361</v>
      </c>
    </row>
    <row r="77" spans="1:23" x14ac:dyDescent="0.35">
      <c r="A77" t="s">
        <v>203</v>
      </c>
      <c r="B77">
        <v>125.35</v>
      </c>
      <c r="C77">
        <f t="shared" si="5"/>
        <v>4.8311098246043027</v>
      </c>
      <c r="D77">
        <v>4.8311098246043027</v>
      </c>
      <c r="E77">
        <v>4.3738684469724181</v>
      </c>
      <c r="F77">
        <v>5.273050839300149</v>
      </c>
      <c r="Q77" t="s">
        <v>203</v>
      </c>
      <c r="R77">
        <v>125.35</v>
      </c>
      <c r="S77">
        <f t="shared" si="6"/>
        <v>93.940149055665486</v>
      </c>
      <c r="T77">
        <f t="shared" si="9"/>
        <v>77</v>
      </c>
      <c r="U77">
        <f t="shared" si="7"/>
        <v>1.3343602417079643</v>
      </c>
      <c r="V77">
        <v>1.2338869960682335</v>
      </c>
      <c r="W77">
        <f t="shared" si="8"/>
        <v>101.58952999701457</v>
      </c>
    </row>
    <row r="78" spans="1:23" x14ac:dyDescent="0.35">
      <c r="A78" t="s">
        <v>202</v>
      </c>
      <c r="B78">
        <v>135.47999999999999</v>
      </c>
      <c r="C78">
        <f t="shared" si="5"/>
        <v>4.9088240279495707</v>
      </c>
      <c r="D78">
        <v>4.9088240279495707</v>
      </c>
      <c r="E78">
        <v>4.2794400458987809</v>
      </c>
      <c r="F78">
        <v>4.8354879410503013</v>
      </c>
      <c r="Q78" t="s">
        <v>202</v>
      </c>
      <c r="R78">
        <v>135.47999999999999</v>
      </c>
      <c r="S78">
        <f t="shared" si="6"/>
        <v>94.106263329676736</v>
      </c>
      <c r="T78">
        <f t="shared" si="9"/>
        <v>78</v>
      </c>
      <c r="U78">
        <f t="shared" si="7"/>
        <v>1.4396491286173074</v>
      </c>
      <c r="V78">
        <v>1.2962815939921382</v>
      </c>
      <c r="W78">
        <f t="shared" si="8"/>
        <v>104.51432823539857</v>
      </c>
    </row>
    <row r="79" spans="1:23" x14ac:dyDescent="0.35">
      <c r="A79" t="s">
        <v>201</v>
      </c>
      <c r="B79">
        <v>83.3</v>
      </c>
      <c r="C79">
        <f t="shared" si="5"/>
        <v>4.4224485491727972</v>
      </c>
      <c r="D79">
        <v>4.4224485491727972</v>
      </c>
      <c r="E79">
        <v>4.2362780581107673</v>
      </c>
      <c r="F79">
        <v>5.2461816121275078</v>
      </c>
      <c r="Q79" t="s">
        <v>201</v>
      </c>
      <c r="R79">
        <v>83.3</v>
      </c>
      <c r="S79">
        <f t="shared" si="6"/>
        <v>94.271833914342295</v>
      </c>
      <c r="T79">
        <f t="shared" si="9"/>
        <v>79</v>
      </c>
      <c r="U79">
        <f t="shared" si="7"/>
        <v>0.88361493079352227</v>
      </c>
      <c r="V79">
        <v>0.82533270150165139</v>
      </c>
      <c r="W79">
        <f t="shared" si="8"/>
        <v>100.92899487496355</v>
      </c>
    </row>
    <row r="80" spans="1:23" x14ac:dyDescent="0.35">
      <c r="A80" t="s">
        <v>200</v>
      </c>
      <c r="B80">
        <v>136.77000000000001</v>
      </c>
      <c r="C80">
        <f t="shared" si="5"/>
        <v>4.9183006828934595</v>
      </c>
      <c r="D80">
        <v>4.9183006828934595</v>
      </c>
      <c r="E80">
        <v>4.6021656769677923</v>
      </c>
      <c r="F80">
        <v>4.982030037085921</v>
      </c>
      <c r="Q80" t="s">
        <v>200</v>
      </c>
      <c r="R80">
        <v>136.77000000000001</v>
      </c>
      <c r="S80">
        <f t="shared" si="6"/>
        <v>94.436861126877943</v>
      </c>
      <c r="T80">
        <f t="shared" si="9"/>
        <v>80</v>
      </c>
      <c r="U80">
        <f t="shared" si="7"/>
        <v>1.4482692284345049</v>
      </c>
      <c r="V80">
        <v>1.3143928337151343</v>
      </c>
      <c r="W80">
        <f t="shared" si="8"/>
        <v>104.05564949210755</v>
      </c>
    </row>
    <row r="81" spans="1:23" x14ac:dyDescent="0.35">
      <c r="A81" t="s">
        <v>199</v>
      </c>
      <c r="B81">
        <v>106.34</v>
      </c>
      <c r="C81">
        <f t="shared" si="5"/>
        <v>4.666641508076192</v>
      </c>
      <c r="D81">
        <v>4.666641508076192</v>
      </c>
      <c r="E81">
        <v>4.8725219919666216</v>
      </c>
      <c r="F81">
        <v>4.8735929835010605</v>
      </c>
      <c r="Q81" t="s">
        <v>199</v>
      </c>
      <c r="R81">
        <v>106.34</v>
      </c>
      <c r="S81">
        <f t="shared" si="6"/>
        <v>94.601345300399899</v>
      </c>
      <c r="T81">
        <f t="shared" si="9"/>
        <v>81</v>
      </c>
      <c r="U81">
        <f t="shared" si="7"/>
        <v>1.1240854943692908</v>
      </c>
      <c r="V81">
        <v>1.0146095238950885</v>
      </c>
      <c r="W81">
        <f t="shared" si="8"/>
        <v>104.80879342799827</v>
      </c>
    </row>
    <row r="82" spans="1:23" x14ac:dyDescent="0.35">
      <c r="A82" t="s">
        <v>198</v>
      </c>
      <c r="B82">
        <v>99.98</v>
      </c>
      <c r="C82">
        <f t="shared" si="5"/>
        <v>4.6049701659854243</v>
      </c>
      <c r="D82">
        <v>4.6049701659854243</v>
      </c>
      <c r="E82">
        <v>4.7981019218940615</v>
      </c>
      <c r="F82">
        <v>4.4615307357864804</v>
      </c>
      <c r="Q82" t="s">
        <v>198</v>
      </c>
      <c r="R82">
        <v>99.98</v>
      </c>
      <c r="S82">
        <f t="shared" si="6"/>
        <v>94.765286783754561</v>
      </c>
      <c r="T82">
        <f t="shared" si="9"/>
        <v>82</v>
      </c>
      <c r="U82">
        <f t="shared" si="7"/>
        <v>1.0550276730354324</v>
      </c>
      <c r="V82">
        <v>0.96863141403013286</v>
      </c>
      <c r="W82">
        <f t="shared" si="8"/>
        <v>103.21779631740269</v>
      </c>
    </row>
    <row r="83" spans="1:23" x14ac:dyDescent="0.35">
      <c r="A83" t="s">
        <v>197</v>
      </c>
      <c r="B83">
        <v>85.42</v>
      </c>
      <c r="C83">
        <f t="shared" si="5"/>
        <v>4.4475802654133201</v>
      </c>
      <c r="D83">
        <v>4.4475802654133201</v>
      </c>
      <c r="E83">
        <v>4.826311734631628</v>
      </c>
      <c r="F83">
        <v>4.7743220687334036</v>
      </c>
      <c r="Q83" t="s">
        <v>197</v>
      </c>
      <c r="R83">
        <v>85.42</v>
      </c>
      <c r="S83">
        <f t="shared" si="6"/>
        <v>94.928685941349087</v>
      </c>
      <c r="T83">
        <f t="shared" si="9"/>
        <v>83</v>
      </c>
      <c r="U83">
        <f t="shared" si="7"/>
        <v>0.89983337652831363</v>
      </c>
      <c r="V83">
        <v>0.77852471323211869</v>
      </c>
      <c r="W83">
        <f t="shared" si="8"/>
        <v>109.72034483705832</v>
      </c>
    </row>
    <row r="84" spans="1:23" x14ac:dyDescent="0.35">
      <c r="A84" t="s">
        <v>196</v>
      </c>
      <c r="B84">
        <v>93.07</v>
      </c>
      <c r="C84">
        <f t="shared" si="5"/>
        <v>4.5333518981976191</v>
      </c>
      <c r="D84">
        <v>4.5333518981976191</v>
      </c>
      <c r="E84">
        <v>4.4476973271635272</v>
      </c>
      <c r="F84">
        <v>4.5614272630401729</v>
      </c>
      <c r="Q84" t="s">
        <v>196</v>
      </c>
      <c r="R84">
        <v>93.07</v>
      </c>
      <c r="S84">
        <f t="shared" si="6"/>
        <v>95.091543152982723</v>
      </c>
      <c r="T84">
        <f t="shared" si="9"/>
        <v>84</v>
      </c>
      <c r="U84">
        <f t="shared" si="7"/>
        <v>0.97874108373937641</v>
      </c>
      <c r="V84">
        <v>0.83640448490186359</v>
      </c>
      <c r="W84">
        <f t="shared" si="8"/>
        <v>111.27391313656098</v>
      </c>
    </row>
    <row r="85" spans="1:23" x14ac:dyDescent="0.35">
      <c r="A85" t="s">
        <v>195</v>
      </c>
      <c r="B85">
        <v>71.37</v>
      </c>
      <c r="C85">
        <f t="shared" si="5"/>
        <v>4.2678776129829759</v>
      </c>
      <c r="D85">
        <v>4.2678776129829759</v>
      </c>
      <c r="E85">
        <v>4.9747317397499016</v>
      </c>
      <c r="F85">
        <v>4.7350574468225135</v>
      </c>
      <c r="Q85" t="s">
        <v>195</v>
      </c>
      <c r="R85">
        <v>71.37</v>
      </c>
      <c r="S85">
        <f t="shared" si="6"/>
        <v>95.253858813678633</v>
      </c>
      <c r="T85">
        <f t="shared" si="9"/>
        <v>85</v>
      </c>
      <c r="U85">
        <f t="shared" si="7"/>
        <v>0.74926098416236697</v>
      </c>
      <c r="V85">
        <v>0.6982378741304921</v>
      </c>
      <c r="W85">
        <f t="shared" si="8"/>
        <v>102.21444960841787</v>
      </c>
    </row>
    <row r="86" spans="1:23" x14ac:dyDescent="0.35">
      <c r="A86" t="s">
        <v>194</v>
      </c>
      <c r="B86">
        <v>77.94</v>
      </c>
      <c r="C86">
        <f t="shared" si="5"/>
        <v>4.3559392999105633</v>
      </c>
      <c r="D86">
        <v>4.3559392999105633</v>
      </c>
      <c r="E86">
        <v>4.62015731579634</v>
      </c>
      <c r="F86">
        <v>5.0827698918554551</v>
      </c>
      <c r="Q86" t="s">
        <v>194</v>
      </c>
      <c r="R86">
        <v>77.94</v>
      </c>
      <c r="S86">
        <f t="shared" si="6"/>
        <v>95.415633333517235</v>
      </c>
      <c r="T86">
        <f t="shared" si="9"/>
        <v>86</v>
      </c>
      <c r="U86">
        <f t="shared" si="7"/>
        <v>0.81684727415231162</v>
      </c>
      <c r="V86">
        <v>0.75431729985063134</v>
      </c>
      <c r="W86">
        <f t="shared" si="8"/>
        <v>103.32521873147222</v>
      </c>
    </row>
    <row r="87" spans="1:23" x14ac:dyDescent="0.35">
      <c r="A87" t="s">
        <v>193</v>
      </c>
      <c r="B87">
        <v>101.3</v>
      </c>
      <c r="C87">
        <f t="shared" si="5"/>
        <v>4.6180864112546374</v>
      </c>
      <c r="D87">
        <v>4.6180864112546374</v>
      </c>
      <c r="E87">
        <v>4.6035689046211177</v>
      </c>
      <c r="F87">
        <v>5.105581771405209</v>
      </c>
      <c r="Q87" t="s">
        <v>193</v>
      </c>
      <c r="R87">
        <v>101.3</v>
      </c>
      <c r="S87">
        <f t="shared" si="6"/>
        <v>95.576867137469435</v>
      </c>
      <c r="T87">
        <f t="shared" si="9"/>
        <v>87</v>
      </c>
      <c r="U87">
        <f t="shared" si="7"/>
        <v>1.0598798959825593</v>
      </c>
      <c r="V87">
        <v>1.0228501899012146</v>
      </c>
      <c r="W87">
        <f t="shared" si="8"/>
        <v>99.036986061256343</v>
      </c>
    </row>
    <row r="88" spans="1:23" x14ac:dyDescent="0.35">
      <c r="A88" t="s">
        <v>192</v>
      </c>
      <c r="B88">
        <v>135.15</v>
      </c>
      <c r="C88">
        <f t="shared" si="5"/>
        <v>4.9063852727224564</v>
      </c>
      <c r="D88">
        <v>4.9063852727224564</v>
      </c>
      <c r="E88">
        <v>4.3934610122995448</v>
      </c>
      <c r="F88">
        <v>5.0917236087783619</v>
      </c>
      <c r="Q88" t="s">
        <v>192</v>
      </c>
      <c r="R88">
        <v>135.15</v>
      </c>
      <c r="S88">
        <f t="shared" si="6"/>
        <v>95.737560665231186</v>
      </c>
      <c r="T88">
        <f t="shared" si="9"/>
        <v>88</v>
      </c>
      <c r="U88">
        <f t="shared" si="7"/>
        <v>1.4116716475844173</v>
      </c>
      <c r="V88">
        <v>1.2565303747813008</v>
      </c>
      <c r="W88">
        <f t="shared" si="8"/>
        <v>107.55808431891101</v>
      </c>
    </row>
    <row r="89" spans="1:23" x14ac:dyDescent="0.35">
      <c r="A89" t="s">
        <v>191</v>
      </c>
      <c r="B89">
        <v>133.15</v>
      </c>
      <c r="C89">
        <f t="shared" si="5"/>
        <v>4.8914763122599414</v>
      </c>
      <c r="D89">
        <v>4.8914763122599414</v>
      </c>
      <c r="E89">
        <v>4.417755682128127</v>
      </c>
      <c r="F89">
        <v>5.2383550253753537</v>
      </c>
      <c r="Q89" t="s">
        <v>191</v>
      </c>
      <c r="R89">
        <v>133.15</v>
      </c>
      <c r="S89">
        <f t="shared" si="6"/>
        <v>95.897714371058797</v>
      </c>
      <c r="T89">
        <f t="shared" si="9"/>
        <v>89</v>
      </c>
      <c r="U89">
        <f t="shared" si="7"/>
        <v>1.3884585349427647</v>
      </c>
      <c r="V89">
        <v>1.2338869960682335</v>
      </c>
      <c r="W89">
        <f t="shared" si="8"/>
        <v>107.91101650660144</v>
      </c>
    </row>
    <row r="90" spans="1:23" x14ac:dyDescent="0.35">
      <c r="A90" t="s">
        <v>190</v>
      </c>
      <c r="B90">
        <v>140.06</v>
      </c>
      <c r="C90">
        <f t="shared" si="5"/>
        <v>4.9420709022273721</v>
      </c>
      <c r="D90">
        <v>4.9420709022273721</v>
      </c>
      <c r="E90">
        <v>4.3150852289200001</v>
      </c>
      <c r="F90">
        <v>4.7274763103720598</v>
      </c>
      <c r="Q90" t="s">
        <v>190</v>
      </c>
      <c r="R90">
        <v>140.06</v>
      </c>
      <c r="S90">
        <f t="shared" si="6"/>
        <v>96.057328723605224</v>
      </c>
      <c r="T90">
        <f t="shared" si="9"/>
        <v>90</v>
      </c>
      <c r="U90">
        <f t="shared" si="7"/>
        <v>1.4580876010305033</v>
      </c>
      <c r="V90">
        <v>1.2962815939921382</v>
      </c>
      <c r="W90">
        <f t="shared" si="8"/>
        <v>108.04751116511606</v>
      </c>
    </row>
    <row r="91" spans="1:23" x14ac:dyDescent="0.35">
      <c r="A91" t="s">
        <v>189</v>
      </c>
      <c r="B91">
        <v>83.39</v>
      </c>
      <c r="C91">
        <f t="shared" si="5"/>
        <v>4.4235283980988944</v>
      </c>
      <c r="D91">
        <v>4.4235283980988944</v>
      </c>
      <c r="F91">
        <v>5.1757541741249113</v>
      </c>
      <c r="Q91" t="s">
        <v>189</v>
      </c>
      <c r="R91">
        <v>83.39</v>
      </c>
      <c r="S91">
        <f t="shared" si="6"/>
        <v>96.216404205756362</v>
      </c>
      <c r="T91">
        <f t="shared" si="9"/>
        <v>91</v>
      </c>
      <c r="U91">
        <f t="shared" si="7"/>
        <v>0.86669212686095176</v>
      </c>
      <c r="V91">
        <v>0.82533270150165139</v>
      </c>
      <c r="W91">
        <f t="shared" si="8"/>
        <v>101.03804180820181</v>
      </c>
    </row>
    <row r="92" spans="1:23" x14ac:dyDescent="0.35">
      <c r="A92" t="s">
        <v>188</v>
      </c>
      <c r="B92">
        <v>143.02000000000001</v>
      </c>
      <c r="C92">
        <f t="shared" si="5"/>
        <v>4.9629844806202499</v>
      </c>
      <c r="Q92" t="s">
        <v>188</v>
      </c>
      <c r="R92">
        <v>143.02000000000001</v>
      </c>
      <c r="S92">
        <f t="shared" si="6"/>
        <v>96.374941314469552</v>
      </c>
      <c r="T92">
        <f t="shared" si="9"/>
        <v>92</v>
      </c>
      <c r="U92">
        <f t="shared" si="7"/>
        <v>1.4839957155805525</v>
      </c>
      <c r="V92">
        <v>1.3143928337151343</v>
      </c>
      <c r="W92">
        <f t="shared" si="8"/>
        <v>108.81069671975742</v>
      </c>
    </row>
    <row r="93" spans="1:23" x14ac:dyDescent="0.35">
      <c r="A93" t="s">
        <v>187</v>
      </c>
      <c r="B93">
        <v>110.65</v>
      </c>
      <c r="C93">
        <f t="shared" si="5"/>
        <v>4.7063720664970585</v>
      </c>
      <c r="Q93" t="s">
        <v>187</v>
      </c>
      <c r="R93">
        <v>110.65</v>
      </c>
      <c r="S93">
        <f t="shared" si="6"/>
        <v>96.532940560611451</v>
      </c>
      <c r="T93">
        <f t="shared" si="9"/>
        <v>93</v>
      </c>
      <c r="U93">
        <f t="shared" si="7"/>
        <v>1.1462408516450888</v>
      </c>
      <c r="V93">
        <v>1.0146095238950885</v>
      </c>
      <c r="W93">
        <f t="shared" si="8"/>
        <v>109.05673305254851</v>
      </c>
    </row>
    <row r="94" spans="1:23" x14ac:dyDescent="0.35">
      <c r="A94" t="s">
        <v>186</v>
      </c>
      <c r="B94">
        <v>100.98</v>
      </c>
      <c r="C94">
        <f t="shared" si="5"/>
        <v>4.6149224774307696</v>
      </c>
      <c r="Q94" t="s">
        <v>186</v>
      </c>
      <c r="R94">
        <v>100.98</v>
      </c>
      <c r="S94">
        <f t="shared" si="6"/>
        <v>96.690402468797728</v>
      </c>
      <c r="T94">
        <f t="shared" si="9"/>
        <v>94</v>
      </c>
      <c r="U94">
        <f t="shared" si="7"/>
        <v>1.044364253552327</v>
      </c>
      <c r="V94">
        <v>0.96863141403013286</v>
      </c>
      <c r="W94">
        <f t="shared" si="8"/>
        <v>104.25018075746472</v>
      </c>
    </row>
    <row r="95" spans="1:23" x14ac:dyDescent="0.35">
      <c r="A95" t="s">
        <v>185</v>
      </c>
      <c r="B95">
        <v>84.8</v>
      </c>
      <c r="C95">
        <f t="shared" si="5"/>
        <v>4.4402955427978572</v>
      </c>
      <c r="Q95" t="s">
        <v>185</v>
      </c>
      <c r="R95">
        <v>84.8</v>
      </c>
      <c r="S95">
        <f t="shared" si="6"/>
        <v>96.847327577233514</v>
      </c>
      <c r="T95">
        <f t="shared" si="9"/>
        <v>95</v>
      </c>
      <c r="U95">
        <f t="shared" si="7"/>
        <v>0.87560495597954369</v>
      </c>
      <c r="V95">
        <v>0.77852471323211869</v>
      </c>
      <c r="W95">
        <f t="shared" si="8"/>
        <v>108.92396677806772</v>
      </c>
    </row>
    <row r="96" spans="1:23" x14ac:dyDescent="0.35">
      <c r="A96" t="s">
        <v>184</v>
      </c>
      <c r="B96">
        <v>95.65</v>
      </c>
      <c r="C96">
        <f t="shared" si="5"/>
        <v>4.5606956958862623</v>
      </c>
      <c r="Q96" t="s">
        <v>184</v>
      </c>
      <c r="R96">
        <v>95.65</v>
      </c>
      <c r="S96">
        <f t="shared" si="6"/>
        <v>97.003716437553791</v>
      </c>
      <c r="T96">
        <f t="shared" si="9"/>
        <v>96</v>
      </c>
      <c r="U96">
        <f t="shared" si="7"/>
        <v>0.98604469511819948</v>
      </c>
      <c r="V96">
        <v>0.83640448490186359</v>
      </c>
      <c r="W96">
        <f t="shared" si="8"/>
        <v>114.35854508984698</v>
      </c>
    </row>
    <row r="97" spans="1:23" x14ac:dyDescent="0.35">
      <c r="A97" t="s">
        <v>183</v>
      </c>
      <c r="B97">
        <v>79.510000000000005</v>
      </c>
      <c r="C97">
        <f t="shared" si="5"/>
        <v>4.3758827999133922</v>
      </c>
      <c r="Q97" t="s">
        <v>183</v>
      </c>
      <c r="R97">
        <v>79.510000000000005</v>
      </c>
      <c r="S97">
        <f t="shared" si="6"/>
        <v>97.159569614666097</v>
      </c>
      <c r="T97">
        <f t="shared" si="9"/>
        <v>97</v>
      </c>
      <c r="U97">
        <f t="shared" si="7"/>
        <v>0.81834450600528474</v>
      </c>
      <c r="V97">
        <v>0.6982378741304921</v>
      </c>
      <c r="W97">
        <f t="shared" si="8"/>
        <v>113.87236777869279</v>
      </c>
    </row>
    <row r="98" spans="1:23" x14ac:dyDescent="0.35">
      <c r="A98" t="s">
        <v>182</v>
      </c>
      <c r="B98">
        <v>84.58</v>
      </c>
      <c r="C98">
        <f t="shared" si="5"/>
        <v>4.4376978320443428</v>
      </c>
      <c r="Q98" t="s">
        <v>182</v>
      </c>
      <c r="R98">
        <v>84.58</v>
      </c>
      <c r="S98">
        <f t="shared" si="6"/>
        <v>97.314887686592712</v>
      </c>
      <c r="T98">
        <f t="shared" si="9"/>
        <v>98</v>
      </c>
      <c r="U98">
        <f t="shared" si="7"/>
        <v>0.86913731301210528</v>
      </c>
      <c r="V98">
        <v>0.75431729985063134</v>
      </c>
      <c r="W98">
        <f t="shared" si="8"/>
        <v>112.12788042478728</v>
      </c>
    </row>
    <row r="99" spans="1:23" x14ac:dyDescent="0.35">
      <c r="A99" t="s">
        <v>181</v>
      </c>
      <c r="B99">
        <v>113.5</v>
      </c>
      <c r="C99">
        <f t="shared" si="5"/>
        <v>4.7318028369214575</v>
      </c>
      <c r="Q99" t="s">
        <v>181</v>
      </c>
      <c r="R99">
        <v>113.5</v>
      </c>
      <c r="S99">
        <f t="shared" si="6"/>
        <v>97.469671244314497</v>
      </c>
      <c r="T99">
        <f t="shared" si="9"/>
        <v>99</v>
      </c>
      <c r="U99">
        <f t="shared" si="7"/>
        <v>1.1644647873645164</v>
      </c>
      <c r="V99">
        <v>1.0228501899012146</v>
      </c>
      <c r="W99">
        <f t="shared" si="8"/>
        <v>110.96444144079561</v>
      </c>
    </row>
    <row r="100" spans="1:23" x14ac:dyDescent="0.35">
      <c r="A100" t="s">
        <v>180</v>
      </c>
      <c r="B100">
        <v>141.30000000000001</v>
      </c>
      <c r="C100">
        <f t="shared" si="5"/>
        <v>4.9508852896904818</v>
      </c>
      <c r="Q100" t="s">
        <v>180</v>
      </c>
      <c r="R100">
        <v>141.30000000000001</v>
      </c>
      <c r="S100">
        <f t="shared" si="6"/>
        <v>97.623920891615455</v>
      </c>
      <c r="T100">
        <f t="shared" si="9"/>
        <v>100</v>
      </c>
      <c r="U100">
        <f t="shared" si="7"/>
        <v>1.4473911589442801</v>
      </c>
      <c r="V100">
        <v>1.2565303747813008</v>
      </c>
      <c r="W100">
        <f t="shared" si="8"/>
        <v>112.45251434896134</v>
      </c>
    </row>
    <row r="101" spans="1:23" x14ac:dyDescent="0.35">
      <c r="A101" t="s">
        <v>179</v>
      </c>
      <c r="B101">
        <v>138.38</v>
      </c>
      <c r="C101">
        <f t="shared" si="5"/>
        <v>4.9300035240706652</v>
      </c>
      <c r="Q101" t="s">
        <v>179</v>
      </c>
      <c r="R101">
        <v>138.38</v>
      </c>
      <c r="S101">
        <f t="shared" si="6"/>
        <v>97.777637244927959</v>
      </c>
      <c r="T101">
        <f t="shared" si="9"/>
        <v>101</v>
      </c>
      <c r="U101">
        <f t="shared" si="7"/>
        <v>1.4152520340961523</v>
      </c>
      <c r="V101">
        <v>1.2338869960682335</v>
      </c>
      <c r="W101">
        <f t="shared" si="8"/>
        <v>112.14965425597826</v>
      </c>
    </row>
    <row r="102" spans="1:23" x14ac:dyDescent="0.35">
      <c r="A102" t="s">
        <v>178</v>
      </c>
      <c r="B102">
        <v>146</v>
      </c>
      <c r="C102">
        <f t="shared" si="5"/>
        <v>4.9836066217083363</v>
      </c>
      <c r="Q102" t="s">
        <v>178</v>
      </c>
      <c r="R102">
        <v>146</v>
      </c>
      <c r="S102">
        <f t="shared" si="6"/>
        <v>97.930820933179078</v>
      </c>
      <c r="T102">
        <f t="shared" si="9"/>
        <v>102</v>
      </c>
      <c r="U102">
        <f t="shared" si="7"/>
        <v>1.4908483213841315</v>
      </c>
      <c r="V102">
        <v>1.2962815939921382</v>
      </c>
      <c r="W102">
        <f t="shared" si="8"/>
        <v>112.62984885125621</v>
      </c>
    </row>
    <row r="103" spans="1:23" x14ac:dyDescent="0.35">
      <c r="A103" t="s">
        <v>177</v>
      </c>
      <c r="B103">
        <v>90.56</v>
      </c>
      <c r="C103">
        <f t="shared" si="5"/>
        <v>4.5060126144548729</v>
      </c>
      <c r="Q103" t="s">
        <v>177</v>
      </c>
      <c r="R103">
        <v>90.56</v>
      </c>
      <c r="S103">
        <f t="shared" si="6"/>
        <v>98.083472597637439</v>
      </c>
      <c r="T103">
        <f t="shared" si="9"/>
        <v>103</v>
      </c>
      <c r="U103">
        <f t="shared" si="7"/>
        <v>0.923295205620415</v>
      </c>
      <c r="V103">
        <v>0.82533270150165139</v>
      </c>
      <c r="W103">
        <f t="shared" si="8"/>
        <v>109.7254474895162</v>
      </c>
    </row>
    <row r="104" spans="1:23" x14ac:dyDescent="0.35">
      <c r="A104" t="s">
        <v>176</v>
      </c>
      <c r="B104">
        <v>150.44999999999999</v>
      </c>
      <c r="C104">
        <f t="shared" si="5"/>
        <v>5.0136308030760546</v>
      </c>
      <c r="Q104" t="s">
        <v>176</v>
      </c>
      <c r="R104">
        <v>150.44999999999999</v>
      </c>
      <c r="S104">
        <f t="shared" si="6"/>
        <v>98.235592891761399</v>
      </c>
      <c r="T104">
        <f t="shared" si="9"/>
        <v>104</v>
      </c>
      <c r="U104">
        <f t="shared" si="7"/>
        <v>1.5315222881157731</v>
      </c>
      <c r="V104">
        <v>1.3143928337151343</v>
      </c>
      <c r="W104">
        <f t="shared" si="8"/>
        <v>114.46349686398756</v>
      </c>
    </row>
    <row r="105" spans="1:23" x14ac:dyDescent="0.35">
      <c r="A105" t="s">
        <v>175</v>
      </c>
      <c r="B105">
        <v>115.02</v>
      </c>
      <c r="C105">
        <f t="shared" si="5"/>
        <v>4.7451060262856082</v>
      </c>
      <c r="Q105" t="s">
        <v>175</v>
      </c>
      <c r="R105">
        <v>115.02</v>
      </c>
      <c r="S105">
        <f t="shared" si="6"/>
        <v>98.38718248104793</v>
      </c>
      <c r="T105">
        <f t="shared" si="9"/>
        <v>105</v>
      </c>
      <c r="U105">
        <f t="shared" si="7"/>
        <v>1.1690547193193179</v>
      </c>
      <c r="V105">
        <v>1.0146095238950885</v>
      </c>
      <c r="W105">
        <f t="shared" si="8"/>
        <v>113.36380872755652</v>
      </c>
    </row>
    <row r="106" spans="1:23" x14ac:dyDescent="0.35">
      <c r="A106" t="s">
        <v>174</v>
      </c>
      <c r="B106">
        <v>116.03</v>
      </c>
      <c r="C106">
        <f t="shared" si="5"/>
        <v>4.7538487783594539</v>
      </c>
      <c r="Q106" t="s">
        <v>174</v>
      </c>
      <c r="R106">
        <v>116.03</v>
      </c>
      <c r="S106">
        <f t="shared" si="6"/>
        <v>98.538242042882047</v>
      </c>
      <c r="T106">
        <f t="shared" si="9"/>
        <v>106</v>
      </c>
      <c r="U106">
        <f t="shared" si="7"/>
        <v>1.1775123809242087</v>
      </c>
      <c r="V106">
        <v>0.96863141403013286</v>
      </c>
      <c r="W106">
        <f t="shared" si="8"/>
        <v>119.78756658039842</v>
      </c>
    </row>
    <row r="107" spans="1:23" x14ac:dyDescent="0.35">
      <c r="A107" t="s">
        <v>173</v>
      </c>
      <c r="B107">
        <v>90.79</v>
      </c>
      <c r="C107">
        <f t="shared" si="5"/>
        <v>4.5085491473836656</v>
      </c>
      <c r="Q107" t="s">
        <v>173</v>
      </c>
      <c r="R107">
        <v>90.79</v>
      </c>
      <c r="S107">
        <f t="shared" si="6"/>
        <v>98.688772266387844</v>
      </c>
      <c r="T107">
        <f t="shared" si="9"/>
        <v>107</v>
      </c>
      <c r="U107">
        <f t="shared" si="7"/>
        <v>0.91996280747046988</v>
      </c>
      <c r="V107">
        <v>0.77852471323211869</v>
      </c>
      <c r="W107">
        <f t="shared" si="8"/>
        <v>116.61800641250908</v>
      </c>
    </row>
    <row r="108" spans="1:23" x14ac:dyDescent="0.35">
      <c r="A108" t="s">
        <v>172</v>
      </c>
      <c r="B108">
        <v>92.69</v>
      </c>
      <c r="C108">
        <f t="shared" si="5"/>
        <v>4.5292605918877413</v>
      </c>
      <c r="Q108" t="s">
        <v>172</v>
      </c>
      <c r="R108">
        <v>92.69</v>
      </c>
      <c r="S108">
        <f t="shared" si="6"/>
        <v>98.838773852279431</v>
      </c>
      <c r="T108">
        <f t="shared" si="9"/>
        <v>108</v>
      </c>
      <c r="U108">
        <f t="shared" si="7"/>
        <v>0.93778986107750439</v>
      </c>
      <c r="V108">
        <v>0.83640448490186359</v>
      </c>
      <c r="W108">
        <f t="shared" si="8"/>
        <v>110.81958750003048</v>
      </c>
    </row>
    <row r="109" spans="1:23" x14ac:dyDescent="0.35">
      <c r="A109" t="s">
        <v>171</v>
      </c>
      <c r="B109">
        <v>82.33</v>
      </c>
      <c r="C109">
        <f t="shared" si="5"/>
        <v>4.410735561310335</v>
      </c>
      <c r="Q109" t="s">
        <v>171</v>
      </c>
      <c r="R109">
        <v>82.33</v>
      </c>
      <c r="S109">
        <f t="shared" si="6"/>
        <v>98.988247512713897</v>
      </c>
      <c r="T109">
        <f t="shared" si="9"/>
        <v>109</v>
      </c>
      <c r="U109">
        <f t="shared" si="7"/>
        <v>0.83171489614891569</v>
      </c>
      <c r="V109">
        <v>0.6982378741304921</v>
      </c>
      <c r="W109">
        <f t="shared" si="8"/>
        <v>117.91110601458655</v>
      </c>
    </row>
    <row r="110" spans="1:23" x14ac:dyDescent="0.35">
      <c r="A110" t="s">
        <v>170</v>
      </c>
      <c r="B110">
        <v>97.71</v>
      </c>
      <c r="C110">
        <f t="shared" si="5"/>
        <v>4.5820039079562518</v>
      </c>
      <c r="Q110" t="s">
        <v>170</v>
      </c>
      <c r="R110">
        <v>97.71</v>
      </c>
      <c r="S110">
        <f t="shared" si="6"/>
        <v>99.1371939711441</v>
      </c>
      <c r="T110">
        <f t="shared" si="9"/>
        <v>110</v>
      </c>
      <c r="U110">
        <f t="shared" si="7"/>
        <v>0.9856038494335484</v>
      </c>
      <c r="V110">
        <v>0.75431729985063134</v>
      </c>
      <c r="W110">
        <f t="shared" si="8"/>
        <v>129.53434850208043</v>
      </c>
    </row>
    <row r="111" spans="1:23" x14ac:dyDescent="0.35">
      <c r="A111" t="s">
        <v>169</v>
      </c>
      <c r="B111">
        <v>108.63</v>
      </c>
      <c r="C111">
        <f t="shared" si="5"/>
        <v>4.6879476124456598</v>
      </c>
      <c r="Q111" t="s">
        <v>169</v>
      </c>
      <c r="R111">
        <v>108.63</v>
      </c>
      <c r="S111">
        <f t="shared" si="6"/>
        <v>99.28561396217313</v>
      </c>
      <c r="T111">
        <f t="shared" si="9"/>
        <v>111</v>
      </c>
      <c r="U111">
        <f t="shared" si="7"/>
        <v>1.0941162134666054</v>
      </c>
      <c r="V111">
        <v>1.0228501899012146</v>
      </c>
      <c r="W111">
        <f t="shared" si="8"/>
        <v>106.20323589175003</v>
      </c>
    </row>
    <row r="112" spans="1:23" x14ac:dyDescent="0.35">
      <c r="A112" t="s">
        <v>168</v>
      </c>
      <c r="B112">
        <v>143.38999999999999</v>
      </c>
      <c r="C112">
        <f t="shared" si="5"/>
        <v>4.9655681907269473</v>
      </c>
      <c r="Q112" t="s">
        <v>168</v>
      </c>
      <c r="R112">
        <v>143.38999999999999</v>
      </c>
      <c r="S112">
        <f t="shared" si="6"/>
        <v>99.433508231409306</v>
      </c>
      <c r="T112">
        <f t="shared" si="9"/>
        <v>112</v>
      </c>
      <c r="U112">
        <f t="shared" si="7"/>
        <v>1.4420692033342699</v>
      </c>
      <c r="V112">
        <v>1.2565303747813008</v>
      </c>
      <c r="W112">
        <f t="shared" si="8"/>
        <v>114.11582471689714</v>
      </c>
    </row>
    <row r="113" spans="1:23" x14ac:dyDescent="0.35">
      <c r="A113" t="s">
        <v>167</v>
      </c>
      <c r="B113">
        <v>143.63</v>
      </c>
      <c r="C113">
        <f t="shared" si="5"/>
        <v>4.9672405484437316</v>
      </c>
      <c r="Q113" t="s">
        <v>167</v>
      </c>
      <c r="R113">
        <v>143.63</v>
      </c>
      <c r="S113">
        <f t="shared" si="6"/>
        <v>99.580877535321861</v>
      </c>
      <c r="T113">
        <f t="shared" si="9"/>
        <v>113</v>
      </c>
      <c r="U113">
        <f t="shared" si="7"/>
        <v>1.4423451927208983</v>
      </c>
      <c r="V113">
        <v>1.2338869960682335</v>
      </c>
      <c r="W113">
        <f t="shared" si="8"/>
        <v>116.40450094512327</v>
      </c>
    </row>
    <row r="114" spans="1:23" x14ac:dyDescent="0.35">
      <c r="A114" t="s">
        <v>166</v>
      </c>
      <c r="B114">
        <v>140.44999999999999</v>
      </c>
      <c r="C114">
        <f t="shared" si="5"/>
        <v>4.9448515535502526</v>
      </c>
      <c r="Q114" t="s">
        <v>166</v>
      </c>
      <c r="R114">
        <v>140.44999999999999</v>
      </c>
      <c r="S114">
        <f t="shared" si="6"/>
        <v>99.727722641098126</v>
      </c>
      <c r="T114">
        <f t="shared" si="9"/>
        <v>114</v>
      </c>
      <c r="U114">
        <f t="shared" si="7"/>
        <v>1.408334576188548</v>
      </c>
      <c r="V114">
        <v>1.2962815939921382</v>
      </c>
      <c r="W114">
        <f t="shared" si="8"/>
        <v>108.34837172026667</v>
      </c>
    </row>
    <row r="115" spans="1:23" x14ac:dyDescent="0.35">
      <c r="A115" t="s">
        <v>165</v>
      </c>
      <c r="B115">
        <v>99.49</v>
      </c>
      <c r="C115">
        <f t="shared" si="5"/>
        <v>4.6000571366012686</v>
      </c>
      <c r="Q115" t="s">
        <v>165</v>
      </c>
      <c r="R115">
        <v>99.49</v>
      </c>
      <c r="S115">
        <f t="shared" si="6"/>
        <v>99.874044326501249</v>
      </c>
      <c r="T115">
        <f t="shared" si="9"/>
        <v>115</v>
      </c>
      <c r="U115">
        <f t="shared" si="7"/>
        <v>0.99615471337832517</v>
      </c>
      <c r="V115">
        <v>0.82533270150165139</v>
      </c>
      <c r="W115">
        <f t="shared" si="8"/>
        <v>120.54532653193426</v>
      </c>
    </row>
    <row r="116" spans="1:23" x14ac:dyDescent="0.35">
      <c r="A116" t="s">
        <v>164</v>
      </c>
      <c r="B116">
        <v>154.69</v>
      </c>
      <c r="C116">
        <f t="shared" si="5"/>
        <v>5.0414231142485733</v>
      </c>
      <c r="Q116" t="s">
        <v>164</v>
      </c>
      <c r="R116">
        <v>154.69</v>
      </c>
      <c r="S116">
        <f t="shared" si="6"/>
        <v>100.01984337972871</v>
      </c>
      <c r="T116">
        <f t="shared" si="9"/>
        <v>116</v>
      </c>
      <c r="U116">
        <f t="shared" si="7"/>
        <v>1.5465931036575831</v>
      </c>
      <c r="V116">
        <v>1.3143928337151343</v>
      </c>
      <c r="W116">
        <f t="shared" si="8"/>
        <v>117.68932090322524</v>
      </c>
    </row>
    <row r="117" spans="1:23" x14ac:dyDescent="0.35">
      <c r="A117" t="s">
        <v>163</v>
      </c>
      <c r="B117">
        <v>116.08</v>
      </c>
      <c r="C117">
        <f t="shared" si="5"/>
        <v>4.7542796085759322</v>
      </c>
      <c r="Q117" t="s">
        <v>163</v>
      </c>
      <c r="R117">
        <v>116.08</v>
      </c>
      <c r="S117">
        <f t="shared" si="6"/>
        <v>100.16512059927187</v>
      </c>
      <c r="T117">
        <f t="shared" si="9"/>
        <v>117</v>
      </c>
      <c r="U117">
        <f t="shared" si="7"/>
        <v>1.1588864397657783</v>
      </c>
      <c r="V117">
        <v>1.0146095238950885</v>
      </c>
      <c r="W117">
        <f t="shared" si="8"/>
        <v>114.40854561897723</v>
      </c>
    </row>
    <row r="118" spans="1:23" x14ac:dyDescent="0.35">
      <c r="A118" t="s">
        <v>162</v>
      </c>
      <c r="B118">
        <v>112.72</v>
      </c>
      <c r="C118">
        <f t="shared" si="5"/>
        <v>4.7249068675904251</v>
      </c>
      <c r="Q118" t="s">
        <v>162</v>
      </c>
      <c r="R118">
        <v>112.72</v>
      </c>
      <c r="S118">
        <f t="shared" si="6"/>
        <v>100.30987679377643</v>
      </c>
      <c r="T118">
        <f t="shared" si="9"/>
        <v>118</v>
      </c>
      <c r="U118">
        <f t="shared" si="7"/>
        <v>1.123717859127044</v>
      </c>
      <c r="V118">
        <v>0.96863141403013286</v>
      </c>
      <c r="W118">
        <f t="shared" si="8"/>
        <v>116.37037408379307</v>
      </c>
    </row>
    <row r="119" spans="1:23" x14ac:dyDescent="0.35">
      <c r="A119" t="s">
        <v>161</v>
      </c>
      <c r="B119">
        <v>83.18</v>
      </c>
      <c r="C119">
        <f t="shared" si="5"/>
        <v>4.4210069343147653</v>
      </c>
      <c r="Q119" t="s">
        <v>161</v>
      </c>
      <c r="R119">
        <v>83.18</v>
      </c>
      <c r="S119">
        <f t="shared" si="6"/>
        <v>100.4541127819039</v>
      </c>
      <c r="T119">
        <f t="shared" si="9"/>
        <v>119</v>
      </c>
      <c r="U119">
        <f t="shared" si="7"/>
        <v>0.8280397655852304</v>
      </c>
      <c r="V119">
        <v>0.77852471323211869</v>
      </c>
      <c r="W119">
        <f t="shared" si="8"/>
        <v>106.84310797876974</v>
      </c>
    </row>
    <row r="120" spans="1:23" x14ac:dyDescent="0.35">
      <c r="A120" t="s">
        <v>160</v>
      </c>
      <c r="B120">
        <v>88.1</v>
      </c>
      <c r="C120">
        <f t="shared" si="5"/>
        <v>4.478472532942134</v>
      </c>
      <c r="Q120" t="s">
        <v>160</v>
      </c>
      <c r="R120">
        <v>88.1</v>
      </c>
      <c r="S120">
        <f t="shared" si="6"/>
        <v>100.59782939219394</v>
      </c>
      <c r="T120">
        <f t="shared" si="9"/>
        <v>120</v>
      </c>
      <c r="U120">
        <f t="shared" si="7"/>
        <v>0.87576442287368339</v>
      </c>
      <c r="V120">
        <v>0.83640448490186359</v>
      </c>
      <c r="W120">
        <f t="shared" si="8"/>
        <v>105.33181204825424</v>
      </c>
    </row>
    <row r="121" spans="1:23" x14ac:dyDescent="0.35">
      <c r="A121" t="s">
        <v>159</v>
      </c>
      <c r="B121">
        <v>73.319999999999993</v>
      </c>
      <c r="C121">
        <f t="shared" si="5"/>
        <v>4.2948334229715046</v>
      </c>
      <c r="Q121" t="s">
        <v>159</v>
      </c>
      <c r="R121">
        <v>73.319999999999993</v>
      </c>
      <c r="S121">
        <f t="shared" si="6"/>
        <v>100.74102746292709</v>
      </c>
      <c r="T121">
        <f t="shared" si="9"/>
        <v>121</v>
      </c>
      <c r="U121">
        <f t="shared" si="7"/>
        <v>0.72780675208997547</v>
      </c>
      <c r="V121">
        <v>0.6982378741304921</v>
      </c>
      <c r="W121">
        <f t="shared" si="8"/>
        <v>105.00719413323802</v>
      </c>
    </row>
    <row r="122" spans="1:23" x14ac:dyDescent="0.35">
      <c r="A122" t="s">
        <v>158</v>
      </c>
      <c r="B122">
        <v>80.02</v>
      </c>
      <c r="C122">
        <f t="shared" si="5"/>
        <v>4.382276603429089</v>
      </c>
      <c r="Q122" t="s">
        <v>158</v>
      </c>
      <c r="R122">
        <v>80.02</v>
      </c>
      <c r="S122">
        <f t="shared" si="6"/>
        <v>100.88370784198956</v>
      </c>
      <c r="T122">
        <f t="shared" si="9"/>
        <v>122</v>
      </c>
      <c r="U122">
        <f t="shared" si="7"/>
        <v>0.79319051323264578</v>
      </c>
      <c r="V122">
        <v>0.75431729985063134</v>
      </c>
      <c r="W122">
        <f t="shared" si="8"/>
        <v>106.0826790209444</v>
      </c>
    </row>
    <row r="123" spans="1:23" x14ac:dyDescent="0.35">
      <c r="A123" t="s">
        <v>157</v>
      </c>
      <c r="B123">
        <v>112.5</v>
      </c>
      <c r="C123">
        <f t="shared" si="5"/>
        <v>4.7229532216444747</v>
      </c>
      <c r="Q123" t="s">
        <v>157</v>
      </c>
      <c r="R123">
        <v>112.5</v>
      </c>
      <c r="S123">
        <f t="shared" si="6"/>
        <v>101.02587138673736</v>
      </c>
      <c r="T123">
        <f t="shared" si="9"/>
        <v>123</v>
      </c>
      <c r="U123">
        <f t="shared" si="7"/>
        <v>1.1135761409999474</v>
      </c>
      <c r="V123">
        <v>1.0228501899012146</v>
      </c>
      <c r="W123">
        <f t="shared" si="8"/>
        <v>109.9867811637842</v>
      </c>
    </row>
    <row r="124" spans="1:23" x14ac:dyDescent="0.35">
      <c r="A124" t="s">
        <v>156</v>
      </c>
      <c r="B124">
        <v>139.93</v>
      </c>
      <c r="C124">
        <f t="shared" si="5"/>
        <v>4.9411422975676222</v>
      </c>
      <c r="Q124" t="s">
        <v>156</v>
      </c>
      <c r="R124">
        <v>139.93</v>
      </c>
      <c r="S124">
        <f t="shared" si="6"/>
        <v>101.16751896386297</v>
      </c>
      <c r="T124">
        <f t="shared" si="9"/>
        <v>124</v>
      </c>
      <c r="U124">
        <f t="shared" si="7"/>
        <v>1.3831514445855195</v>
      </c>
      <c r="V124">
        <v>1.2565303747813008</v>
      </c>
      <c r="W124">
        <f t="shared" si="8"/>
        <v>111.36221042356802</v>
      </c>
    </row>
    <row r="125" spans="1:23" x14ac:dyDescent="0.35">
      <c r="A125" t="s">
        <v>155</v>
      </c>
      <c r="B125">
        <v>129.36000000000001</v>
      </c>
      <c r="C125">
        <f t="shared" si="5"/>
        <v>4.8625992152688511</v>
      </c>
      <c r="Q125" t="s">
        <v>155</v>
      </c>
      <c r="R125">
        <v>129.36000000000001</v>
      </c>
      <c r="S125">
        <f t="shared" si="6"/>
        <v>101.30865144926173</v>
      </c>
      <c r="T125">
        <f t="shared" si="9"/>
        <v>125</v>
      </c>
      <c r="U125">
        <f t="shared" si="7"/>
        <v>1.2768899610196391</v>
      </c>
      <c r="V125">
        <v>1.2338869960682335</v>
      </c>
      <c r="W125">
        <f t="shared" si="8"/>
        <v>104.83942242053296</v>
      </c>
    </row>
    <row r="126" spans="1:23" x14ac:dyDescent="0.35">
      <c r="A126" t="s">
        <v>154</v>
      </c>
      <c r="B126">
        <v>133.58000000000001</v>
      </c>
      <c r="C126">
        <f t="shared" si="5"/>
        <v>4.8947005492974904</v>
      </c>
      <c r="Q126" t="s">
        <v>154</v>
      </c>
      <c r="R126">
        <v>133.58000000000001</v>
      </c>
      <c r="S126">
        <f t="shared" si="6"/>
        <v>101.44926972789972</v>
      </c>
      <c r="T126">
        <f t="shared" si="9"/>
        <v>126</v>
      </c>
      <c r="U126">
        <f t="shared" si="7"/>
        <v>1.3167172159866616</v>
      </c>
      <c r="V126">
        <v>1.2962815939921382</v>
      </c>
      <c r="W126">
        <f t="shared" si="8"/>
        <v>103.04859732569045</v>
      </c>
    </row>
    <row r="127" spans="1:23" x14ac:dyDescent="0.35">
      <c r="A127" t="s">
        <v>153</v>
      </c>
      <c r="B127">
        <v>88.97</v>
      </c>
      <c r="C127">
        <f t="shared" si="5"/>
        <v>4.4882992342566759</v>
      </c>
      <c r="Q127" t="s">
        <v>153</v>
      </c>
      <c r="R127">
        <v>88.97</v>
      </c>
      <c r="S127">
        <f t="shared" si="6"/>
        <v>101.58937469368216</v>
      </c>
      <c r="T127">
        <f t="shared" si="9"/>
        <v>127</v>
      </c>
      <c r="U127">
        <f t="shared" si="7"/>
        <v>0.87578056532257642</v>
      </c>
      <c r="V127">
        <v>0.82533270150165139</v>
      </c>
      <c r="W127">
        <f t="shared" si="8"/>
        <v>107.79895166897369</v>
      </c>
    </row>
    <row r="128" spans="1:23" x14ac:dyDescent="0.35">
      <c r="A128" t="s">
        <v>152</v>
      </c>
      <c r="B128">
        <v>142.85</v>
      </c>
      <c r="C128">
        <f t="shared" si="5"/>
        <v>4.9617951286767816</v>
      </c>
      <c r="Q128" t="s">
        <v>152</v>
      </c>
      <c r="R128">
        <v>142.85</v>
      </c>
      <c r="S128">
        <f t="shared" si="6"/>
        <v>101.7289672493233</v>
      </c>
      <c r="T128">
        <f t="shared" si="9"/>
        <v>128</v>
      </c>
      <c r="U128">
        <f t="shared" si="7"/>
        <v>1.4042214706642491</v>
      </c>
      <c r="V128">
        <v>1.3143928337151343</v>
      </c>
      <c r="W128">
        <f t="shared" si="8"/>
        <v>108.68135943516532</v>
      </c>
    </row>
    <row r="129" spans="1:23" x14ac:dyDescent="0.35">
      <c r="A129" t="s">
        <v>151</v>
      </c>
      <c r="B129">
        <v>114.61</v>
      </c>
      <c r="C129">
        <f t="shared" ref="C129:C192" si="10">LN(B129)</f>
        <v>4.7415350605086077</v>
      </c>
      <c r="Q129" t="s">
        <v>151</v>
      </c>
      <c r="R129">
        <v>114.61</v>
      </c>
      <c r="S129">
        <f t="shared" si="6"/>
        <v>101.86804830621637</v>
      </c>
      <c r="T129">
        <f t="shared" si="9"/>
        <v>129</v>
      </c>
      <c r="U129">
        <f t="shared" si="7"/>
        <v>1.1250829077973616</v>
      </c>
      <c r="V129">
        <v>1.0146095238950885</v>
      </c>
      <c r="W129">
        <f t="shared" si="8"/>
        <v>112.95971238276172</v>
      </c>
    </row>
    <row r="130" spans="1:23" x14ac:dyDescent="0.35">
      <c r="A130" t="s">
        <v>150</v>
      </c>
      <c r="B130">
        <v>109.21</v>
      </c>
      <c r="C130">
        <f t="shared" si="10"/>
        <v>4.6932726342096371</v>
      </c>
      <c r="Q130" t="s">
        <v>150</v>
      </c>
      <c r="R130">
        <v>109.21</v>
      </c>
      <c r="S130">
        <f t="shared" ref="S130:S193" si="11">EXP($O$1*($N$1^T130)+$P$1)</f>
        <v>102.00661878430552</v>
      </c>
      <c r="T130">
        <f t="shared" si="9"/>
        <v>130</v>
      </c>
      <c r="U130">
        <f t="shared" ref="U130:U193" si="12">R130/S130</f>
        <v>1.0706168021403213</v>
      </c>
      <c r="V130">
        <v>0.96863141403013286</v>
      </c>
      <c r="W130">
        <f t="shared" ref="W130:W193" si="13">R130/V130</f>
        <v>112.7467046991753</v>
      </c>
    </row>
    <row r="131" spans="1:23" x14ac:dyDescent="0.35">
      <c r="A131" t="s">
        <v>149</v>
      </c>
      <c r="B131">
        <v>78.739999999999995</v>
      </c>
      <c r="C131">
        <f t="shared" si="10"/>
        <v>4.3661512855155911</v>
      </c>
      <c r="Q131" t="s">
        <v>149</v>
      </c>
      <c r="R131">
        <v>78.739999999999995</v>
      </c>
      <c r="S131">
        <f t="shared" si="11"/>
        <v>102.1446796119575</v>
      </c>
      <c r="T131">
        <f t="shared" ref="T131:T194" si="14">1+T130</f>
        <v>131</v>
      </c>
      <c r="U131">
        <f t="shared" si="12"/>
        <v>0.77086736479207041</v>
      </c>
      <c r="V131">
        <v>0.77852471323211869</v>
      </c>
      <c r="W131">
        <f t="shared" si="13"/>
        <v>101.14001349180486</v>
      </c>
    </row>
    <row r="132" spans="1:23" x14ac:dyDescent="0.35">
      <c r="A132" t="s">
        <v>148</v>
      </c>
      <c r="B132">
        <v>84.81</v>
      </c>
      <c r="C132">
        <f t="shared" si="10"/>
        <v>4.440413460373609</v>
      </c>
      <c r="Q132" t="s">
        <v>148</v>
      </c>
      <c r="R132">
        <v>84.81</v>
      </c>
      <c r="S132">
        <f t="shared" si="11"/>
        <v>102.2822317258353</v>
      </c>
      <c r="T132">
        <f t="shared" si="14"/>
        <v>132</v>
      </c>
      <c r="U132">
        <f t="shared" si="12"/>
        <v>0.82917627596678634</v>
      </c>
      <c r="V132">
        <v>0.83640448490186359</v>
      </c>
      <c r="W132">
        <f t="shared" si="13"/>
        <v>101.39830851092444</v>
      </c>
    </row>
    <row r="133" spans="1:23" x14ac:dyDescent="0.35">
      <c r="A133" t="s">
        <v>147</v>
      </c>
      <c r="B133">
        <v>67.260000000000005</v>
      </c>
      <c r="C133">
        <f t="shared" si="10"/>
        <v>4.2085657063121236</v>
      </c>
      <c r="Q133" t="s">
        <v>147</v>
      </c>
      <c r="R133">
        <v>67.260000000000005</v>
      </c>
      <c r="S133">
        <f t="shared" si="11"/>
        <v>102.41927607077169</v>
      </c>
      <c r="T133">
        <f t="shared" si="14"/>
        <v>133</v>
      </c>
      <c r="U133">
        <f t="shared" si="12"/>
        <v>0.65671231608318892</v>
      </c>
      <c r="V133">
        <v>0.6982378741304921</v>
      </c>
      <c r="W133">
        <f t="shared" si="13"/>
        <v>96.328203456104617</v>
      </c>
    </row>
    <row r="134" spans="1:23" x14ac:dyDescent="0.35">
      <c r="A134" t="s">
        <v>146</v>
      </c>
      <c r="B134">
        <v>72.34</v>
      </c>
      <c r="C134">
        <f t="shared" si="10"/>
        <v>4.2813772265239516</v>
      </c>
      <c r="Q134" t="s">
        <v>146</v>
      </c>
      <c r="R134">
        <v>72.34</v>
      </c>
      <c r="S134">
        <f t="shared" si="11"/>
        <v>102.55581359964495</v>
      </c>
      <c r="T134">
        <f t="shared" si="14"/>
        <v>134</v>
      </c>
      <c r="U134">
        <f t="shared" si="12"/>
        <v>0.70537200633402652</v>
      </c>
      <c r="V134">
        <v>0.75431729985063134</v>
      </c>
      <c r="W134">
        <f t="shared" si="13"/>
        <v>95.901287182893256</v>
      </c>
    </row>
    <row r="135" spans="1:23" x14ac:dyDescent="0.35">
      <c r="A135" t="s">
        <v>145</v>
      </c>
      <c r="B135">
        <v>106.43</v>
      </c>
      <c r="C135">
        <f t="shared" si="10"/>
        <v>4.6674874920529534</v>
      </c>
      <c r="Q135" t="s">
        <v>145</v>
      </c>
      <c r="R135">
        <v>106.43</v>
      </c>
      <c r="S135">
        <f t="shared" si="11"/>
        <v>102.69184527325393</v>
      </c>
      <c r="T135">
        <f t="shared" si="14"/>
        <v>135</v>
      </c>
      <c r="U135">
        <f t="shared" si="12"/>
        <v>1.0364016706175565</v>
      </c>
      <c r="V135">
        <v>1.0228501899012146</v>
      </c>
      <c r="W135">
        <f t="shared" si="13"/>
        <v>104.05238328232493</v>
      </c>
    </row>
    <row r="136" spans="1:23" x14ac:dyDescent="0.35">
      <c r="A136" t="s">
        <v>144</v>
      </c>
      <c r="B136">
        <v>144.41</v>
      </c>
      <c r="C136">
        <f t="shared" si="10"/>
        <v>4.9726564761384742</v>
      </c>
      <c r="Q136" t="s">
        <v>144</v>
      </c>
      <c r="R136">
        <v>144.41</v>
      </c>
      <c r="S136">
        <f t="shared" si="11"/>
        <v>102.82737206019527</v>
      </c>
      <c r="T136">
        <f t="shared" si="14"/>
        <v>136</v>
      </c>
      <c r="U136">
        <f t="shared" si="12"/>
        <v>1.4043925961218011</v>
      </c>
      <c r="V136">
        <v>1.2565303747813008</v>
      </c>
      <c r="W136">
        <f t="shared" si="13"/>
        <v>114.92758384383232</v>
      </c>
    </row>
    <row r="137" spans="1:23" x14ac:dyDescent="0.35">
      <c r="A137" t="s">
        <v>143</v>
      </c>
      <c r="B137">
        <v>127.68</v>
      </c>
      <c r="C137">
        <f t="shared" si="10"/>
        <v>4.8495271337014989</v>
      </c>
      <c r="Q137" t="s">
        <v>143</v>
      </c>
      <c r="R137">
        <v>127.68</v>
      </c>
      <c r="S137">
        <f t="shared" si="11"/>
        <v>102.96239493674125</v>
      </c>
      <c r="T137">
        <f t="shared" si="14"/>
        <v>137</v>
      </c>
      <c r="U137">
        <f t="shared" si="12"/>
        <v>1.2400643951458679</v>
      </c>
      <c r="V137">
        <v>1.2338869960682335</v>
      </c>
      <c r="W137">
        <f t="shared" si="13"/>
        <v>103.47787148000654</v>
      </c>
    </row>
    <row r="138" spans="1:23" x14ac:dyDescent="0.35">
      <c r="A138" t="s">
        <v>142</v>
      </c>
      <c r="B138">
        <v>140.82</v>
      </c>
      <c r="C138">
        <f t="shared" si="10"/>
        <v>4.9474824790909873</v>
      </c>
      <c r="Q138" t="s">
        <v>142</v>
      </c>
      <c r="R138">
        <v>140.82</v>
      </c>
      <c r="S138">
        <f t="shared" si="11"/>
        <v>103.09691488671787</v>
      </c>
      <c r="T138">
        <f t="shared" si="14"/>
        <v>138</v>
      </c>
      <c r="U138">
        <f t="shared" si="12"/>
        <v>1.3658992624050097</v>
      </c>
      <c r="V138">
        <v>1.2962815939921382</v>
      </c>
      <c r="W138">
        <f t="shared" si="13"/>
        <v>108.63380352899931</v>
      </c>
    </row>
    <row r="139" spans="1:23" x14ac:dyDescent="0.35">
      <c r="A139" t="s">
        <v>141</v>
      </c>
      <c r="B139">
        <v>90.74</v>
      </c>
      <c r="C139">
        <f t="shared" si="10"/>
        <v>4.5079982742358178</v>
      </c>
      <c r="Q139" t="s">
        <v>141</v>
      </c>
      <c r="R139">
        <v>90.74</v>
      </c>
      <c r="S139">
        <f t="shared" si="11"/>
        <v>103.2309329013848</v>
      </c>
      <c r="T139">
        <f t="shared" si="14"/>
        <v>139</v>
      </c>
      <c r="U139">
        <f t="shared" si="12"/>
        <v>0.87900009667337564</v>
      </c>
      <c r="V139">
        <v>0.82533270150165139</v>
      </c>
      <c r="W139">
        <f t="shared" si="13"/>
        <v>109.94354135599271</v>
      </c>
    </row>
    <row r="140" spans="1:23" x14ac:dyDescent="0.35">
      <c r="A140" t="s">
        <v>140</v>
      </c>
      <c r="B140">
        <v>146.88</v>
      </c>
      <c r="C140">
        <f t="shared" si="10"/>
        <v>4.9896159268721805</v>
      </c>
      <c r="Q140" t="s">
        <v>140</v>
      </c>
      <c r="R140">
        <v>146.88</v>
      </c>
      <c r="S140">
        <f t="shared" si="11"/>
        <v>103.36444997931562</v>
      </c>
      <c r="T140">
        <f t="shared" si="14"/>
        <v>140</v>
      </c>
      <c r="U140">
        <f t="shared" si="12"/>
        <v>1.4209914533419596</v>
      </c>
      <c r="V140">
        <v>1.3143928337151343</v>
      </c>
      <c r="W140">
        <f t="shared" si="13"/>
        <v>111.74741388755396</v>
      </c>
    </row>
    <row r="141" spans="1:23" x14ac:dyDescent="0.35">
      <c r="A141" t="s">
        <v>139</v>
      </c>
      <c r="B141">
        <v>110.48</v>
      </c>
      <c r="C141">
        <f t="shared" si="10"/>
        <v>4.7048345091010368</v>
      </c>
      <c r="Q141" t="s">
        <v>139</v>
      </c>
      <c r="R141">
        <v>110.48</v>
      </c>
      <c r="S141">
        <f t="shared" si="11"/>
        <v>103.49746712627896</v>
      </c>
      <c r="T141">
        <f t="shared" si="14"/>
        <v>141</v>
      </c>
      <c r="U141">
        <f t="shared" si="12"/>
        <v>1.0674657367721041</v>
      </c>
      <c r="V141">
        <v>1.0146095238950885</v>
      </c>
      <c r="W141">
        <f t="shared" si="13"/>
        <v>108.88918090958481</v>
      </c>
    </row>
    <row r="142" spans="1:23" x14ac:dyDescent="0.35">
      <c r="A142" t="s">
        <v>138</v>
      </c>
      <c r="B142">
        <v>101.13</v>
      </c>
      <c r="C142">
        <f t="shared" si="10"/>
        <v>4.6164068179140791</v>
      </c>
      <c r="Q142" t="s">
        <v>138</v>
      </c>
      <c r="R142">
        <v>101.13</v>
      </c>
      <c r="S142">
        <f t="shared" si="11"/>
        <v>103.62998535512085</v>
      </c>
      <c r="T142">
        <f t="shared" si="14"/>
        <v>142</v>
      </c>
      <c r="U142">
        <f t="shared" si="12"/>
        <v>0.97587584957622187</v>
      </c>
      <c r="V142">
        <v>0.96863141403013286</v>
      </c>
      <c r="W142">
        <f t="shared" si="13"/>
        <v>104.40503842347402</v>
      </c>
    </row>
    <row r="143" spans="1:23" x14ac:dyDescent="0.35">
      <c r="A143" t="s">
        <v>137</v>
      </c>
      <c r="B143">
        <v>79.900000000000006</v>
      </c>
      <c r="C143">
        <f t="shared" si="10"/>
        <v>4.3807758527722287</v>
      </c>
      <c r="Q143" t="s">
        <v>137</v>
      </c>
      <c r="R143">
        <v>79.900000000000006</v>
      </c>
      <c r="S143">
        <f t="shared" si="11"/>
        <v>103.76200568564791</v>
      </c>
      <c r="T143">
        <f t="shared" si="14"/>
        <v>143</v>
      </c>
      <c r="U143">
        <f t="shared" si="12"/>
        <v>0.7700313758589149</v>
      </c>
      <c r="V143">
        <v>0.77852471323211869</v>
      </c>
      <c r="W143">
        <f t="shared" si="13"/>
        <v>102.63001115056146</v>
      </c>
    </row>
    <row r="144" spans="1:23" x14ac:dyDescent="0.35">
      <c r="A144" t="s">
        <v>136</v>
      </c>
      <c r="B144">
        <v>79.459999999999994</v>
      </c>
      <c r="C144">
        <f t="shared" si="10"/>
        <v>4.3752537503864524</v>
      </c>
      <c r="Q144" t="s">
        <v>136</v>
      </c>
      <c r="R144">
        <v>79.459999999999994</v>
      </c>
      <c r="S144">
        <f t="shared" si="11"/>
        <v>103.89352914451102</v>
      </c>
      <c r="T144">
        <f t="shared" si="14"/>
        <v>144</v>
      </c>
      <c r="U144">
        <f t="shared" si="12"/>
        <v>0.76482145379309296</v>
      </c>
      <c r="V144">
        <v>0.83640448490186359</v>
      </c>
      <c r="W144">
        <f t="shared" si="13"/>
        <v>95.001881786087196</v>
      </c>
    </row>
    <row r="145" spans="1:23" x14ac:dyDescent="0.35">
      <c r="A145" t="s">
        <v>135</v>
      </c>
      <c r="B145">
        <v>74.56</v>
      </c>
      <c r="C145">
        <f t="shared" si="10"/>
        <v>4.3116041703773353</v>
      </c>
      <c r="Q145" t="s">
        <v>135</v>
      </c>
      <c r="R145">
        <v>74.56</v>
      </c>
      <c r="S145">
        <f t="shared" si="11"/>
        <v>104.02455676509047</v>
      </c>
      <c r="T145">
        <f t="shared" si="14"/>
        <v>145</v>
      </c>
      <c r="U145">
        <f t="shared" si="12"/>
        <v>0.71675383504274204</v>
      </c>
      <c r="V145">
        <v>0.6982378741304921</v>
      </c>
      <c r="W145">
        <f t="shared" si="13"/>
        <v>106.78309321568777</v>
      </c>
    </row>
    <row r="146" spans="1:23" x14ac:dyDescent="0.35">
      <c r="A146" t="s">
        <v>134</v>
      </c>
      <c r="B146">
        <v>78.12</v>
      </c>
      <c r="C146">
        <f t="shared" si="10"/>
        <v>4.3582461060084778</v>
      </c>
      <c r="Q146" t="s">
        <v>134</v>
      </c>
      <c r="R146">
        <v>78.12</v>
      </c>
      <c r="S146">
        <f t="shared" si="11"/>
        <v>104.15508958738138</v>
      </c>
      <c r="T146">
        <f t="shared" si="14"/>
        <v>146</v>
      </c>
      <c r="U146">
        <f t="shared" si="12"/>
        <v>0.75003535890064088</v>
      </c>
      <c r="V146">
        <v>0.75431729985063134</v>
      </c>
      <c r="W146">
        <f t="shared" si="13"/>
        <v>103.56384510267655</v>
      </c>
    </row>
    <row r="147" spans="1:23" x14ac:dyDescent="0.35">
      <c r="A147" t="s">
        <v>133</v>
      </c>
      <c r="B147">
        <v>112.75</v>
      </c>
      <c r="C147">
        <f t="shared" si="10"/>
        <v>4.7251729783827878</v>
      </c>
      <c r="Q147" t="s">
        <v>133</v>
      </c>
      <c r="R147">
        <v>112.75</v>
      </c>
      <c r="S147">
        <f t="shared" si="11"/>
        <v>104.28512865788102</v>
      </c>
      <c r="T147">
        <f t="shared" si="14"/>
        <v>147</v>
      </c>
      <c r="U147">
        <f t="shared" si="12"/>
        <v>1.0811704549925707</v>
      </c>
      <c r="V147">
        <v>1.0228501899012146</v>
      </c>
      <c r="W147">
        <f t="shared" si="13"/>
        <v>110.23119623303705</v>
      </c>
    </row>
    <row r="148" spans="1:23" x14ac:dyDescent="0.35">
      <c r="A148" t="s">
        <v>132</v>
      </c>
      <c r="B148">
        <v>148.47</v>
      </c>
      <c r="C148">
        <f t="shared" si="10"/>
        <v>5.0003829176319048</v>
      </c>
      <c r="Q148" t="s">
        <v>132</v>
      </c>
      <c r="R148">
        <v>148.47</v>
      </c>
      <c r="S148">
        <f t="shared" si="11"/>
        <v>104.41467502947535</v>
      </c>
      <c r="T148">
        <f t="shared" si="14"/>
        <v>148</v>
      </c>
      <c r="U148">
        <f t="shared" si="12"/>
        <v>1.4219265630821358</v>
      </c>
      <c r="V148">
        <v>1.2565303747813008</v>
      </c>
      <c r="W148">
        <f t="shared" si="13"/>
        <v>118.15870350594685</v>
      </c>
    </row>
    <row r="149" spans="1:23" x14ac:dyDescent="0.35">
      <c r="A149" t="s">
        <v>131</v>
      </c>
      <c r="B149">
        <v>141.96</v>
      </c>
      <c r="C149">
        <f t="shared" si="10"/>
        <v>4.9555453277782959</v>
      </c>
      <c r="Q149" t="s">
        <v>131</v>
      </c>
      <c r="R149">
        <v>141.96</v>
      </c>
      <c r="S149">
        <f t="shared" si="11"/>
        <v>104.54372976132849</v>
      </c>
      <c r="T149">
        <f t="shared" si="14"/>
        <v>149</v>
      </c>
      <c r="U149">
        <f t="shared" si="12"/>
        <v>1.3579006634266082</v>
      </c>
      <c r="V149">
        <v>1.2338869960682335</v>
      </c>
      <c r="W149">
        <f t="shared" si="13"/>
        <v>115.05105447448096</v>
      </c>
    </row>
    <row r="150" spans="1:23" x14ac:dyDescent="0.35">
      <c r="A150" t="s">
        <v>130</v>
      </c>
      <c r="B150">
        <v>130.34</v>
      </c>
      <c r="C150">
        <f t="shared" si="10"/>
        <v>4.8701464209042342</v>
      </c>
      <c r="Q150" t="s">
        <v>130</v>
      </c>
      <c r="R150">
        <v>130.34</v>
      </c>
      <c r="S150">
        <f t="shared" si="11"/>
        <v>104.67229391877126</v>
      </c>
      <c r="T150">
        <f t="shared" si="14"/>
        <v>150</v>
      </c>
      <c r="U150">
        <f t="shared" si="12"/>
        <v>1.2452196767670691</v>
      </c>
      <c r="V150">
        <v>1.2962815939921382</v>
      </c>
      <c r="W150">
        <f t="shared" si="13"/>
        <v>100.54914040597764</v>
      </c>
    </row>
    <row r="151" spans="1:23" x14ac:dyDescent="0.35">
      <c r="A151" t="s">
        <v>129</v>
      </c>
      <c r="B151">
        <v>87.31</v>
      </c>
      <c r="C151">
        <f t="shared" si="10"/>
        <v>4.4694650038227159</v>
      </c>
      <c r="Q151" t="s">
        <v>129</v>
      </c>
      <c r="R151">
        <v>87.31</v>
      </c>
      <c r="S151">
        <f t="shared" si="11"/>
        <v>104.80036857319163</v>
      </c>
      <c r="T151">
        <f t="shared" si="14"/>
        <v>151</v>
      </c>
      <c r="U151">
        <f t="shared" si="12"/>
        <v>0.83310775704976159</v>
      </c>
      <c r="V151">
        <v>0.82533270150165139</v>
      </c>
      <c r="W151">
        <f t="shared" si="13"/>
        <v>105.78764156702363</v>
      </c>
    </row>
    <row r="152" spans="1:23" x14ac:dyDescent="0.35">
      <c r="A152" t="s">
        <v>128</v>
      </c>
      <c r="B152">
        <v>141.03</v>
      </c>
      <c r="C152">
        <f t="shared" si="10"/>
        <v>4.9489726337041491</v>
      </c>
      <c r="Q152" t="s">
        <v>128</v>
      </c>
      <c r="R152">
        <v>141.03</v>
      </c>
      <c r="S152">
        <f t="shared" si="11"/>
        <v>104.92795480192596</v>
      </c>
      <c r="T152">
        <f t="shared" si="14"/>
        <v>152</v>
      </c>
      <c r="U152">
        <f t="shared" si="12"/>
        <v>1.344065080332733</v>
      </c>
      <c r="V152">
        <v>1.3143928337151343</v>
      </c>
      <c r="W152">
        <f t="shared" si="13"/>
        <v>107.29668968247368</v>
      </c>
    </row>
    <row r="153" spans="1:23" x14ac:dyDescent="0.35">
      <c r="A153" t="s">
        <v>127</v>
      </c>
      <c r="B153">
        <v>110.17</v>
      </c>
      <c r="C153">
        <f t="shared" si="10"/>
        <v>4.7020246273519737</v>
      </c>
      <c r="Q153" t="s">
        <v>127</v>
      </c>
      <c r="R153">
        <v>110.17</v>
      </c>
      <c r="S153">
        <f t="shared" si="11"/>
        <v>105.05505368815059</v>
      </c>
      <c r="T153">
        <f t="shared" si="14"/>
        <v>153</v>
      </c>
      <c r="U153">
        <f t="shared" si="12"/>
        <v>1.0486882461364764</v>
      </c>
      <c r="V153">
        <v>1.0146095238950885</v>
      </c>
      <c r="W153">
        <f t="shared" si="13"/>
        <v>108.58364464888629</v>
      </c>
    </row>
    <row r="154" spans="1:23" x14ac:dyDescent="0.35">
      <c r="A154" t="s">
        <v>126</v>
      </c>
      <c r="B154">
        <v>103</v>
      </c>
      <c r="C154">
        <f t="shared" si="10"/>
        <v>4.6347289882296359</v>
      </c>
      <c r="Q154" t="s">
        <v>126</v>
      </c>
      <c r="R154">
        <v>103</v>
      </c>
      <c r="S154">
        <f t="shared" si="11"/>
        <v>105.18166632077499</v>
      </c>
      <c r="T154">
        <f t="shared" si="14"/>
        <v>154</v>
      </c>
      <c r="U154">
        <f t="shared" si="12"/>
        <v>0.97925811220634673</v>
      </c>
      <c r="V154">
        <v>0.96863141403013286</v>
      </c>
      <c r="W154">
        <f t="shared" si="13"/>
        <v>106.33559732639004</v>
      </c>
    </row>
    <row r="155" spans="1:23" x14ac:dyDescent="0.35">
      <c r="A155" t="s">
        <v>125</v>
      </c>
      <c r="B155">
        <v>82.2</v>
      </c>
      <c r="C155">
        <f t="shared" si="10"/>
        <v>4.4091553020621346</v>
      </c>
      <c r="Q155" t="s">
        <v>125</v>
      </c>
      <c r="R155">
        <v>82.2</v>
      </c>
      <c r="S155">
        <f t="shared" si="11"/>
        <v>105.30779379433517</v>
      </c>
      <c r="T155">
        <f t="shared" si="14"/>
        <v>155</v>
      </c>
      <c r="U155">
        <f t="shared" si="12"/>
        <v>0.78056900670177931</v>
      </c>
      <c r="V155">
        <v>0.77852471323211869</v>
      </c>
      <c r="W155">
        <f t="shared" si="13"/>
        <v>105.58431685326849</v>
      </c>
    </row>
    <row r="156" spans="1:23" x14ac:dyDescent="0.35">
      <c r="A156" t="s">
        <v>124</v>
      </c>
      <c r="B156">
        <v>87.62</v>
      </c>
      <c r="C156">
        <f t="shared" si="10"/>
        <v>4.4730092823857523</v>
      </c>
      <c r="Q156" t="s">
        <v>124</v>
      </c>
      <c r="R156">
        <v>87.62</v>
      </c>
      <c r="S156">
        <f t="shared" si="11"/>
        <v>105.43343720888846</v>
      </c>
      <c r="T156">
        <f t="shared" si="14"/>
        <v>156</v>
      </c>
      <c r="U156">
        <f t="shared" si="12"/>
        <v>0.83104565609868297</v>
      </c>
      <c r="V156">
        <v>0.83640448490186359</v>
      </c>
      <c r="W156">
        <f t="shared" si="13"/>
        <v>104.75792703368941</v>
      </c>
    </row>
    <row r="157" spans="1:23" x14ac:dyDescent="0.35">
      <c r="A157" t="s">
        <v>123</v>
      </c>
      <c r="B157">
        <v>77.08</v>
      </c>
      <c r="C157">
        <f t="shared" si="10"/>
        <v>4.3448438435461654</v>
      </c>
      <c r="Q157" t="s">
        <v>123</v>
      </c>
      <c r="R157">
        <v>77.08</v>
      </c>
      <c r="S157">
        <f t="shared" si="11"/>
        <v>105.55859766990874</v>
      </c>
      <c r="T157">
        <f t="shared" si="14"/>
        <v>157</v>
      </c>
      <c r="U157">
        <f t="shared" si="12"/>
        <v>0.73021053425734317</v>
      </c>
      <c r="V157">
        <v>0.6982378741304921</v>
      </c>
      <c r="W157">
        <f t="shared" si="13"/>
        <v>110.39217844776304</v>
      </c>
    </row>
    <row r="158" spans="1:23" x14ac:dyDescent="0.35">
      <c r="A158" t="s">
        <v>122</v>
      </c>
      <c r="B158">
        <v>74.08</v>
      </c>
      <c r="C158">
        <f t="shared" si="10"/>
        <v>4.3051455903379239</v>
      </c>
      <c r="Q158" t="s">
        <v>122</v>
      </c>
      <c r="R158">
        <v>74.08</v>
      </c>
      <c r="S158">
        <f t="shared" si="11"/>
        <v>105.68327628818305</v>
      </c>
      <c r="T158">
        <f t="shared" si="14"/>
        <v>158</v>
      </c>
      <c r="U158">
        <f t="shared" si="12"/>
        <v>0.70096237173793252</v>
      </c>
      <c r="V158">
        <v>0.75431729985063134</v>
      </c>
      <c r="W158">
        <f t="shared" si="13"/>
        <v>98.208008771201719</v>
      </c>
    </row>
    <row r="159" spans="1:23" x14ac:dyDescent="0.35">
      <c r="A159" t="s">
        <v>121</v>
      </c>
      <c r="B159">
        <v>118.54</v>
      </c>
      <c r="C159">
        <f t="shared" si="10"/>
        <v>4.775250456359692</v>
      </c>
      <c r="Q159" t="s">
        <v>121</v>
      </c>
      <c r="R159">
        <v>118.54</v>
      </c>
      <c r="S159">
        <f t="shared" si="11"/>
        <v>105.80747417970815</v>
      </c>
      <c r="T159">
        <f t="shared" si="14"/>
        <v>159</v>
      </c>
      <c r="U159">
        <f t="shared" si="12"/>
        <v>1.1203367334775081</v>
      </c>
      <c r="V159">
        <v>1.0228501899012146</v>
      </c>
      <c r="W159">
        <f t="shared" si="13"/>
        <v>115.89184923693315</v>
      </c>
    </row>
    <row r="160" spans="1:23" x14ac:dyDescent="0.35">
      <c r="A160" t="s">
        <v>120</v>
      </c>
      <c r="B160">
        <v>134.36000000000001</v>
      </c>
      <c r="C160">
        <f t="shared" si="10"/>
        <v>4.9005227647440925</v>
      </c>
      <c r="Q160" t="s">
        <v>120</v>
      </c>
      <c r="R160">
        <v>134.36000000000001</v>
      </c>
      <c r="S160">
        <f t="shared" si="11"/>
        <v>105.93119246558925</v>
      </c>
      <c r="T160">
        <f t="shared" si="14"/>
        <v>160</v>
      </c>
      <c r="U160">
        <f t="shared" si="12"/>
        <v>1.2683705042180622</v>
      </c>
      <c r="V160">
        <v>1.2565303747813008</v>
      </c>
      <c r="W160">
        <f t="shared" si="13"/>
        <v>106.92936891667691</v>
      </c>
    </row>
    <row r="161" spans="1:23" x14ac:dyDescent="0.35">
      <c r="A161" t="s">
        <v>119</v>
      </c>
      <c r="B161">
        <v>128.71</v>
      </c>
      <c r="C161">
        <f t="shared" si="10"/>
        <v>4.8575618116612862</v>
      </c>
      <c r="Q161" t="s">
        <v>119</v>
      </c>
      <c r="R161">
        <v>128.71</v>
      </c>
      <c r="S161">
        <f t="shared" si="11"/>
        <v>106.05443227193835</v>
      </c>
      <c r="T161">
        <f t="shared" si="14"/>
        <v>161</v>
      </c>
      <c r="U161">
        <f t="shared" si="12"/>
        <v>1.2136220735213556</v>
      </c>
      <c r="V161">
        <v>1.2338869960682335</v>
      </c>
      <c r="W161">
        <f t="shared" si="13"/>
        <v>104.31263187806738</v>
      </c>
    </row>
    <row r="162" spans="1:23" x14ac:dyDescent="0.35">
      <c r="A162" t="s">
        <v>118</v>
      </c>
      <c r="B162">
        <v>138.22</v>
      </c>
      <c r="C162">
        <f t="shared" si="10"/>
        <v>4.9288466186632487</v>
      </c>
      <c r="Q162" t="s">
        <v>118</v>
      </c>
      <c r="R162">
        <v>138.22</v>
      </c>
      <c r="S162">
        <f t="shared" si="11"/>
        <v>106.17719472977409</v>
      </c>
      <c r="T162">
        <f t="shared" si="14"/>
        <v>162</v>
      </c>
      <c r="U162">
        <f t="shared" si="12"/>
        <v>1.3017861354481661</v>
      </c>
      <c r="V162">
        <v>1.2962815939921382</v>
      </c>
      <c r="W162">
        <f t="shared" si="13"/>
        <v>106.62806649466188</v>
      </c>
    </row>
    <row r="163" spans="1:23" x14ac:dyDescent="0.35">
      <c r="A163" t="s">
        <v>117</v>
      </c>
      <c r="B163">
        <v>84.01</v>
      </c>
      <c r="C163">
        <f t="shared" si="10"/>
        <v>4.4309358393767555</v>
      </c>
      <c r="Q163" t="s">
        <v>117</v>
      </c>
      <c r="R163">
        <v>84.01</v>
      </c>
      <c r="S163">
        <f t="shared" si="11"/>
        <v>106.29948097492252</v>
      </c>
      <c r="T163">
        <f t="shared" si="14"/>
        <v>163</v>
      </c>
      <c r="U163">
        <f t="shared" si="12"/>
        <v>0.7903143009684036</v>
      </c>
      <c r="V163">
        <v>0.82533270150165139</v>
      </c>
      <c r="W163">
        <f t="shared" si="13"/>
        <v>101.78925401495425</v>
      </c>
    </row>
    <row r="164" spans="1:23" x14ac:dyDescent="0.35">
      <c r="A164" t="s">
        <v>116</v>
      </c>
      <c r="B164">
        <v>140.51</v>
      </c>
      <c r="C164">
        <f t="shared" si="10"/>
        <v>4.9452786606182491</v>
      </c>
      <c r="Q164" t="s">
        <v>116</v>
      </c>
      <c r="R164">
        <v>140.51</v>
      </c>
      <c r="S164">
        <f t="shared" si="11"/>
        <v>106.42129214791818</v>
      </c>
      <c r="T164">
        <f t="shared" si="14"/>
        <v>164</v>
      </c>
      <c r="U164">
        <f t="shared" si="12"/>
        <v>1.3203184923248337</v>
      </c>
      <c r="V164">
        <v>1.3143928337151343</v>
      </c>
      <c r="W164">
        <f t="shared" si="13"/>
        <v>106.90106975313321</v>
      </c>
    </row>
    <row r="165" spans="1:23" x14ac:dyDescent="0.35">
      <c r="A165" t="s">
        <v>115</v>
      </c>
      <c r="B165">
        <v>102.79</v>
      </c>
      <c r="C165">
        <f t="shared" si="10"/>
        <v>4.6326880720248305</v>
      </c>
      <c r="Q165" t="s">
        <v>115</v>
      </c>
      <c r="R165">
        <v>102.79</v>
      </c>
      <c r="S165">
        <f t="shared" si="11"/>
        <v>106.54262939390679</v>
      </c>
      <c r="T165">
        <f t="shared" si="14"/>
        <v>165</v>
      </c>
      <c r="U165">
        <f t="shared" si="12"/>
        <v>0.96477814171421794</v>
      </c>
      <c r="V165">
        <v>1.0146095238950885</v>
      </c>
      <c r="W165">
        <f t="shared" si="13"/>
        <v>101.30991044257986</v>
      </c>
    </row>
    <row r="166" spans="1:23" x14ac:dyDescent="0.35">
      <c r="A166" t="s">
        <v>114</v>
      </c>
      <c r="B166">
        <v>96.72</v>
      </c>
      <c r="C166">
        <f t="shared" si="10"/>
        <v>4.571820206306537</v>
      </c>
      <c r="Q166" t="s">
        <v>114</v>
      </c>
      <c r="R166">
        <v>96.72</v>
      </c>
      <c r="S166">
        <f t="shared" si="11"/>
        <v>106.6634938625479</v>
      </c>
      <c r="T166">
        <f t="shared" si="14"/>
        <v>166</v>
      </c>
      <c r="U166">
        <f t="shared" si="12"/>
        <v>0.90677697211604935</v>
      </c>
      <c r="V166">
        <v>0.96863141403013286</v>
      </c>
      <c r="W166">
        <f t="shared" si="13"/>
        <v>99.852223042800432</v>
      </c>
    </row>
    <row r="167" spans="1:23" x14ac:dyDescent="0.35">
      <c r="A167" t="s">
        <v>113</v>
      </c>
      <c r="B167">
        <v>80.8</v>
      </c>
      <c r="C167">
        <f t="shared" si="10"/>
        <v>4.39197696552705</v>
      </c>
      <c r="Q167" t="s">
        <v>113</v>
      </c>
      <c r="R167">
        <v>80.8</v>
      </c>
      <c r="S167">
        <f t="shared" si="11"/>
        <v>106.78388670791908</v>
      </c>
      <c r="T167">
        <f t="shared" si="14"/>
        <v>167</v>
      </c>
      <c r="U167">
        <f t="shared" si="12"/>
        <v>0.75666846835242496</v>
      </c>
      <c r="V167">
        <v>0.77852471323211869</v>
      </c>
      <c r="W167">
        <f t="shared" si="13"/>
        <v>103.78604381683812</v>
      </c>
    </row>
    <row r="168" spans="1:23" x14ac:dyDescent="0.35">
      <c r="A168" t="s">
        <v>112</v>
      </c>
      <c r="B168">
        <v>79.349999999999994</v>
      </c>
      <c r="C168">
        <f t="shared" si="10"/>
        <v>4.3738684469724181</v>
      </c>
      <c r="Q168" t="s">
        <v>112</v>
      </c>
      <c r="R168">
        <v>79.349999999999994</v>
      </c>
      <c r="S168">
        <f t="shared" si="11"/>
        <v>106.90380908842081</v>
      </c>
      <c r="T168">
        <f t="shared" si="14"/>
        <v>168</v>
      </c>
      <c r="U168">
        <f t="shared" si="12"/>
        <v>0.74225605875623302</v>
      </c>
      <c r="V168">
        <v>0.83640448490186359</v>
      </c>
      <c r="W168">
        <f t="shared" si="13"/>
        <v>94.870366470249422</v>
      </c>
    </row>
    <row r="169" spans="1:23" x14ac:dyDescent="0.35">
      <c r="A169" t="s">
        <v>111</v>
      </c>
      <c r="B169">
        <v>72.2</v>
      </c>
      <c r="C169">
        <f t="shared" si="10"/>
        <v>4.2794400458987809</v>
      </c>
      <c r="Q169" t="s">
        <v>111</v>
      </c>
      <c r="R169">
        <v>72.2</v>
      </c>
      <c r="S169">
        <f t="shared" si="11"/>
        <v>107.02326216668175</v>
      </c>
      <c r="T169">
        <f t="shared" si="14"/>
        <v>169</v>
      </c>
      <c r="U169">
        <f t="shared" si="12"/>
        <v>0.67461969050759463</v>
      </c>
      <c r="V169">
        <v>0.6982378741304921</v>
      </c>
      <c r="W169">
        <f t="shared" si="13"/>
        <v>103.40315625231568</v>
      </c>
    </row>
    <row r="170" spans="1:23" x14ac:dyDescent="0.35">
      <c r="A170" t="s">
        <v>110</v>
      </c>
      <c r="B170">
        <v>69.150000000000006</v>
      </c>
      <c r="C170">
        <f t="shared" si="10"/>
        <v>4.2362780581107673</v>
      </c>
      <c r="Q170" t="s">
        <v>110</v>
      </c>
      <c r="R170">
        <v>69.150000000000006</v>
      </c>
      <c r="S170">
        <f t="shared" si="11"/>
        <v>107.14224710946537</v>
      </c>
      <c r="T170">
        <f t="shared" si="14"/>
        <v>170</v>
      </c>
      <c r="U170">
        <f t="shared" si="12"/>
        <v>0.64540367469939897</v>
      </c>
      <c r="V170">
        <v>0.75431729985063134</v>
      </c>
      <c r="W170">
        <f t="shared" si="13"/>
        <v>91.672297604327753</v>
      </c>
    </row>
    <row r="171" spans="1:23" x14ac:dyDescent="0.35">
      <c r="A171" t="s">
        <v>109</v>
      </c>
      <c r="B171">
        <v>99.7</v>
      </c>
      <c r="C171">
        <f t="shared" si="10"/>
        <v>4.6021656769677923</v>
      </c>
      <c r="Q171" t="s">
        <v>109</v>
      </c>
      <c r="R171">
        <v>99.7</v>
      </c>
      <c r="S171">
        <f t="shared" si="11"/>
        <v>107.26076508757757</v>
      </c>
      <c r="T171">
        <f t="shared" si="14"/>
        <v>171</v>
      </c>
      <c r="U171">
        <f t="shared" si="12"/>
        <v>0.92951043113104537</v>
      </c>
      <c r="V171">
        <v>1.0228501899012146</v>
      </c>
      <c r="W171">
        <f t="shared" si="13"/>
        <v>97.472729618038088</v>
      </c>
    </row>
    <row r="172" spans="1:23" x14ac:dyDescent="0.35">
      <c r="A172" t="s">
        <v>108</v>
      </c>
      <c r="B172">
        <v>130.65</v>
      </c>
      <c r="C172">
        <f t="shared" si="10"/>
        <v>4.8725219919666216</v>
      </c>
      <c r="Q172" t="s">
        <v>108</v>
      </c>
      <c r="R172">
        <v>130.65</v>
      </c>
      <c r="S172">
        <f t="shared" si="11"/>
        <v>107.37881727577404</v>
      </c>
      <c r="T172">
        <f t="shared" si="14"/>
        <v>172</v>
      </c>
      <c r="U172">
        <f t="shared" si="12"/>
        <v>1.2167204232140134</v>
      </c>
      <c r="V172">
        <v>1.2565303747813008</v>
      </c>
      <c r="W172">
        <f t="shared" si="13"/>
        <v>103.97679405302053</v>
      </c>
    </row>
    <row r="173" spans="1:23" x14ac:dyDescent="0.35">
      <c r="A173" t="s">
        <v>107</v>
      </c>
      <c r="B173">
        <v>121.28</v>
      </c>
      <c r="C173">
        <f t="shared" si="10"/>
        <v>4.7981019218940615</v>
      </c>
      <c r="Q173" t="s">
        <v>107</v>
      </c>
      <c r="R173">
        <v>121.28</v>
      </c>
      <c r="S173">
        <f t="shared" si="11"/>
        <v>107.49640485266971</v>
      </c>
      <c r="T173">
        <f t="shared" si="14"/>
        <v>173</v>
      </c>
      <c r="U173">
        <f t="shared" si="12"/>
        <v>1.1282237779600308</v>
      </c>
      <c r="V173">
        <v>1.2338869960682335</v>
      </c>
      <c r="W173">
        <f t="shared" si="13"/>
        <v>98.291010754191674</v>
      </c>
    </row>
    <row r="174" spans="1:23" x14ac:dyDescent="0.35">
      <c r="A174" t="s">
        <v>106</v>
      </c>
      <c r="B174">
        <v>124.75</v>
      </c>
      <c r="C174">
        <f t="shared" si="10"/>
        <v>4.826311734631628</v>
      </c>
      <c r="Q174" t="s">
        <v>106</v>
      </c>
      <c r="R174">
        <v>124.75</v>
      </c>
      <c r="S174">
        <f t="shared" si="11"/>
        <v>107.61352900064841</v>
      </c>
      <c r="T174">
        <f t="shared" si="14"/>
        <v>174</v>
      </c>
      <c r="U174">
        <f t="shared" si="12"/>
        <v>1.1592408608702753</v>
      </c>
      <c r="V174">
        <v>1.2962815939921382</v>
      </c>
      <c r="W174">
        <f t="shared" si="13"/>
        <v>96.236805782152146</v>
      </c>
    </row>
    <row r="175" spans="1:23" x14ac:dyDescent="0.35">
      <c r="A175" t="s">
        <v>105</v>
      </c>
      <c r="B175">
        <v>85.43</v>
      </c>
      <c r="C175">
        <f t="shared" si="10"/>
        <v>4.4476973271635272</v>
      </c>
      <c r="Q175" t="s">
        <v>105</v>
      </c>
      <c r="R175">
        <v>85.43</v>
      </c>
      <c r="S175">
        <f t="shared" si="11"/>
        <v>107.73019090577334</v>
      </c>
      <c r="T175">
        <f t="shared" si="14"/>
        <v>175</v>
      </c>
      <c r="U175">
        <f t="shared" si="12"/>
        <v>0.792999615815419</v>
      </c>
      <c r="V175">
        <v>0.82533270150165139</v>
      </c>
      <c r="W175">
        <f t="shared" si="13"/>
        <v>103.50977229493562</v>
      </c>
    </row>
    <row r="176" spans="1:23" x14ac:dyDescent="0.35">
      <c r="A176" t="s">
        <v>104</v>
      </c>
      <c r="B176">
        <v>144.71</v>
      </c>
      <c r="C176">
        <f t="shared" si="10"/>
        <v>4.9747317397499016</v>
      </c>
      <c r="Q176" t="s">
        <v>104</v>
      </c>
      <c r="R176">
        <v>144.71</v>
      </c>
      <c r="S176">
        <f t="shared" si="11"/>
        <v>107.84639175769817</v>
      </c>
      <c r="T176">
        <f t="shared" si="14"/>
        <v>176</v>
      </c>
      <c r="U176">
        <f t="shared" si="12"/>
        <v>1.3418158701602594</v>
      </c>
      <c r="V176">
        <v>1.3143928337151343</v>
      </c>
      <c r="W176">
        <f t="shared" si="13"/>
        <v>110.09646149011394</v>
      </c>
    </row>
    <row r="177" spans="1:23" x14ac:dyDescent="0.35">
      <c r="A177" t="s">
        <v>103</v>
      </c>
      <c r="B177">
        <v>101.51</v>
      </c>
      <c r="C177">
        <f t="shared" si="10"/>
        <v>4.62015731579634</v>
      </c>
      <c r="Q177" t="s">
        <v>103</v>
      </c>
      <c r="R177">
        <v>101.51</v>
      </c>
      <c r="S177">
        <f t="shared" si="11"/>
        <v>107.96213274957975</v>
      </c>
      <c r="T177">
        <f t="shared" si="14"/>
        <v>177</v>
      </c>
      <c r="U177">
        <f t="shared" si="12"/>
        <v>0.9402370758593146</v>
      </c>
      <c r="V177">
        <v>1.0146095238950885</v>
      </c>
      <c r="W177">
        <f t="shared" si="13"/>
        <v>100.0483413661473</v>
      </c>
    </row>
    <row r="178" spans="1:23" x14ac:dyDescent="0.35">
      <c r="A178" t="s">
        <v>102</v>
      </c>
      <c r="B178">
        <v>99.84</v>
      </c>
      <c r="C178">
        <f t="shared" si="10"/>
        <v>4.6035689046211177</v>
      </c>
      <c r="Q178" t="s">
        <v>102</v>
      </c>
      <c r="R178">
        <v>99.84</v>
      </c>
      <c r="S178">
        <f t="shared" si="11"/>
        <v>108.07741507799057</v>
      </c>
      <c r="T178">
        <f t="shared" si="14"/>
        <v>178</v>
      </c>
      <c r="U178">
        <f t="shared" si="12"/>
        <v>0.92378227151300485</v>
      </c>
      <c r="V178">
        <v>0.96863141403013286</v>
      </c>
      <c r="W178">
        <f t="shared" si="13"/>
        <v>103.073262495794</v>
      </c>
    </row>
    <row r="179" spans="1:23" x14ac:dyDescent="0.35">
      <c r="A179" t="s">
        <v>101</v>
      </c>
      <c r="B179">
        <v>80.92</v>
      </c>
      <c r="C179">
        <f t="shared" si="10"/>
        <v>4.3934610122995448</v>
      </c>
      <c r="Q179" t="s">
        <v>101</v>
      </c>
      <c r="R179">
        <v>80.92</v>
      </c>
      <c r="S179">
        <f t="shared" si="11"/>
        <v>108.19223994283277</v>
      </c>
      <c r="T179">
        <f t="shared" si="14"/>
        <v>179</v>
      </c>
      <c r="U179">
        <f t="shared" si="12"/>
        <v>0.74792794790788109</v>
      </c>
      <c r="V179">
        <v>0.77852471323211869</v>
      </c>
      <c r="W179">
        <f t="shared" si="13"/>
        <v>103.94018150567501</v>
      </c>
    </row>
    <row r="180" spans="1:23" x14ac:dyDescent="0.35">
      <c r="A180" t="s">
        <v>100</v>
      </c>
      <c r="B180">
        <v>82.91</v>
      </c>
      <c r="C180">
        <f t="shared" si="10"/>
        <v>4.417755682128127</v>
      </c>
      <c r="Q180" t="s">
        <v>100</v>
      </c>
      <c r="R180">
        <v>82.91</v>
      </c>
      <c r="S180">
        <f t="shared" si="11"/>
        <v>108.30660854725271</v>
      </c>
      <c r="T180">
        <f t="shared" si="14"/>
        <v>180</v>
      </c>
      <c r="U180">
        <f t="shared" si="12"/>
        <v>0.765511921313901</v>
      </c>
      <c r="V180">
        <v>0.83640448490186359</v>
      </c>
      <c r="W180">
        <f t="shared" si="13"/>
        <v>99.126680328271959</v>
      </c>
    </row>
    <row r="181" spans="1:23" x14ac:dyDescent="0.35">
      <c r="A181" t="s">
        <v>99</v>
      </c>
      <c r="B181">
        <v>74.819999999999993</v>
      </c>
      <c r="C181">
        <f t="shared" si="10"/>
        <v>4.3150852289200001</v>
      </c>
      <c r="Q181" t="s">
        <v>99</v>
      </c>
      <c r="R181">
        <v>74.819999999999993</v>
      </c>
      <c r="S181">
        <f t="shared" si="11"/>
        <v>108.42052209755607</v>
      </c>
      <c r="T181">
        <f t="shared" si="14"/>
        <v>181</v>
      </c>
      <c r="U181">
        <f t="shared" si="12"/>
        <v>0.69009075544459608</v>
      </c>
      <c r="V181">
        <v>0.6982378741304921</v>
      </c>
      <c r="W181">
        <f t="shared" si="13"/>
        <v>107.15545915233045</v>
      </c>
    </row>
    <row r="182" spans="1:23" x14ac:dyDescent="0.35">
      <c r="A182" t="s">
        <v>98</v>
      </c>
      <c r="B182">
        <v>74.459999999999994</v>
      </c>
      <c r="C182">
        <f t="shared" si="10"/>
        <v>4.3102620684445707</v>
      </c>
      <c r="Q182" t="s">
        <v>98</v>
      </c>
      <c r="R182">
        <v>74.459999999999994</v>
      </c>
      <c r="S182">
        <f t="shared" si="11"/>
        <v>108.53398180312431</v>
      </c>
      <c r="T182">
        <f t="shared" si="14"/>
        <v>182</v>
      </c>
      <c r="U182">
        <f t="shared" si="12"/>
        <v>0.68605241200002265</v>
      </c>
      <c r="V182">
        <v>0.75431729985063134</v>
      </c>
      <c r="W182">
        <f t="shared" si="13"/>
        <v>98.711775554855279</v>
      </c>
    </row>
    <row r="183" spans="1:23" x14ac:dyDescent="0.35">
      <c r="A183" t="s">
        <v>97</v>
      </c>
      <c r="B183">
        <v>109.26</v>
      </c>
      <c r="C183">
        <f t="shared" si="10"/>
        <v>4.693730362967572</v>
      </c>
      <c r="Q183" t="s">
        <v>97</v>
      </c>
      <c r="R183">
        <v>109.26</v>
      </c>
      <c r="S183">
        <f t="shared" si="11"/>
        <v>108.64698887633149</v>
      </c>
      <c r="T183">
        <f t="shared" si="14"/>
        <v>183</v>
      </c>
      <c r="U183">
        <f t="shared" si="12"/>
        <v>1.0056422283765847</v>
      </c>
      <c r="V183">
        <v>1.0228501899012146</v>
      </c>
      <c r="W183">
        <f t="shared" si="13"/>
        <v>106.81916186626722</v>
      </c>
    </row>
    <row r="184" spans="1:23" x14ac:dyDescent="0.35">
      <c r="A184" t="s">
        <v>96</v>
      </c>
      <c r="B184">
        <v>141.83000000000001</v>
      </c>
      <c r="C184">
        <f t="shared" si="10"/>
        <v>4.954629157306516</v>
      </c>
      <c r="Q184" t="s">
        <v>96</v>
      </c>
      <c r="R184">
        <v>141.83000000000001</v>
      </c>
      <c r="S184">
        <f t="shared" si="11"/>
        <v>108.75954453246165</v>
      </c>
      <c r="T184">
        <f t="shared" si="14"/>
        <v>184</v>
      </c>
      <c r="U184">
        <f t="shared" si="12"/>
        <v>1.3040694553264498</v>
      </c>
      <c r="V184">
        <v>1.2565303747813008</v>
      </c>
      <c r="W184">
        <f t="shared" si="13"/>
        <v>112.87431075805512</v>
      </c>
    </row>
    <row r="185" spans="1:23" x14ac:dyDescent="0.35">
      <c r="A185" t="s">
        <v>95</v>
      </c>
      <c r="B185">
        <v>128.61000000000001</v>
      </c>
      <c r="C185">
        <f t="shared" si="10"/>
        <v>4.8567845692779956</v>
      </c>
      <c r="Q185" t="s">
        <v>95</v>
      </c>
      <c r="R185">
        <v>128.61000000000001</v>
      </c>
      <c r="S185">
        <f t="shared" si="11"/>
        <v>108.87164998962773</v>
      </c>
      <c r="T185">
        <f t="shared" si="14"/>
        <v>185</v>
      </c>
      <c r="U185">
        <f t="shared" si="12"/>
        <v>1.1812992639704898</v>
      </c>
      <c r="V185">
        <v>1.2338869960682335</v>
      </c>
      <c r="W185">
        <f t="shared" si="13"/>
        <v>104.23158717922652</v>
      </c>
    </row>
    <row r="186" spans="1:23" x14ac:dyDescent="0.35">
      <c r="A186" t="s">
        <v>94</v>
      </c>
      <c r="B186">
        <v>127.06</v>
      </c>
      <c r="C186">
        <f t="shared" si="10"/>
        <v>4.8446594158383869</v>
      </c>
      <c r="Q186" t="s">
        <v>94</v>
      </c>
      <c r="R186">
        <v>127.06</v>
      </c>
      <c r="S186">
        <f t="shared" si="11"/>
        <v>108.98330646869087</v>
      </c>
      <c r="T186">
        <f t="shared" si="14"/>
        <v>186</v>
      </c>
      <c r="U186">
        <f t="shared" si="12"/>
        <v>1.1658666278078311</v>
      </c>
      <c r="V186">
        <v>1.2962815939921382</v>
      </c>
      <c r="W186">
        <f t="shared" si="13"/>
        <v>98.018825993428877</v>
      </c>
    </row>
    <row r="187" spans="1:23" x14ac:dyDescent="0.35">
      <c r="A187" t="s">
        <v>93</v>
      </c>
      <c r="B187">
        <v>80.849999999999994</v>
      </c>
      <c r="C187">
        <f t="shared" si="10"/>
        <v>4.3925955860231154</v>
      </c>
      <c r="Q187" t="s">
        <v>93</v>
      </c>
      <c r="R187">
        <v>80.849999999999994</v>
      </c>
      <c r="S187">
        <f t="shared" si="11"/>
        <v>109.0945151931797</v>
      </c>
      <c r="T187">
        <f t="shared" si="14"/>
        <v>187</v>
      </c>
      <c r="U187">
        <f t="shared" si="12"/>
        <v>0.7411005022281314</v>
      </c>
      <c r="V187">
        <v>0.82533270150165139</v>
      </c>
      <c r="W187">
        <f t="shared" si="13"/>
        <v>97.960495025699913</v>
      </c>
    </row>
    <row r="188" spans="1:23" x14ac:dyDescent="0.35">
      <c r="A188" t="s">
        <v>92</v>
      </c>
      <c r="B188">
        <v>131.30000000000001</v>
      </c>
      <c r="C188">
        <f t="shared" si="10"/>
        <v>4.877484781308751</v>
      </c>
      <c r="Q188" t="s">
        <v>92</v>
      </c>
      <c r="R188">
        <v>131.30000000000001</v>
      </c>
      <c r="S188">
        <f t="shared" si="11"/>
        <v>109.20527738921217</v>
      </c>
      <c r="T188">
        <f t="shared" si="14"/>
        <v>188</v>
      </c>
      <c r="U188">
        <f t="shared" si="12"/>
        <v>1.2023228468349687</v>
      </c>
      <c r="V188">
        <v>1.3143928337151343</v>
      </c>
      <c r="W188">
        <f t="shared" si="13"/>
        <v>99.894032158468391</v>
      </c>
    </row>
    <row r="189" spans="1:23" x14ac:dyDescent="0.35">
      <c r="A189" t="s">
        <v>91</v>
      </c>
      <c r="B189">
        <v>108.13</v>
      </c>
      <c r="C189">
        <f t="shared" si="10"/>
        <v>4.6833342069574453</v>
      </c>
      <c r="Q189" t="s">
        <v>91</v>
      </c>
      <c r="R189">
        <v>108.13</v>
      </c>
      <c r="S189">
        <f t="shared" si="11"/>
        <v>109.31559428541618</v>
      </c>
      <c r="T189">
        <f t="shared" si="14"/>
        <v>189</v>
      </c>
      <c r="U189">
        <f t="shared" si="12"/>
        <v>0.98915439015662598</v>
      </c>
      <c r="V189">
        <v>1.0146095238950885</v>
      </c>
      <c r="W189">
        <f t="shared" si="13"/>
        <v>106.5730189333219</v>
      </c>
    </row>
    <row r="190" spans="1:23" x14ac:dyDescent="0.35">
      <c r="A190" t="s">
        <v>90</v>
      </c>
      <c r="B190">
        <v>104.66</v>
      </c>
      <c r="C190">
        <f t="shared" si="10"/>
        <v>4.6507170009440619</v>
      </c>
      <c r="Q190" t="s">
        <v>90</v>
      </c>
      <c r="R190">
        <v>104.66</v>
      </c>
      <c r="S190">
        <f t="shared" si="11"/>
        <v>109.42546711285264</v>
      </c>
      <c r="T190">
        <f t="shared" si="14"/>
        <v>190</v>
      </c>
      <c r="U190">
        <f t="shared" si="12"/>
        <v>0.95645010948010922</v>
      </c>
      <c r="V190">
        <v>0.96863141403013286</v>
      </c>
      <c r="W190">
        <f t="shared" si="13"/>
        <v>108.04935549689303</v>
      </c>
    </row>
    <row r="191" spans="1:23" x14ac:dyDescent="0.35">
      <c r="A191" t="s">
        <v>89</v>
      </c>
      <c r="B191">
        <v>80.14</v>
      </c>
      <c r="C191">
        <f t="shared" si="10"/>
        <v>4.3837751052079987</v>
      </c>
      <c r="Q191" t="s">
        <v>89</v>
      </c>
      <c r="R191">
        <v>80.14</v>
      </c>
      <c r="S191">
        <f t="shared" si="11"/>
        <v>109.5348971049377</v>
      </c>
      <c r="T191">
        <f t="shared" si="14"/>
        <v>191</v>
      </c>
      <c r="U191">
        <f t="shared" si="12"/>
        <v>0.7316389764188439</v>
      </c>
      <c r="V191">
        <v>0.77852471323211869</v>
      </c>
      <c r="W191">
        <f t="shared" si="13"/>
        <v>102.93828652823524</v>
      </c>
    </row>
    <row r="192" spans="1:23" x14ac:dyDescent="0.35">
      <c r="A192" t="s">
        <v>88</v>
      </c>
      <c r="B192">
        <v>85.72</v>
      </c>
      <c r="C192">
        <f t="shared" si="10"/>
        <v>4.4510861706053761</v>
      </c>
      <c r="Q192" t="s">
        <v>88</v>
      </c>
      <c r="R192">
        <v>85.72</v>
      </c>
      <c r="S192">
        <f t="shared" si="11"/>
        <v>109.64388549736751</v>
      </c>
      <c r="T192">
        <f t="shared" si="14"/>
        <v>192</v>
      </c>
      <c r="U192">
        <f t="shared" si="12"/>
        <v>0.78180374228034899</v>
      </c>
      <c r="V192">
        <v>0.83640448490186359</v>
      </c>
      <c r="W192">
        <f t="shared" si="13"/>
        <v>102.48629885103693</v>
      </c>
    </row>
    <row r="193" spans="1:23" x14ac:dyDescent="0.35">
      <c r="A193" t="s">
        <v>87</v>
      </c>
      <c r="B193">
        <v>76.81</v>
      </c>
      <c r="C193">
        <f t="shared" ref="C193:C256" si="15">LN(B193)</f>
        <v>4.3413348400105907</v>
      </c>
      <c r="Q193" t="s">
        <v>87</v>
      </c>
      <c r="R193">
        <v>76.81</v>
      </c>
      <c r="S193">
        <f t="shared" si="11"/>
        <v>109.75243352804215</v>
      </c>
      <c r="T193">
        <f t="shared" si="14"/>
        <v>193</v>
      </c>
      <c r="U193">
        <f t="shared" si="12"/>
        <v>0.69984780775156818</v>
      </c>
      <c r="V193">
        <v>0.6982378741304921</v>
      </c>
      <c r="W193">
        <f t="shared" si="13"/>
        <v>110.00549074432642</v>
      </c>
    </row>
    <row r="194" spans="1:23" x14ac:dyDescent="0.35">
      <c r="A194" t="s">
        <v>86</v>
      </c>
      <c r="B194">
        <v>74.5</v>
      </c>
      <c r="C194">
        <f t="shared" si="15"/>
        <v>4.3107991253855138</v>
      </c>
      <c r="Q194" t="s">
        <v>86</v>
      </c>
      <c r="R194">
        <v>74.5</v>
      </c>
      <c r="S194">
        <f t="shared" ref="S194:S257" si="16">EXP($O$1*($N$1^T194)+$P$1)</f>
        <v>109.86054243699095</v>
      </c>
      <c r="T194">
        <f t="shared" si="14"/>
        <v>194</v>
      </c>
      <c r="U194">
        <f t="shared" ref="U194:U257" si="17">R194/S194</f>
        <v>0.67813246091269286</v>
      </c>
      <c r="V194">
        <v>0.75431729985063134</v>
      </c>
      <c r="W194">
        <f t="shared" ref="W194:W257" si="18">R194/V194</f>
        <v>98.764803637345139</v>
      </c>
    </row>
    <row r="195" spans="1:23" x14ac:dyDescent="0.35">
      <c r="A195" t="s">
        <v>85</v>
      </c>
      <c r="B195">
        <v>109.35</v>
      </c>
      <c r="C195">
        <f t="shared" si="15"/>
        <v>4.694553747122777</v>
      </c>
      <c r="Q195" t="s">
        <v>85</v>
      </c>
      <c r="R195">
        <v>109.35</v>
      </c>
      <c r="S195">
        <f t="shared" si="16"/>
        <v>109.96821346629881</v>
      </c>
      <c r="T195">
        <f t="shared" ref="T195:T258" si="19">1+T194</f>
        <v>195</v>
      </c>
      <c r="U195">
        <f t="shared" si="17"/>
        <v>0.99437825307139072</v>
      </c>
      <c r="V195">
        <v>1.0228501899012146</v>
      </c>
      <c r="W195">
        <f t="shared" si="18"/>
        <v>106.90715129119823</v>
      </c>
    </row>
    <row r="196" spans="1:23" x14ac:dyDescent="0.35">
      <c r="A196" t="s">
        <v>84</v>
      </c>
      <c r="B196">
        <v>128.71</v>
      </c>
      <c r="C196">
        <f t="shared" si="15"/>
        <v>4.8575618116612862</v>
      </c>
      <c r="Q196" t="s">
        <v>84</v>
      </c>
      <c r="R196">
        <v>128.71</v>
      </c>
      <c r="S196">
        <f t="shared" si="16"/>
        <v>110.07544786003297</v>
      </c>
      <c r="T196">
        <f t="shared" si="19"/>
        <v>196</v>
      </c>
      <c r="U196">
        <f t="shared" si="17"/>
        <v>1.169288905948054</v>
      </c>
      <c r="V196">
        <v>1.2565303747813008</v>
      </c>
      <c r="W196">
        <f t="shared" si="18"/>
        <v>102.43286002728107</v>
      </c>
    </row>
    <row r="197" spans="1:23" x14ac:dyDescent="0.35">
      <c r="A197" t="s">
        <v>83</v>
      </c>
      <c r="B197">
        <v>117.76</v>
      </c>
      <c r="C197">
        <f t="shared" si="15"/>
        <v>4.7686486549805664</v>
      </c>
      <c r="Q197" t="s">
        <v>83</v>
      </c>
      <c r="R197">
        <v>117.76</v>
      </c>
      <c r="S197">
        <f t="shared" si="16"/>
        <v>110.18224686417021</v>
      </c>
      <c r="T197">
        <f t="shared" si="19"/>
        <v>197</v>
      </c>
      <c r="U197">
        <f t="shared" si="17"/>
        <v>1.0687747196258528</v>
      </c>
      <c r="V197">
        <v>1.2338869960682335</v>
      </c>
      <c r="W197">
        <f t="shared" si="18"/>
        <v>95.438237354993504</v>
      </c>
    </row>
    <row r="198" spans="1:23" x14ac:dyDescent="0.35">
      <c r="A198" t="s">
        <v>82</v>
      </c>
      <c r="B198">
        <v>127.14</v>
      </c>
      <c r="C198">
        <f t="shared" si="15"/>
        <v>4.8452888415082631</v>
      </c>
      <c r="Q198" t="s">
        <v>82</v>
      </c>
      <c r="R198">
        <v>127.14</v>
      </c>
      <c r="S198">
        <f t="shared" si="16"/>
        <v>110.28861172652539</v>
      </c>
      <c r="T198">
        <f t="shared" si="19"/>
        <v>198</v>
      </c>
      <c r="U198">
        <f t="shared" si="17"/>
        <v>1.1527935478529712</v>
      </c>
      <c r="V198">
        <v>1.2962815939921382</v>
      </c>
      <c r="W198">
        <f t="shared" si="18"/>
        <v>98.080540979100789</v>
      </c>
    </row>
    <row r="199" spans="1:23" x14ac:dyDescent="0.35">
      <c r="A199" t="s">
        <v>81</v>
      </c>
      <c r="B199">
        <v>80.849999999999994</v>
      </c>
      <c r="C199">
        <f t="shared" si="15"/>
        <v>4.3925955860231154</v>
      </c>
      <c r="Q199" t="s">
        <v>81</v>
      </c>
      <c r="R199">
        <v>80.849999999999994</v>
      </c>
      <c r="S199">
        <f t="shared" si="16"/>
        <v>110.3945436966802</v>
      </c>
      <c r="T199">
        <f t="shared" si="19"/>
        <v>199</v>
      </c>
      <c r="U199">
        <f t="shared" si="17"/>
        <v>0.73237315262739133</v>
      </c>
      <c r="V199">
        <v>0.82533270150165139</v>
      </c>
      <c r="W199">
        <f t="shared" si="18"/>
        <v>97.960495025699913</v>
      </c>
    </row>
    <row r="200" spans="1:23" x14ac:dyDescent="0.35">
      <c r="A200" t="s">
        <v>80</v>
      </c>
      <c r="B200">
        <v>119.56</v>
      </c>
      <c r="C200">
        <f t="shared" si="15"/>
        <v>4.7838183374157373</v>
      </c>
      <c r="Q200" t="s">
        <v>80</v>
      </c>
      <c r="R200">
        <v>119.56</v>
      </c>
      <c r="S200">
        <f t="shared" si="16"/>
        <v>110.50004402591308</v>
      </c>
      <c r="T200">
        <f t="shared" si="19"/>
        <v>200</v>
      </c>
      <c r="U200">
        <f t="shared" si="17"/>
        <v>1.0819905191346557</v>
      </c>
      <c r="V200">
        <v>1.3143928337151343</v>
      </c>
      <c r="W200">
        <f t="shared" si="18"/>
        <v>90.962151446050868</v>
      </c>
    </row>
    <row r="201" spans="1:23" x14ac:dyDescent="0.35">
      <c r="A201" t="s">
        <v>79</v>
      </c>
      <c r="B201">
        <v>101.77</v>
      </c>
      <c r="C201">
        <f t="shared" si="15"/>
        <v>4.62271536520384</v>
      </c>
      <c r="Q201" t="s">
        <v>79</v>
      </c>
      <c r="R201">
        <v>101.77</v>
      </c>
      <c r="S201">
        <f t="shared" si="16"/>
        <v>110.60511396712936</v>
      </c>
      <c r="T201">
        <f t="shared" si="19"/>
        <v>201</v>
      </c>
      <c r="U201">
        <f t="shared" si="17"/>
        <v>0.92012020375698844</v>
      </c>
      <c r="V201">
        <v>1.0146095238950885</v>
      </c>
      <c r="W201">
        <f t="shared" si="18"/>
        <v>100.30459758479766</v>
      </c>
    </row>
    <row r="202" spans="1:23" x14ac:dyDescent="0.35">
      <c r="A202" t="s">
        <v>78</v>
      </c>
      <c r="B202">
        <v>95.7</v>
      </c>
      <c r="C202">
        <f t="shared" si="15"/>
        <v>4.5612182984589085</v>
      </c>
      <c r="Q202" t="s">
        <v>78</v>
      </c>
      <c r="R202">
        <v>95.7</v>
      </c>
      <c r="S202">
        <f t="shared" si="16"/>
        <v>110.70975477479254</v>
      </c>
      <c r="T202">
        <f t="shared" si="19"/>
        <v>202</v>
      </c>
      <c r="U202">
        <f t="shared" si="17"/>
        <v>0.86442247293090291</v>
      </c>
      <c r="V202">
        <v>0.96863141403013286</v>
      </c>
      <c r="W202">
        <f t="shared" si="18"/>
        <v>98.799190913937153</v>
      </c>
    </row>
    <row r="203" spans="1:23" x14ac:dyDescent="0.35">
      <c r="A203" t="s">
        <v>77</v>
      </c>
      <c r="B203">
        <v>79.02</v>
      </c>
      <c r="C203">
        <f t="shared" si="15"/>
        <v>4.3697009849832442</v>
      </c>
      <c r="Q203" t="s">
        <v>77</v>
      </c>
      <c r="R203">
        <v>79.02</v>
      </c>
      <c r="S203">
        <f t="shared" si="16"/>
        <v>110.81396770485604</v>
      </c>
      <c r="T203">
        <f t="shared" si="19"/>
        <v>203</v>
      </c>
      <c r="U203">
        <f t="shared" si="17"/>
        <v>0.7130870019063239</v>
      </c>
      <c r="V203">
        <v>0.77852471323211869</v>
      </c>
      <c r="W203">
        <f t="shared" si="18"/>
        <v>101.49966809909094</v>
      </c>
    </row>
    <row r="204" spans="1:23" x14ac:dyDescent="0.35">
      <c r="A204" t="s">
        <v>76</v>
      </c>
      <c r="B204">
        <v>88.85</v>
      </c>
      <c r="C204">
        <f t="shared" si="15"/>
        <v>4.4869495546006606</v>
      </c>
      <c r="Q204" t="s">
        <v>76</v>
      </c>
      <c r="R204">
        <v>88.85</v>
      </c>
      <c r="S204">
        <f t="shared" si="16"/>
        <v>110.91775401469583</v>
      </c>
      <c r="T204">
        <f t="shared" si="19"/>
        <v>204</v>
      </c>
      <c r="U204">
        <f t="shared" si="17"/>
        <v>0.80104398785633535</v>
      </c>
      <c r="V204">
        <v>0.83640448490186359</v>
      </c>
      <c r="W204">
        <f t="shared" si="18"/>
        <v>106.2285073835118</v>
      </c>
    </row>
    <row r="205" spans="1:23" x14ac:dyDescent="0.35">
      <c r="A205" t="s">
        <v>75</v>
      </c>
      <c r="B205">
        <v>73.459999999999994</v>
      </c>
      <c r="C205">
        <f t="shared" si="15"/>
        <v>4.2967410403915212</v>
      </c>
      <c r="Q205" t="s">
        <v>75</v>
      </c>
      <c r="R205">
        <v>73.459999999999994</v>
      </c>
      <c r="S205">
        <f t="shared" si="16"/>
        <v>111.02111496304343</v>
      </c>
      <c r="T205">
        <f t="shared" si="19"/>
        <v>205</v>
      </c>
      <c r="U205">
        <f t="shared" si="17"/>
        <v>0.66167593456842211</v>
      </c>
      <c r="V205">
        <v>0.6982378741304921</v>
      </c>
      <c r="W205">
        <f t="shared" si="18"/>
        <v>105.2076988683533</v>
      </c>
    </row>
    <row r="206" spans="1:23" x14ac:dyDescent="0.35">
      <c r="A206" t="s">
        <v>74</v>
      </c>
      <c r="B206">
        <v>83.51</v>
      </c>
      <c r="C206">
        <f t="shared" si="15"/>
        <v>4.4249663851651384</v>
      </c>
      <c r="Q206" t="s">
        <v>74</v>
      </c>
      <c r="R206">
        <v>83.51</v>
      </c>
      <c r="S206">
        <f t="shared" si="16"/>
        <v>111.12405180991979</v>
      </c>
      <c r="T206">
        <f t="shared" si="19"/>
        <v>206</v>
      </c>
      <c r="U206">
        <f t="shared" si="17"/>
        <v>0.75150247529531911</v>
      </c>
      <c r="V206">
        <v>0.75431729985063134</v>
      </c>
      <c r="W206">
        <f t="shared" si="18"/>
        <v>110.7093792181838</v>
      </c>
    </row>
    <row r="207" spans="1:23" x14ac:dyDescent="0.35">
      <c r="A207" t="s">
        <v>73</v>
      </c>
      <c r="B207">
        <v>113.15</v>
      </c>
      <c r="C207">
        <f t="shared" si="15"/>
        <v>4.7287143720795468</v>
      </c>
      <c r="Q207" t="s">
        <v>73</v>
      </c>
      <c r="R207">
        <v>113.15</v>
      </c>
      <c r="S207">
        <f t="shared" si="16"/>
        <v>111.22656581657039</v>
      </c>
      <c r="T207">
        <f t="shared" si="19"/>
        <v>207</v>
      </c>
      <c r="U207">
        <f t="shared" si="17"/>
        <v>1.0172929386905791</v>
      </c>
      <c r="V207">
        <v>1.0228501899012146</v>
      </c>
      <c r="W207">
        <f t="shared" si="18"/>
        <v>110.62226034384163</v>
      </c>
    </row>
    <row r="208" spans="1:23" x14ac:dyDescent="0.35">
      <c r="A208" t="s">
        <v>72</v>
      </c>
      <c r="B208">
        <v>136.07</v>
      </c>
      <c r="C208">
        <f t="shared" si="15"/>
        <v>4.9131694592027673</v>
      </c>
      <c r="Q208" t="s">
        <v>72</v>
      </c>
      <c r="R208">
        <v>136.07</v>
      </c>
      <c r="S208">
        <f t="shared" si="16"/>
        <v>111.32865824539989</v>
      </c>
      <c r="T208">
        <f t="shared" si="19"/>
        <v>208</v>
      </c>
      <c r="U208">
        <f t="shared" si="17"/>
        <v>1.2222369526817001</v>
      </c>
      <c r="V208">
        <v>1.2565303747813008</v>
      </c>
      <c r="W208">
        <f t="shared" si="18"/>
        <v>108.29025921771527</v>
      </c>
    </row>
    <row r="209" spans="1:23" x14ac:dyDescent="0.35">
      <c r="A209" t="s">
        <v>71</v>
      </c>
      <c r="B209">
        <v>128.55000000000001</v>
      </c>
      <c r="C209">
        <f t="shared" si="15"/>
        <v>4.8563179337118987</v>
      </c>
      <c r="Q209" t="s">
        <v>71</v>
      </c>
      <c r="R209">
        <v>128.55000000000001</v>
      </c>
      <c r="S209">
        <f t="shared" si="16"/>
        <v>111.43033035990852</v>
      </c>
      <c r="T209">
        <f t="shared" si="19"/>
        <v>209</v>
      </c>
      <c r="U209">
        <f t="shared" si="17"/>
        <v>1.1536356356908994</v>
      </c>
      <c r="V209">
        <v>1.2338869960682335</v>
      </c>
      <c r="W209">
        <f t="shared" si="18"/>
        <v>104.18296035992201</v>
      </c>
    </row>
    <row r="210" spans="1:23" x14ac:dyDescent="0.35">
      <c r="A210" t="s">
        <v>70</v>
      </c>
      <c r="B210">
        <v>132.52000000000001</v>
      </c>
      <c r="C210">
        <f t="shared" si="15"/>
        <v>4.8867335774316949</v>
      </c>
      <c r="Q210" t="s">
        <v>70</v>
      </c>
      <c r="R210">
        <v>132.52000000000001</v>
      </c>
      <c r="S210">
        <f t="shared" si="16"/>
        <v>111.53158342462861</v>
      </c>
      <c r="T210">
        <f t="shared" si="19"/>
        <v>210</v>
      </c>
      <c r="U210">
        <f t="shared" si="17"/>
        <v>1.1881836151779828</v>
      </c>
      <c r="V210">
        <v>1.2962815939921382</v>
      </c>
      <c r="W210">
        <f t="shared" si="18"/>
        <v>102.2308737655375</v>
      </c>
    </row>
    <row r="211" spans="1:23" x14ac:dyDescent="0.35">
      <c r="A211" t="s">
        <v>69</v>
      </c>
      <c r="B211">
        <v>81.09</v>
      </c>
      <c r="C211">
        <f t="shared" si="15"/>
        <v>4.3955596489564659</v>
      </c>
      <c r="Q211" t="s">
        <v>69</v>
      </c>
      <c r="R211">
        <v>81.09</v>
      </c>
      <c r="S211">
        <f t="shared" si="16"/>
        <v>111.63241870506182</v>
      </c>
      <c r="T211">
        <f t="shared" si="19"/>
        <v>211</v>
      </c>
      <c r="U211">
        <f t="shared" si="17"/>
        <v>0.72640189060351412</v>
      </c>
      <c r="V211">
        <v>0.82533270150165139</v>
      </c>
      <c r="W211">
        <f t="shared" si="18"/>
        <v>98.251286847668609</v>
      </c>
    </row>
    <row r="212" spans="1:23" x14ac:dyDescent="0.35">
      <c r="A212" t="s">
        <v>68</v>
      </c>
      <c r="B212">
        <v>124.71</v>
      </c>
      <c r="C212">
        <f t="shared" si="15"/>
        <v>4.8259910419326557</v>
      </c>
      <c r="Q212" t="s">
        <v>68</v>
      </c>
      <c r="R212">
        <v>124.71</v>
      </c>
      <c r="S212">
        <f t="shared" si="16"/>
        <v>111.73283746761727</v>
      </c>
      <c r="T212">
        <f t="shared" si="19"/>
        <v>212</v>
      </c>
      <c r="U212">
        <f t="shared" si="17"/>
        <v>1.116144571519933</v>
      </c>
      <c r="V212">
        <v>1.3143928337151343</v>
      </c>
      <c r="W212">
        <f t="shared" si="18"/>
        <v>94.880310361634358</v>
      </c>
    </row>
    <row r="213" spans="1:23" x14ac:dyDescent="0.35">
      <c r="A213" t="s">
        <v>67</v>
      </c>
      <c r="B213">
        <v>115.02</v>
      </c>
      <c r="C213">
        <f t="shared" si="15"/>
        <v>4.7451060262856082</v>
      </c>
      <c r="Q213" t="s">
        <v>67</v>
      </c>
      <c r="R213">
        <v>115.02</v>
      </c>
      <c r="S213">
        <f t="shared" si="16"/>
        <v>111.83284097955011</v>
      </c>
      <c r="T213">
        <f t="shared" si="19"/>
        <v>213</v>
      </c>
      <c r="U213">
        <f t="shared" si="17"/>
        <v>1.0284993119421217</v>
      </c>
      <c r="V213">
        <v>1.0146095238950885</v>
      </c>
      <c r="W213">
        <f t="shared" si="18"/>
        <v>113.36380872755652</v>
      </c>
    </row>
    <row r="214" spans="1:23" x14ac:dyDescent="0.35">
      <c r="A214" t="s">
        <v>66</v>
      </c>
      <c r="B214">
        <v>100.19</v>
      </c>
      <c r="C214">
        <f t="shared" si="15"/>
        <v>4.6070683832711712</v>
      </c>
      <c r="Q214" t="s">
        <v>66</v>
      </c>
      <c r="R214">
        <v>100.19</v>
      </c>
      <c r="S214">
        <f t="shared" si="16"/>
        <v>111.93243050890098</v>
      </c>
      <c r="T214">
        <f t="shared" si="19"/>
        <v>214</v>
      </c>
      <c r="U214">
        <f t="shared" si="17"/>
        <v>0.8950935805153698</v>
      </c>
      <c r="V214">
        <v>0.96863141403013286</v>
      </c>
      <c r="W214">
        <f t="shared" si="18"/>
        <v>103.43459704981571</v>
      </c>
    </row>
    <row r="215" spans="1:23" x14ac:dyDescent="0.35">
      <c r="A215" t="s">
        <v>65</v>
      </c>
      <c r="B215">
        <v>87.52</v>
      </c>
      <c r="C215">
        <f t="shared" si="15"/>
        <v>4.4718673386736709</v>
      </c>
      <c r="Q215" t="s">
        <v>65</v>
      </c>
      <c r="R215">
        <v>87.52</v>
      </c>
      <c r="S215">
        <f t="shared" si="16"/>
        <v>112.0316073244357</v>
      </c>
      <c r="T215">
        <f t="shared" si="19"/>
        <v>215</v>
      </c>
      <c r="U215">
        <f t="shared" si="17"/>
        <v>0.78120810805247309</v>
      </c>
      <c r="V215">
        <v>0.77852471323211869</v>
      </c>
      <c r="W215">
        <f t="shared" si="18"/>
        <v>112.41775439170385</v>
      </c>
    </row>
    <row r="216" spans="1:23" x14ac:dyDescent="0.35">
      <c r="A216" t="s">
        <v>64</v>
      </c>
      <c r="B216">
        <v>93.84</v>
      </c>
      <c r="C216">
        <f t="shared" si="15"/>
        <v>4.5415912043452202</v>
      </c>
      <c r="Q216" t="s">
        <v>64</v>
      </c>
      <c r="R216">
        <v>93.84</v>
      </c>
      <c r="S216">
        <f t="shared" si="16"/>
        <v>112.13037269558646</v>
      </c>
      <c r="T216">
        <f t="shared" si="19"/>
        <v>216</v>
      </c>
      <c r="U216">
        <f t="shared" si="17"/>
        <v>0.83688297598687655</v>
      </c>
      <c r="V216">
        <v>0.83640448490186359</v>
      </c>
      <c r="W216">
        <f t="shared" si="18"/>
        <v>112.19452034742541</v>
      </c>
    </row>
    <row r="217" spans="1:23" x14ac:dyDescent="0.35">
      <c r="A217" t="s">
        <v>63</v>
      </c>
      <c r="B217">
        <v>71.83</v>
      </c>
      <c r="C217">
        <f t="shared" si="15"/>
        <v>4.2743022160867099</v>
      </c>
      <c r="Q217" t="s">
        <v>63</v>
      </c>
      <c r="R217">
        <v>71.83</v>
      </c>
      <c r="S217">
        <f t="shared" si="16"/>
        <v>112.22872789239231</v>
      </c>
      <c r="T217">
        <f t="shared" si="19"/>
        <v>217</v>
      </c>
      <c r="U217">
        <f t="shared" si="17"/>
        <v>0.64003220342007605</v>
      </c>
      <c r="V217">
        <v>0.6982378741304921</v>
      </c>
      <c r="W217">
        <f t="shared" si="18"/>
        <v>102.87325088093954</v>
      </c>
    </row>
    <row r="218" spans="1:23" x14ac:dyDescent="0.35">
      <c r="A218" t="s">
        <v>62</v>
      </c>
      <c r="B218">
        <v>83.24</v>
      </c>
      <c r="C218">
        <f t="shared" si="15"/>
        <v>4.4217280015254339</v>
      </c>
      <c r="Q218" t="s">
        <v>62</v>
      </c>
      <c r="R218">
        <v>83.24</v>
      </c>
      <c r="S218">
        <f t="shared" si="16"/>
        <v>112.32667418544193</v>
      </c>
      <c r="T218">
        <f t="shared" si="19"/>
        <v>218</v>
      </c>
      <c r="U218">
        <f t="shared" si="17"/>
        <v>0.74105283187302173</v>
      </c>
      <c r="V218">
        <v>0.75431729985063134</v>
      </c>
      <c r="W218">
        <f t="shared" si="18"/>
        <v>110.3514396613773</v>
      </c>
    </row>
    <row r="219" spans="1:23" x14ac:dyDescent="0.35">
      <c r="A219" t="s">
        <v>61</v>
      </c>
      <c r="B219">
        <v>127.67</v>
      </c>
      <c r="C219">
        <f t="shared" si="15"/>
        <v>4.8494488098322597</v>
      </c>
      <c r="Q219" t="s">
        <v>61</v>
      </c>
      <c r="R219">
        <v>127.67</v>
      </c>
      <c r="S219">
        <f t="shared" si="16"/>
        <v>112.42421284581536</v>
      </c>
      <c r="T219">
        <f t="shared" si="19"/>
        <v>219</v>
      </c>
      <c r="U219">
        <f t="shared" si="17"/>
        <v>1.1356094631953841</v>
      </c>
      <c r="V219">
        <v>1.0228501899012146</v>
      </c>
      <c r="W219">
        <f t="shared" si="18"/>
        <v>124.81788756604738</v>
      </c>
    </row>
    <row r="220" spans="1:23" x14ac:dyDescent="0.35">
      <c r="A220" t="s">
        <v>60</v>
      </c>
      <c r="B220">
        <v>137.72</v>
      </c>
      <c r="C220">
        <f t="shared" si="15"/>
        <v>4.9252226384703226</v>
      </c>
      <c r="Q220" t="s">
        <v>60</v>
      </c>
      <c r="R220">
        <v>137.72</v>
      </c>
      <c r="S220">
        <f t="shared" si="16"/>
        <v>112.52134514502819</v>
      </c>
      <c r="T220">
        <f t="shared" si="19"/>
        <v>220</v>
      </c>
      <c r="U220">
        <f t="shared" si="17"/>
        <v>1.2239455529303653</v>
      </c>
      <c r="V220">
        <v>1.2565303747813008</v>
      </c>
      <c r="W220">
        <f t="shared" si="18"/>
        <v>109.60339898187513</v>
      </c>
    </row>
    <row r="221" spans="1:23" x14ac:dyDescent="0.35">
      <c r="A221" t="s">
        <v>59</v>
      </c>
      <c r="B221">
        <v>139.16999999999999</v>
      </c>
      <c r="C221">
        <f t="shared" si="15"/>
        <v>4.9356962074317616</v>
      </c>
      <c r="Q221" t="s">
        <v>59</v>
      </c>
      <c r="R221">
        <v>139.16999999999999</v>
      </c>
      <c r="S221">
        <f t="shared" si="16"/>
        <v>112.6180723549745</v>
      </c>
      <c r="T221">
        <f t="shared" si="19"/>
        <v>221</v>
      </c>
      <c r="U221">
        <f t="shared" si="17"/>
        <v>1.2357696867811168</v>
      </c>
      <c r="V221">
        <v>1.2338869960682335</v>
      </c>
      <c r="W221">
        <f t="shared" si="18"/>
        <v>112.78990737682103</v>
      </c>
    </row>
    <row r="222" spans="1:23" x14ac:dyDescent="0.35">
      <c r="A222" t="s">
        <v>58</v>
      </c>
      <c r="B222">
        <v>146.29</v>
      </c>
      <c r="C222">
        <f t="shared" si="15"/>
        <v>4.9855909529899947</v>
      </c>
      <c r="Q222" t="s">
        <v>58</v>
      </c>
      <c r="R222">
        <v>146.29</v>
      </c>
      <c r="S222">
        <f t="shared" si="16"/>
        <v>112.71439574787161</v>
      </c>
      <c r="T222">
        <f t="shared" si="19"/>
        <v>222</v>
      </c>
      <c r="U222">
        <f t="shared" si="17"/>
        <v>1.2978821296902743</v>
      </c>
      <c r="V222">
        <v>1.2962815939921382</v>
      </c>
      <c r="W222">
        <f t="shared" si="18"/>
        <v>112.85356567431693</v>
      </c>
    </row>
    <row r="223" spans="1:23" x14ac:dyDescent="0.35">
      <c r="A223" t="s">
        <v>57</v>
      </c>
      <c r="B223">
        <v>85.38</v>
      </c>
      <c r="C223">
        <f t="shared" si="15"/>
        <v>4.4471118813298158</v>
      </c>
      <c r="Q223" t="s">
        <v>57</v>
      </c>
      <c r="R223">
        <v>85.38</v>
      </c>
      <c r="S223">
        <f t="shared" si="16"/>
        <v>112.81031659620554</v>
      </c>
      <c r="T223">
        <f t="shared" si="19"/>
        <v>223</v>
      </c>
      <c r="U223">
        <f t="shared" si="17"/>
        <v>0.75684567312766338</v>
      </c>
      <c r="V223">
        <v>0.82533270150165139</v>
      </c>
      <c r="W223">
        <f t="shared" si="18"/>
        <v>103.4491906653588</v>
      </c>
    </row>
    <row r="224" spans="1:23" x14ac:dyDescent="0.35">
      <c r="A224" t="s">
        <v>56</v>
      </c>
      <c r="B224">
        <v>137.87</v>
      </c>
      <c r="C224">
        <f t="shared" si="15"/>
        <v>4.9263112121835375</v>
      </c>
      <c r="Q224" t="s">
        <v>56</v>
      </c>
      <c r="R224">
        <v>137.87</v>
      </c>
      <c r="S224">
        <f t="shared" si="16"/>
        <v>112.90583617267636</v>
      </c>
      <c r="T224">
        <f t="shared" si="19"/>
        <v>224</v>
      </c>
      <c r="U224">
        <f t="shared" si="17"/>
        <v>1.2211060532703009</v>
      </c>
      <c r="V224">
        <v>1.3143928337151343</v>
      </c>
      <c r="W224">
        <f t="shared" si="18"/>
        <v>104.89253780417391</v>
      </c>
    </row>
    <row r="225" spans="1:23" x14ac:dyDescent="0.35">
      <c r="A225" t="s">
        <v>55</v>
      </c>
      <c r="B225">
        <v>113.6</v>
      </c>
      <c r="C225">
        <f t="shared" si="15"/>
        <v>4.7326835062870511</v>
      </c>
      <c r="Q225" t="s">
        <v>55</v>
      </c>
      <c r="R225">
        <v>113.6</v>
      </c>
      <c r="S225">
        <f t="shared" si="16"/>
        <v>113.0009557501446</v>
      </c>
      <c r="T225">
        <f t="shared" si="19"/>
        <v>225</v>
      </c>
      <c r="U225">
        <f t="shared" si="17"/>
        <v>1.005301231709756</v>
      </c>
      <c r="V225">
        <v>1.0146095238950885</v>
      </c>
      <c r="W225">
        <f t="shared" si="18"/>
        <v>111.96425553338915</v>
      </c>
    </row>
    <row r="226" spans="1:23" x14ac:dyDescent="0.35">
      <c r="A226" t="s">
        <v>54</v>
      </c>
      <c r="B226">
        <v>106.03</v>
      </c>
      <c r="C226">
        <f t="shared" si="15"/>
        <v>4.6637220729377065</v>
      </c>
      <c r="Q226" t="s">
        <v>54</v>
      </c>
      <c r="R226">
        <v>106.03</v>
      </c>
      <c r="S226">
        <f t="shared" si="16"/>
        <v>113.09567660157808</v>
      </c>
      <c r="T226">
        <f t="shared" si="19"/>
        <v>226</v>
      </c>
      <c r="U226">
        <f t="shared" si="17"/>
        <v>0.93752478596976285</v>
      </c>
      <c r="V226">
        <v>0.96863141403013286</v>
      </c>
      <c r="W226">
        <f t="shared" si="18"/>
        <v>109.46372217977802</v>
      </c>
    </row>
    <row r="227" spans="1:23" x14ac:dyDescent="0.35">
      <c r="A227" t="s">
        <v>53</v>
      </c>
      <c r="B227">
        <v>92.95</v>
      </c>
      <c r="C227">
        <f t="shared" si="15"/>
        <v>4.5320617141674528</v>
      </c>
      <c r="Q227" t="s">
        <v>53</v>
      </c>
      <c r="R227">
        <v>92.95</v>
      </c>
      <c r="S227">
        <f t="shared" si="16"/>
        <v>113.18999999999976</v>
      </c>
      <c r="T227">
        <f t="shared" si="19"/>
        <v>227</v>
      </c>
      <c r="U227">
        <f t="shared" si="17"/>
        <v>0.8211856171039863</v>
      </c>
      <c r="V227">
        <v>0.77852471323211869</v>
      </c>
      <c r="W227">
        <f t="shared" si="18"/>
        <v>119.39248481157306</v>
      </c>
    </row>
    <row r="228" spans="1:23" x14ac:dyDescent="0.35">
      <c r="A228" t="s">
        <v>52</v>
      </c>
      <c r="B228">
        <v>94.71</v>
      </c>
      <c r="C228">
        <f t="shared" si="15"/>
        <v>4.5508195912380103</v>
      </c>
      <c r="Q228" t="s">
        <v>52</v>
      </c>
      <c r="R228">
        <v>94.71</v>
      </c>
      <c r="S228">
        <f t="shared" si="16"/>
        <v>113.28392721843576</v>
      </c>
      <c r="T228">
        <f t="shared" si="19"/>
        <v>228</v>
      </c>
      <c r="U228">
        <f t="shared" si="17"/>
        <v>0.83604093118504585</v>
      </c>
      <c r="V228">
        <v>0.83640448490186359</v>
      </c>
      <c r="W228">
        <f t="shared" si="18"/>
        <v>113.23468693632417</v>
      </c>
    </row>
    <row r="229" spans="1:23" x14ac:dyDescent="0.35">
      <c r="A229" t="s">
        <v>51</v>
      </c>
      <c r="B229">
        <v>84.05</v>
      </c>
      <c r="C229">
        <f t="shared" si="15"/>
        <v>4.4314118598546246</v>
      </c>
      <c r="Q229" t="s">
        <v>51</v>
      </c>
      <c r="R229">
        <v>84.05</v>
      </c>
      <c r="S229">
        <f t="shared" si="16"/>
        <v>113.37745952986391</v>
      </c>
      <c r="T229">
        <f t="shared" si="19"/>
        <v>229</v>
      </c>
      <c r="U229">
        <f t="shared" si="17"/>
        <v>0.74132901150304054</v>
      </c>
      <c r="V229">
        <v>0.6982378741304921</v>
      </c>
      <c r="W229">
        <f t="shared" si="18"/>
        <v>120.37444990314587</v>
      </c>
    </row>
    <row r="230" spans="1:23" x14ac:dyDescent="0.35">
      <c r="A230" t="s">
        <v>50</v>
      </c>
      <c r="B230">
        <v>86.59</v>
      </c>
      <c r="C230">
        <f t="shared" si="15"/>
        <v>4.46118433545971</v>
      </c>
      <c r="Q230" t="s">
        <v>50</v>
      </c>
      <c r="R230">
        <v>86.59</v>
      </c>
      <c r="S230">
        <f t="shared" si="16"/>
        <v>113.47059820716353</v>
      </c>
      <c r="T230">
        <f t="shared" si="19"/>
        <v>230</v>
      </c>
      <c r="U230">
        <f t="shared" si="17"/>
        <v>0.76310516881132895</v>
      </c>
      <c r="V230">
        <v>0.75431729985063134</v>
      </c>
      <c r="W230">
        <f t="shared" si="18"/>
        <v>114.79254156990223</v>
      </c>
    </row>
    <row r="231" spans="1:23" x14ac:dyDescent="0.35">
      <c r="A231" t="s">
        <v>49</v>
      </c>
      <c r="B231">
        <v>119.19</v>
      </c>
      <c r="C231">
        <f t="shared" si="15"/>
        <v>4.780718858494617</v>
      </c>
      <c r="Q231" t="s">
        <v>49</v>
      </c>
      <c r="R231">
        <v>119.19</v>
      </c>
      <c r="S231">
        <f t="shared" si="16"/>
        <v>113.56334452306481</v>
      </c>
      <c r="T231">
        <f t="shared" si="19"/>
        <v>231</v>
      </c>
      <c r="U231">
        <f t="shared" si="17"/>
        <v>1.0495464051412506</v>
      </c>
      <c r="V231">
        <v>1.0228501899012146</v>
      </c>
      <c r="W231">
        <f t="shared" si="18"/>
        <v>116.52732841699057</v>
      </c>
    </row>
    <row r="232" spans="1:23" x14ac:dyDescent="0.35">
      <c r="A232" t="s">
        <v>48</v>
      </c>
      <c r="B232">
        <v>136.93</v>
      </c>
      <c r="C232">
        <f t="shared" si="15"/>
        <v>4.9194698463441426</v>
      </c>
      <c r="Q232" t="s">
        <v>48</v>
      </c>
      <c r="R232">
        <v>136.93</v>
      </c>
      <c r="S232">
        <f t="shared" si="16"/>
        <v>113.65569975009997</v>
      </c>
      <c r="T232">
        <f t="shared" si="19"/>
        <v>232</v>
      </c>
      <c r="U232">
        <f t="shared" si="17"/>
        <v>1.204778997455247</v>
      </c>
      <c r="V232">
        <v>1.2565303747813008</v>
      </c>
      <c r="W232">
        <f t="shared" si="18"/>
        <v>108.97468357964102</v>
      </c>
    </row>
    <row r="233" spans="1:23" x14ac:dyDescent="0.35">
      <c r="A233" t="s">
        <v>47</v>
      </c>
      <c r="B233">
        <v>142.66</v>
      </c>
      <c r="C233">
        <f t="shared" si="15"/>
        <v>4.960464176849892</v>
      </c>
      <c r="Q233" t="s">
        <v>47</v>
      </c>
      <c r="R233">
        <v>142.66</v>
      </c>
      <c r="S233">
        <f t="shared" si="16"/>
        <v>113.74766516055389</v>
      </c>
      <c r="T233">
        <f t="shared" si="19"/>
        <v>233</v>
      </c>
      <c r="U233">
        <f t="shared" si="17"/>
        <v>1.2541795895206866</v>
      </c>
      <c r="V233">
        <v>1.2338869960682335</v>
      </c>
      <c r="W233">
        <f t="shared" si="18"/>
        <v>115.61836736636695</v>
      </c>
    </row>
    <row r="234" spans="1:23" x14ac:dyDescent="0.35">
      <c r="A234" t="s">
        <v>46</v>
      </c>
      <c r="B234">
        <v>154.94999999999999</v>
      </c>
      <c r="C234">
        <f t="shared" si="15"/>
        <v>5.0431024842337573</v>
      </c>
      <c r="Q234" t="s">
        <v>46</v>
      </c>
      <c r="R234">
        <v>154.94999999999999</v>
      </c>
      <c r="S234">
        <f t="shared" si="16"/>
        <v>113.83924202641616</v>
      </c>
      <c r="T234">
        <f t="shared" si="19"/>
        <v>234</v>
      </c>
      <c r="U234">
        <f t="shared" si="17"/>
        <v>1.3611299341227532</v>
      </c>
      <c r="V234">
        <v>1.2962815939921382</v>
      </c>
      <c r="W234">
        <f t="shared" si="18"/>
        <v>119.53421287330239</v>
      </c>
    </row>
    <row r="235" spans="1:23" x14ac:dyDescent="0.35">
      <c r="A235" t="s">
        <v>45</v>
      </c>
      <c r="B235">
        <v>85.65</v>
      </c>
      <c r="C235">
        <f t="shared" si="15"/>
        <v>4.4502692247701292</v>
      </c>
      <c r="Q235" t="s">
        <v>45</v>
      </c>
      <c r="R235">
        <v>85.65</v>
      </c>
      <c r="S235">
        <f t="shared" si="16"/>
        <v>113.93043161933304</v>
      </c>
      <c r="T235">
        <f t="shared" si="19"/>
        <v>235</v>
      </c>
      <c r="U235">
        <f t="shared" si="17"/>
        <v>0.75177455911143864</v>
      </c>
      <c r="V235">
        <v>0.82533270150165139</v>
      </c>
      <c r="W235">
        <f t="shared" si="18"/>
        <v>103.77633146507358</v>
      </c>
    </row>
    <row r="236" spans="1:23" x14ac:dyDescent="0.35">
      <c r="A236" t="s">
        <v>44</v>
      </c>
      <c r="B236">
        <v>144.16</v>
      </c>
      <c r="C236">
        <f t="shared" si="15"/>
        <v>4.9709237938600275</v>
      </c>
      <c r="Q236" t="s">
        <v>44</v>
      </c>
      <c r="R236">
        <v>144.16</v>
      </c>
      <c r="S236">
        <f t="shared" si="16"/>
        <v>114.02123521056046</v>
      </c>
      <c r="T236">
        <f t="shared" si="19"/>
        <v>236</v>
      </c>
      <c r="U236">
        <f t="shared" si="17"/>
        <v>1.2643258927495651</v>
      </c>
      <c r="V236">
        <v>1.3143928337151343</v>
      </c>
      <c r="W236">
        <f t="shared" si="18"/>
        <v>109.67801733408074</v>
      </c>
    </row>
    <row r="237" spans="1:23" x14ac:dyDescent="0.35">
      <c r="A237" t="s">
        <v>43</v>
      </c>
      <c r="B237">
        <v>120.74</v>
      </c>
      <c r="C237">
        <f t="shared" si="15"/>
        <v>4.7936394733682803</v>
      </c>
      <c r="Q237" t="s">
        <v>43</v>
      </c>
      <c r="R237">
        <v>120.74</v>
      </c>
      <c r="S237">
        <f t="shared" si="16"/>
        <v>114.11165407091744</v>
      </c>
      <c r="T237">
        <f t="shared" si="19"/>
        <v>237</v>
      </c>
      <c r="U237">
        <f t="shared" si="17"/>
        <v>1.0580864941714299</v>
      </c>
      <c r="V237">
        <v>1.0146095238950885</v>
      </c>
      <c r="W237">
        <f t="shared" si="18"/>
        <v>119.00144553786448</v>
      </c>
    </row>
    <row r="238" spans="1:23" x14ac:dyDescent="0.35">
      <c r="A238" t="s">
        <v>42</v>
      </c>
      <c r="B238">
        <v>113.19</v>
      </c>
      <c r="C238">
        <f t="shared" si="15"/>
        <v>4.7290678226443283</v>
      </c>
      <c r="Q238" t="s">
        <v>42</v>
      </c>
      <c r="R238">
        <v>113.19</v>
      </c>
      <c r="S238">
        <f t="shared" si="16"/>
        <v>114.20168947074018</v>
      </c>
      <c r="T238">
        <f t="shared" si="19"/>
        <v>238</v>
      </c>
      <c r="U238">
        <f t="shared" si="17"/>
        <v>0.99114120399243844</v>
      </c>
      <c r="V238">
        <v>0.96863141403013286</v>
      </c>
      <c r="W238">
        <f t="shared" si="18"/>
        <v>116.85559477062222</v>
      </c>
    </row>
    <row r="239" spans="1:23" x14ac:dyDescent="0.35">
      <c r="A239" t="s">
        <v>41</v>
      </c>
      <c r="B239">
        <v>93.81</v>
      </c>
      <c r="C239">
        <f t="shared" si="15"/>
        <v>4.5412714601378594</v>
      </c>
      <c r="Q239" t="s">
        <v>41</v>
      </c>
      <c r="R239">
        <v>93.81</v>
      </c>
      <c r="S239">
        <f t="shared" si="16"/>
        <v>114.29134267983626</v>
      </c>
      <c r="T239">
        <f t="shared" si="19"/>
        <v>239</v>
      </c>
      <c r="U239">
        <f t="shared" si="17"/>
        <v>0.82079707701736837</v>
      </c>
      <c r="V239">
        <v>0.77852471323211869</v>
      </c>
      <c r="W239">
        <f t="shared" si="18"/>
        <v>120.49713824823742</v>
      </c>
    </row>
    <row r="240" spans="1:23" x14ac:dyDescent="0.35">
      <c r="A240" t="s">
        <v>40</v>
      </c>
      <c r="B240">
        <v>91.64</v>
      </c>
      <c r="C240">
        <f t="shared" si="15"/>
        <v>4.5178678575852951</v>
      </c>
      <c r="Q240" t="s">
        <v>40</v>
      </c>
      <c r="R240">
        <v>91.64</v>
      </c>
      <c r="S240">
        <f t="shared" si="16"/>
        <v>114.38061496743994</v>
      </c>
      <c r="T240">
        <f t="shared" si="19"/>
        <v>240</v>
      </c>
      <c r="U240">
        <f t="shared" si="17"/>
        <v>0.80118471146606984</v>
      </c>
      <c r="V240">
        <v>0.83640448490186359</v>
      </c>
      <c r="W240">
        <f t="shared" si="18"/>
        <v>109.5642140306699</v>
      </c>
    </row>
    <row r="241" spans="1:23" x14ac:dyDescent="0.35">
      <c r="A241" t="s">
        <v>39</v>
      </c>
      <c r="B241">
        <v>85.44</v>
      </c>
      <c r="C241">
        <f t="shared" si="15"/>
        <v>4.4478143752118848</v>
      </c>
      <c r="Q241" t="s">
        <v>39</v>
      </c>
      <c r="R241">
        <v>85.44</v>
      </c>
      <c r="S241">
        <f t="shared" si="16"/>
        <v>114.46950760216792</v>
      </c>
      <c r="T241">
        <f t="shared" si="19"/>
        <v>241</v>
      </c>
      <c r="U241">
        <f t="shared" si="17"/>
        <v>0.74639964641886747</v>
      </c>
      <c r="V241">
        <v>0.6982378741304921</v>
      </c>
      <c r="W241">
        <f t="shared" si="18"/>
        <v>122.36517548750486</v>
      </c>
    </row>
    <row r="242" spans="1:23" x14ac:dyDescent="0.35">
      <c r="A242" t="s">
        <v>38</v>
      </c>
      <c r="B242">
        <v>101.19</v>
      </c>
      <c r="C242">
        <f t="shared" si="15"/>
        <v>4.6169999377416682</v>
      </c>
      <c r="Q242" t="s">
        <v>38</v>
      </c>
      <c r="R242">
        <v>101.19</v>
      </c>
      <c r="S242">
        <f t="shared" si="16"/>
        <v>114.55802185197541</v>
      </c>
      <c r="T242">
        <f t="shared" si="19"/>
        <v>242</v>
      </c>
      <c r="U242">
        <f t="shared" si="17"/>
        <v>0.8833078501543199</v>
      </c>
      <c r="V242">
        <v>0.75431729985063134</v>
      </c>
      <c r="W242">
        <f t="shared" si="18"/>
        <v>134.14779167869739</v>
      </c>
    </row>
    <row r="243" spans="1:23" x14ac:dyDescent="0.35">
      <c r="A243" t="s">
        <v>37</v>
      </c>
      <c r="B243">
        <v>142.84</v>
      </c>
      <c r="C243">
        <f t="shared" si="15"/>
        <v>4.9617251227262473</v>
      </c>
      <c r="Q243" t="s">
        <v>37</v>
      </c>
      <c r="R243">
        <v>142.84</v>
      </c>
      <c r="S243">
        <f t="shared" si="16"/>
        <v>114.64615898411255</v>
      </c>
      <c r="T243">
        <f t="shared" si="19"/>
        <v>243</v>
      </c>
      <c r="U243">
        <f t="shared" si="17"/>
        <v>1.2459205024024791</v>
      </c>
      <c r="V243">
        <v>1.0228501899012146</v>
      </c>
      <c r="W243">
        <f t="shared" si="18"/>
        <v>139.64899396831055</v>
      </c>
    </row>
    <row r="244" spans="1:23" x14ac:dyDescent="0.35">
      <c r="A244" t="s">
        <v>36</v>
      </c>
      <c r="B244">
        <v>150.71</v>
      </c>
      <c r="C244">
        <f t="shared" si="15"/>
        <v>5.0153574604315851</v>
      </c>
      <c r="Q244" t="s">
        <v>36</v>
      </c>
      <c r="R244">
        <v>150.71</v>
      </c>
      <c r="S244">
        <f t="shared" si="16"/>
        <v>114.73392026508242</v>
      </c>
      <c r="T244">
        <f t="shared" si="19"/>
        <v>244</v>
      </c>
      <c r="U244">
        <f t="shared" si="17"/>
        <v>1.3135609735272542</v>
      </c>
      <c r="V244">
        <v>1.2565303747813008</v>
      </c>
      <c r="W244">
        <f t="shared" si="18"/>
        <v>119.94139021607901</v>
      </c>
    </row>
    <row r="245" spans="1:23" x14ac:dyDescent="0.35">
      <c r="A245" t="s">
        <v>35</v>
      </c>
      <c r="B245">
        <v>154.24</v>
      </c>
      <c r="C245">
        <f t="shared" si="15"/>
        <v>5.0385098308622354</v>
      </c>
      <c r="Q245" t="s">
        <v>35</v>
      </c>
      <c r="R245">
        <v>154.24</v>
      </c>
      <c r="S245">
        <f t="shared" si="16"/>
        <v>114.82130696059784</v>
      </c>
      <c r="T245">
        <f t="shared" si="19"/>
        <v>245</v>
      </c>
      <c r="U245">
        <f t="shared" si="17"/>
        <v>1.3433046886753268</v>
      </c>
      <c r="V245">
        <v>1.2338869960682335</v>
      </c>
      <c r="W245">
        <f t="shared" si="18"/>
        <v>125.00334349213823</v>
      </c>
    </row>
    <row r="246" spans="1:23" x14ac:dyDescent="0.35">
      <c r="A246" t="s">
        <v>34</v>
      </c>
      <c r="B246">
        <v>150.63</v>
      </c>
      <c r="C246">
        <f t="shared" si="15"/>
        <v>5.014826498714724</v>
      </c>
      <c r="Q246" t="s">
        <v>34</v>
      </c>
      <c r="R246">
        <v>150.63</v>
      </c>
      <c r="S246">
        <f t="shared" si="16"/>
        <v>114.90832033554082</v>
      </c>
      <c r="T246">
        <f t="shared" si="19"/>
        <v>246</v>
      </c>
      <c r="U246">
        <f t="shared" si="17"/>
        <v>1.3108711323962374</v>
      </c>
      <c r="V246">
        <v>1.2962815939921382</v>
      </c>
      <c r="W246">
        <f t="shared" si="18"/>
        <v>116.20160364701866</v>
      </c>
    </row>
    <row r="247" spans="1:23" x14ac:dyDescent="0.35">
      <c r="A247" t="s">
        <v>33</v>
      </c>
      <c r="B247">
        <v>91.25</v>
      </c>
      <c r="C247">
        <f t="shared" si="15"/>
        <v>4.5136029924626007</v>
      </c>
      <c r="Q247" t="s">
        <v>33</v>
      </c>
      <c r="R247">
        <v>91.25</v>
      </c>
      <c r="S247">
        <f t="shared" si="16"/>
        <v>114.99496165392048</v>
      </c>
      <c r="T247">
        <f t="shared" si="19"/>
        <v>247</v>
      </c>
      <c r="U247">
        <f t="shared" si="17"/>
        <v>0.79351302602820639</v>
      </c>
      <c r="V247">
        <v>0.82533270150165139</v>
      </c>
      <c r="W247">
        <f t="shared" si="18"/>
        <v>110.56147397767616</v>
      </c>
    </row>
    <row r="248" spans="1:23" x14ac:dyDescent="0.35">
      <c r="A248" t="s">
        <v>32</v>
      </c>
      <c r="B248">
        <v>160.18</v>
      </c>
      <c r="C248">
        <f t="shared" si="15"/>
        <v>5.0762981828955365</v>
      </c>
      <c r="Q248" t="s">
        <v>32</v>
      </c>
      <c r="R248">
        <v>160.18</v>
      </c>
      <c r="S248">
        <f t="shared" si="16"/>
        <v>115.08123217883281</v>
      </c>
      <c r="T248">
        <f t="shared" si="19"/>
        <v>248</v>
      </c>
      <c r="U248">
        <f t="shared" si="17"/>
        <v>1.3918863829254544</v>
      </c>
      <c r="V248">
        <v>1.3143928337151343</v>
      </c>
      <c r="W248">
        <f t="shared" si="18"/>
        <v>121.86615438799288</v>
      </c>
    </row>
    <row r="249" spans="1:23" x14ac:dyDescent="0.35">
      <c r="A249" t="s">
        <v>31</v>
      </c>
      <c r="B249">
        <v>124.29</v>
      </c>
      <c r="C249">
        <f t="shared" si="15"/>
        <v>4.8226175447574198</v>
      </c>
      <c r="Q249" t="s">
        <v>31</v>
      </c>
      <c r="R249">
        <v>124.29</v>
      </c>
      <c r="S249">
        <f t="shared" si="16"/>
        <v>115.16713317242083</v>
      </c>
      <c r="T249">
        <f t="shared" si="19"/>
        <v>249</v>
      </c>
      <c r="U249">
        <f t="shared" si="17"/>
        <v>1.0792141523043819</v>
      </c>
      <c r="V249">
        <v>1.0146095238950885</v>
      </c>
      <c r="W249">
        <f t="shared" si="18"/>
        <v>122.50032852328292</v>
      </c>
    </row>
    <row r="250" spans="1:23" x14ac:dyDescent="0.35">
      <c r="A250" t="s">
        <v>30</v>
      </c>
      <c r="B250">
        <v>120.45</v>
      </c>
      <c r="C250">
        <f t="shared" si="15"/>
        <v>4.7912347290608803</v>
      </c>
      <c r="Q250" t="s">
        <v>30</v>
      </c>
      <c r="R250">
        <v>120.45</v>
      </c>
      <c r="S250">
        <f t="shared" si="16"/>
        <v>115.25266589583455</v>
      </c>
      <c r="T250">
        <f t="shared" si="19"/>
        <v>250</v>
      </c>
      <c r="U250">
        <f t="shared" si="17"/>
        <v>1.0450951313253163</v>
      </c>
      <c r="V250">
        <v>0.96863141403013286</v>
      </c>
      <c r="W250">
        <f t="shared" si="18"/>
        <v>124.35070580547263</v>
      </c>
    </row>
    <row r="251" spans="1:23" x14ac:dyDescent="0.35">
      <c r="A251" t="s">
        <v>29</v>
      </c>
      <c r="B251">
        <v>99.43</v>
      </c>
      <c r="C251">
        <f t="shared" si="15"/>
        <v>4.5994538789919819</v>
      </c>
      <c r="Q251" t="s">
        <v>29</v>
      </c>
      <c r="R251">
        <v>99.43</v>
      </c>
      <c r="S251">
        <f t="shared" si="16"/>
        <v>115.33783160919195</v>
      </c>
      <c r="T251">
        <f t="shared" si="19"/>
        <v>251</v>
      </c>
      <c r="U251">
        <f t="shared" si="17"/>
        <v>0.86207620355571035</v>
      </c>
      <c r="V251">
        <v>0.77852471323211869</v>
      </c>
      <c r="W251">
        <f t="shared" si="18"/>
        <v>127.71592000876504</v>
      </c>
    </row>
    <row r="252" spans="1:23" x14ac:dyDescent="0.35">
      <c r="A252" t="s">
        <v>28</v>
      </c>
      <c r="B252">
        <v>100.28</v>
      </c>
      <c r="C252">
        <f t="shared" si="15"/>
        <v>4.607966273290093</v>
      </c>
      <c r="Q252" t="s">
        <v>28</v>
      </c>
      <c r="R252">
        <v>100.28</v>
      </c>
      <c r="S252">
        <f t="shared" si="16"/>
        <v>115.42263157154092</v>
      </c>
      <c r="T252">
        <f t="shared" si="19"/>
        <v>252</v>
      </c>
      <c r="U252">
        <f t="shared" si="17"/>
        <v>0.86880708431816289</v>
      </c>
      <c r="V252">
        <v>0.83640448490186359</v>
      </c>
      <c r="W252">
        <f t="shared" si="18"/>
        <v>119.89414429283696</v>
      </c>
    </row>
    <row r="253" spans="1:23" x14ac:dyDescent="0.35">
      <c r="A253" t="s">
        <v>27</v>
      </c>
      <c r="B253">
        <v>100.51</v>
      </c>
      <c r="C253">
        <f t="shared" si="15"/>
        <v>4.6102572250366487</v>
      </c>
      <c r="Q253" t="s">
        <v>27</v>
      </c>
      <c r="R253">
        <v>100.51</v>
      </c>
      <c r="S253">
        <f t="shared" si="16"/>
        <v>115.50706704082056</v>
      </c>
      <c r="T253">
        <f t="shared" si="19"/>
        <v>253</v>
      </c>
      <c r="U253">
        <f t="shared" si="17"/>
        <v>0.87016320797479396</v>
      </c>
      <c r="V253">
        <v>0.6982378741304921</v>
      </c>
      <c r="W253">
        <f t="shared" si="18"/>
        <v>143.94807804598682</v>
      </c>
    </row>
    <row r="254" spans="1:23" x14ac:dyDescent="0.35">
      <c r="A254" t="s">
        <v>26</v>
      </c>
      <c r="B254">
        <v>108.34</v>
      </c>
      <c r="C254">
        <f t="shared" si="15"/>
        <v>4.6852744302297529</v>
      </c>
      <c r="Q254" t="s">
        <v>26</v>
      </c>
      <c r="R254">
        <v>108.34</v>
      </c>
      <c r="S254">
        <f t="shared" si="16"/>
        <v>115.5911392738239</v>
      </c>
      <c r="T254">
        <f t="shared" si="19"/>
        <v>254</v>
      </c>
      <c r="U254">
        <f t="shared" si="17"/>
        <v>0.93726907339630361</v>
      </c>
      <c r="V254">
        <v>0.75431729985063134</v>
      </c>
      <c r="W254">
        <f t="shared" si="18"/>
        <v>143.62656142375803</v>
      </c>
    </row>
    <row r="255" spans="1:23" x14ac:dyDescent="0.35">
      <c r="A255" t="s">
        <v>25</v>
      </c>
      <c r="B255">
        <v>76.709999999999994</v>
      </c>
      <c r="C255">
        <f t="shared" si="15"/>
        <v>4.3400320779712045</v>
      </c>
      <c r="Q255" t="s">
        <v>25</v>
      </c>
      <c r="R255">
        <v>76.709999999999994</v>
      </c>
      <c r="S255">
        <f t="shared" si="16"/>
        <v>115.67484952616105</v>
      </c>
      <c r="T255">
        <f t="shared" si="19"/>
        <v>255</v>
      </c>
      <c r="U255">
        <f t="shared" si="17"/>
        <v>0.6631519324574634</v>
      </c>
      <c r="V255">
        <v>1.0228501899012146</v>
      </c>
      <c r="W255">
        <f t="shared" si="18"/>
        <v>74.996319849545642</v>
      </c>
    </row>
    <row r="256" spans="1:23" x14ac:dyDescent="0.35">
      <c r="A256" t="s">
        <v>24</v>
      </c>
      <c r="B256">
        <v>45.17</v>
      </c>
      <c r="C256">
        <f t="shared" si="15"/>
        <v>3.8104331496665127</v>
      </c>
      <c r="Q256" t="s">
        <v>24</v>
      </c>
      <c r="R256">
        <v>45.17</v>
      </c>
      <c r="S256">
        <f t="shared" si="16"/>
        <v>115.75819905222191</v>
      </c>
      <c r="T256">
        <f t="shared" si="19"/>
        <v>256</v>
      </c>
      <c r="U256">
        <f t="shared" si="17"/>
        <v>0.39020994080620147</v>
      </c>
      <c r="V256">
        <v>1.2565303747813008</v>
      </c>
      <c r="W256">
        <f t="shared" si="18"/>
        <v>35.948195846727415</v>
      </c>
    </row>
    <row r="257" spans="1:23" x14ac:dyDescent="0.35">
      <c r="A257" t="s">
        <v>23</v>
      </c>
      <c r="B257">
        <v>146.6</v>
      </c>
      <c r="C257">
        <f t="shared" ref="C257:C272" si="20">LN(B257)</f>
        <v>4.9877077894525508</v>
      </c>
      <c r="Q257" t="s">
        <v>23</v>
      </c>
      <c r="R257">
        <v>146.6</v>
      </c>
      <c r="S257">
        <f t="shared" si="16"/>
        <v>115.8411891051411</v>
      </c>
      <c r="T257">
        <f t="shared" si="19"/>
        <v>257</v>
      </c>
      <c r="U257">
        <f t="shared" si="17"/>
        <v>1.2655256833296249</v>
      </c>
      <c r="V257">
        <v>1.2338869960682335</v>
      </c>
      <c r="W257">
        <f t="shared" si="18"/>
        <v>118.81152850069672</v>
      </c>
    </row>
    <row r="258" spans="1:23" x14ac:dyDescent="0.35">
      <c r="A258" t="s">
        <v>22</v>
      </c>
      <c r="B258">
        <v>195.01</v>
      </c>
      <c r="C258">
        <f t="shared" si="20"/>
        <v>5.273050839300149</v>
      </c>
      <c r="Q258" t="s">
        <v>22</v>
      </c>
      <c r="R258">
        <v>195.01</v>
      </c>
      <c r="S258">
        <f t="shared" ref="S258:S272" si="21">EXP($O$1*($N$1^T258)+$P$1)</f>
        <v>115.92382093676156</v>
      </c>
      <c r="T258">
        <f t="shared" si="19"/>
        <v>258</v>
      </c>
      <c r="U258">
        <f t="shared" ref="U258:U272" si="22">R258/S258</f>
        <v>1.6822254341183362</v>
      </c>
      <c r="V258">
        <v>1.2962815939921382</v>
      </c>
      <c r="W258">
        <f t="shared" ref="W258:W272" si="23">R258/V258</f>
        <v>150.43799194851695</v>
      </c>
    </row>
    <row r="259" spans="1:23" x14ac:dyDescent="0.35">
      <c r="A259" t="s">
        <v>21</v>
      </c>
      <c r="B259">
        <v>125.9</v>
      </c>
      <c r="C259">
        <f t="shared" si="20"/>
        <v>4.8354879410503013</v>
      </c>
      <c r="Q259" t="s">
        <v>21</v>
      </c>
      <c r="R259">
        <v>125.9</v>
      </c>
      <c r="S259">
        <f t="shared" si="21"/>
        <v>116.00609579759956</v>
      </c>
      <c r="T259">
        <f t="shared" ref="T259:T272" si="24">1+T258</f>
        <v>259</v>
      </c>
      <c r="U259">
        <f t="shared" si="22"/>
        <v>1.0852877957349996</v>
      </c>
      <c r="V259">
        <v>0.82533270150165139</v>
      </c>
      <c r="W259">
        <f t="shared" si="23"/>
        <v>152.5445432744047</v>
      </c>
    </row>
    <row r="260" spans="1:23" x14ac:dyDescent="0.35">
      <c r="A260" t="s">
        <v>20</v>
      </c>
      <c r="B260">
        <v>189.84</v>
      </c>
      <c r="C260">
        <f t="shared" si="20"/>
        <v>5.2461816121275078</v>
      </c>
      <c r="Q260" t="s">
        <v>20</v>
      </c>
      <c r="R260">
        <v>189.84</v>
      </c>
      <c r="S260">
        <f t="shared" si="21"/>
        <v>116.08801493681032</v>
      </c>
      <c r="T260">
        <f t="shared" si="24"/>
        <v>260</v>
      </c>
      <c r="U260">
        <f t="shared" si="22"/>
        <v>1.6353109328584416</v>
      </c>
      <c r="V260">
        <v>1.3143928337151343</v>
      </c>
      <c r="W260">
        <f t="shared" si="23"/>
        <v>144.43170651152809</v>
      </c>
    </row>
    <row r="261" spans="1:23" x14ac:dyDescent="0.35">
      <c r="A261" t="s">
        <v>19</v>
      </c>
      <c r="B261">
        <v>145.77000000000001</v>
      </c>
      <c r="C261">
        <f t="shared" si="20"/>
        <v>4.982030037085921</v>
      </c>
      <c r="Q261" t="s">
        <v>19</v>
      </c>
      <c r="R261">
        <v>145.77000000000001</v>
      </c>
      <c r="S261">
        <f t="shared" si="21"/>
        <v>116.16957960215373</v>
      </c>
      <c r="T261">
        <f t="shared" si="24"/>
        <v>261</v>
      </c>
      <c r="U261">
        <f t="shared" si="22"/>
        <v>1.2548035423664174</v>
      </c>
      <c r="V261">
        <v>1.0146095238950885</v>
      </c>
      <c r="W261">
        <f t="shared" si="23"/>
        <v>143.6710345871667</v>
      </c>
    </row>
    <row r="262" spans="1:23" x14ac:dyDescent="0.35">
      <c r="A262" t="s">
        <v>18</v>
      </c>
      <c r="B262">
        <v>130.79</v>
      </c>
      <c r="C262">
        <f t="shared" si="20"/>
        <v>4.8735929835010605</v>
      </c>
      <c r="Q262" t="s">
        <v>18</v>
      </c>
      <c r="R262">
        <v>130.79</v>
      </c>
      <c r="S262">
        <f t="shared" si="21"/>
        <v>116.25079103996049</v>
      </c>
      <c r="T262">
        <f t="shared" si="24"/>
        <v>262</v>
      </c>
      <c r="U262">
        <f t="shared" si="22"/>
        <v>1.1250676131316968</v>
      </c>
      <c r="V262">
        <v>0.96863141403013286</v>
      </c>
      <c r="W262">
        <f t="shared" si="23"/>
        <v>135.0255609157141</v>
      </c>
    </row>
    <row r="263" spans="1:23" x14ac:dyDescent="0.35">
      <c r="A263" t="s">
        <v>17</v>
      </c>
      <c r="B263">
        <v>86.62</v>
      </c>
      <c r="C263">
        <f t="shared" si="20"/>
        <v>4.4615307357864804</v>
      </c>
      <c r="Q263" t="s">
        <v>17</v>
      </c>
      <c r="R263">
        <v>86.62</v>
      </c>
      <c r="S263">
        <f t="shared" si="21"/>
        <v>116.33165049509893</v>
      </c>
      <c r="T263">
        <f t="shared" si="24"/>
        <v>263</v>
      </c>
      <c r="U263">
        <f t="shared" si="22"/>
        <v>0.74459529828169435</v>
      </c>
      <c r="V263">
        <v>0.77852471323211869</v>
      </c>
      <c r="W263">
        <f t="shared" si="23"/>
        <v>111.26172172542721</v>
      </c>
    </row>
    <row r="264" spans="1:23" x14ac:dyDescent="0.35">
      <c r="A264" t="s">
        <v>16</v>
      </c>
      <c r="B264">
        <v>118.43</v>
      </c>
      <c r="C264">
        <f t="shared" si="20"/>
        <v>4.7743220687334036</v>
      </c>
      <c r="Q264" t="s">
        <v>16</v>
      </c>
      <c r="R264">
        <v>118.43</v>
      </c>
      <c r="S264">
        <f t="shared" si="21"/>
        <v>116.41215921094218</v>
      </c>
      <c r="T264">
        <f t="shared" si="24"/>
        <v>264</v>
      </c>
      <c r="U264">
        <f t="shared" si="22"/>
        <v>1.0173335912909358</v>
      </c>
      <c r="V264">
        <v>0.83640448490186359</v>
      </c>
      <c r="W264">
        <f t="shared" si="23"/>
        <v>141.59417140606982</v>
      </c>
    </row>
    <row r="265" spans="1:23" x14ac:dyDescent="0.35">
      <c r="A265" t="s">
        <v>15</v>
      </c>
      <c r="B265">
        <v>95.72</v>
      </c>
      <c r="C265">
        <f t="shared" si="20"/>
        <v>4.5614272630401729</v>
      </c>
      <c r="Q265" t="s">
        <v>15</v>
      </c>
      <c r="R265">
        <v>95.72</v>
      </c>
      <c r="S265">
        <f t="shared" si="21"/>
        <v>116.49231842933621</v>
      </c>
      <c r="T265">
        <f t="shared" si="24"/>
        <v>265</v>
      </c>
      <c r="U265">
        <f t="shared" si="22"/>
        <v>0.82168508010305741</v>
      </c>
      <c r="V265">
        <v>0.6982378741304921</v>
      </c>
      <c r="W265">
        <f t="shared" si="23"/>
        <v>137.08795175168498</v>
      </c>
    </row>
    <row r="266" spans="1:23" x14ac:dyDescent="0.35">
      <c r="A266" t="s">
        <v>14</v>
      </c>
      <c r="B266">
        <v>113.87</v>
      </c>
      <c r="C266">
        <f t="shared" si="20"/>
        <v>4.7350574468225135</v>
      </c>
      <c r="Q266" t="s">
        <v>14</v>
      </c>
      <c r="R266">
        <v>113.87</v>
      </c>
      <c r="S266">
        <f t="shared" si="21"/>
        <v>116.57212939056726</v>
      </c>
      <c r="T266">
        <f t="shared" si="24"/>
        <v>266</v>
      </c>
      <c r="U266">
        <f t="shared" si="22"/>
        <v>0.97682010781913453</v>
      </c>
      <c r="V266">
        <v>0.75431729985063134</v>
      </c>
      <c r="W266">
        <f t="shared" si="23"/>
        <v>150.95769382797977</v>
      </c>
    </row>
    <row r="267" spans="1:23" x14ac:dyDescent="0.35">
      <c r="A267" t="s">
        <v>13</v>
      </c>
      <c r="B267">
        <v>161.22</v>
      </c>
      <c r="C267">
        <f t="shared" si="20"/>
        <v>5.0827698918554551</v>
      </c>
      <c r="Q267" t="s">
        <v>13</v>
      </c>
      <c r="R267">
        <v>161.22</v>
      </c>
      <c r="S267">
        <f t="shared" si="21"/>
        <v>116.65159333333112</v>
      </c>
      <c r="T267">
        <f t="shared" si="24"/>
        <v>267</v>
      </c>
      <c r="U267">
        <f t="shared" si="22"/>
        <v>1.3820642769903277</v>
      </c>
      <c r="V267">
        <v>1.0228501899012146</v>
      </c>
      <c r="W267">
        <f t="shared" si="23"/>
        <v>157.61838985978034</v>
      </c>
    </row>
    <row r="268" spans="1:23" x14ac:dyDescent="0.35">
      <c r="A268" t="s">
        <v>12</v>
      </c>
      <c r="B268">
        <v>164.94</v>
      </c>
      <c r="C268">
        <f t="shared" si="20"/>
        <v>5.105581771405209</v>
      </c>
      <c r="Q268" t="s">
        <v>12</v>
      </c>
      <c r="R268">
        <v>164.94</v>
      </c>
      <c r="S268">
        <f t="shared" si="21"/>
        <v>116.73071149470169</v>
      </c>
      <c r="T268">
        <f t="shared" si="24"/>
        <v>268</v>
      </c>
      <c r="U268">
        <f t="shared" si="22"/>
        <v>1.4129957565407838</v>
      </c>
      <c r="V268">
        <v>1.2565303747813008</v>
      </c>
      <c r="W268">
        <f t="shared" si="23"/>
        <v>131.26622587910603</v>
      </c>
    </row>
    <row r="269" spans="1:23" x14ac:dyDescent="0.35">
      <c r="A269" t="s">
        <v>11</v>
      </c>
      <c r="B269">
        <v>162.66999999999999</v>
      </c>
      <c r="C269">
        <f t="shared" si="20"/>
        <v>5.0917236087783619</v>
      </c>
      <c r="Q269" t="s">
        <v>11</v>
      </c>
      <c r="R269">
        <v>162.66999999999999</v>
      </c>
      <c r="S269">
        <f t="shared" si="21"/>
        <v>116.80948511010058</v>
      </c>
      <c r="T269">
        <f t="shared" si="24"/>
        <v>269</v>
      </c>
      <c r="U269">
        <f t="shared" si="22"/>
        <v>1.392609511519316</v>
      </c>
      <c r="V269">
        <v>1.2338869960682335</v>
      </c>
      <c r="W269">
        <f t="shared" si="23"/>
        <v>131.83541160442249</v>
      </c>
    </row>
    <row r="270" spans="1:23" x14ac:dyDescent="0.35">
      <c r="A270" t="s">
        <v>10</v>
      </c>
      <c r="B270">
        <v>188.36</v>
      </c>
      <c r="C270">
        <f t="shared" si="20"/>
        <v>5.2383550253753537</v>
      </c>
      <c r="Q270" t="s">
        <v>10</v>
      </c>
      <c r="R270">
        <v>188.36</v>
      </c>
      <c r="S270">
        <f t="shared" si="21"/>
        <v>116.88791541326701</v>
      </c>
      <c r="T270">
        <f t="shared" si="24"/>
        <v>270</v>
      </c>
      <c r="U270">
        <f t="shared" si="22"/>
        <v>1.611458287488809</v>
      </c>
      <c r="V270">
        <v>1.2962815939921382</v>
      </c>
      <c r="W270">
        <f t="shared" si="23"/>
        <v>145.30793376453852</v>
      </c>
    </row>
    <row r="271" spans="1:23" x14ac:dyDescent="0.35">
      <c r="A271" t="s">
        <v>9</v>
      </c>
      <c r="B271">
        <v>113.01</v>
      </c>
      <c r="C271">
        <f t="shared" si="20"/>
        <v>4.7274763103720598</v>
      </c>
      <c r="Q271" t="s">
        <v>9</v>
      </c>
      <c r="R271">
        <v>113.01</v>
      </c>
      <c r="S271">
        <f t="shared" si="21"/>
        <v>116.96600363622838</v>
      </c>
      <c r="T271">
        <f t="shared" si="24"/>
        <v>271</v>
      </c>
      <c r="U271">
        <f t="shared" si="22"/>
        <v>0.96617817559594676</v>
      </c>
      <c r="V271">
        <v>0.82533270150165139</v>
      </c>
      <c r="W271">
        <f t="shared" si="23"/>
        <v>136.92659916950339</v>
      </c>
    </row>
    <row r="272" spans="1:23" x14ac:dyDescent="0.35">
      <c r="A272" t="s">
        <v>8</v>
      </c>
      <c r="B272">
        <v>176.93</v>
      </c>
      <c r="C272">
        <f t="shared" si="20"/>
        <v>5.1757541741249113</v>
      </c>
      <c r="Q272" t="s">
        <v>8</v>
      </c>
      <c r="R272">
        <v>176.93</v>
      </c>
      <c r="S272">
        <f t="shared" si="21"/>
        <v>117.04375100927037</v>
      </c>
      <c r="T272">
        <f t="shared" si="24"/>
        <v>272</v>
      </c>
      <c r="U272">
        <f t="shared" si="22"/>
        <v>1.5116569528430988</v>
      </c>
      <c r="V272">
        <v>1.3143928337151343</v>
      </c>
      <c r="W272">
        <f t="shared" si="23"/>
        <v>134.60968095809451</v>
      </c>
    </row>
    <row r="273" spans="1:24" ht="15" thickBot="1" x14ac:dyDescent="0.4">
      <c r="R273" t="s">
        <v>360</v>
      </c>
      <c r="V273" t="s">
        <v>358</v>
      </c>
    </row>
    <row r="274" spans="1:24" x14ac:dyDescent="0.35">
      <c r="A274" s="12" t="s">
        <v>351</v>
      </c>
      <c r="B274" s="13">
        <v>1999</v>
      </c>
      <c r="C274" s="13">
        <v>2000</v>
      </c>
      <c r="D274" s="13">
        <v>2001</v>
      </c>
      <c r="E274" s="13">
        <v>2002</v>
      </c>
      <c r="F274" s="13">
        <v>2003</v>
      </c>
      <c r="G274" s="13">
        <v>2004</v>
      </c>
      <c r="H274" s="13">
        <v>2005</v>
      </c>
      <c r="I274" s="13">
        <v>2006</v>
      </c>
      <c r="J274" s="13">
        <v>2007</v>
      </c>
      <c r="K274" s="13">
        <v>2008</v>
      </c>
      <c r="L274" s="13">
        <v>2009</v>
      </c>
      <c r="M274" s="13">
        <v>2010</v>
      </c>
      <c r="N274" s="13">
        <v>2011</v>
      </c>
      <c r="O274" s="13">
        <v>2012</v>
      </c>
      <c r="P274" s="13">
        <v>2013</v>
      </c>
      <c r="Q274" s="13">
        <v>2014</v>
      </c>
      <c r="R274" s="13">
        <v>2015</v>
      </c>
      <c r="S274" s="13">
        <v>2016</v>
      </c>
      <c r="T274" s="13">
        <v>2017</v>
      </c>
      <c r="U274" s="13">
        <v>2018</v>
      </c>
      <c r="V274" s="13">
        <v>2019</v>
      </c>
      <c r="W274" s="13">
        <v>2020</v>
      </c>
      <c r="X274" s="14">
        <v>2021</v>
      </c>
    </row>
    <row r="275" spans="1:24" x14ac:dyDescent="0.35">
      <c r="A275" s="15" t="s">
        <v>342</v>
      </c>
      <c r="B275" s="10">
        <v>48.82</v>
      </c>
      <c r="C275" s="10">
        <v>53.45</v>
      </c>
      <c r="D275" s="10">
        <v>61.67</v>
      </c>
      <c r="E275" s="10">
        <v>63.99</v>
      </c>
      <c r="F275" s="10">
        <v>61.68</v>
      </c>
      <c r="G275" s="10">
        <v>67.16</v>
      </c>
      <c r="H275" s="10">
        <v>67.7</v>
      </c>
      <c r="I275" s="10">
        <v>71.37</v>
      </c>
      <c r="J275" s="10">
        <v>79.510000000000005</v>
      </c>
      <c r="K275" s="10">
        <v>82.33</v>
      </c>
      <c r="L275" s="10">
        <v>73.319999999999993</v>
      </c>
      <c r="M275" s="10">
        <v>67.260000000000005</v>
      </c>
      <c r="N275" s="10">
        <v>74.56</v>
      </c>
      <c r="O275" s="10">
        <v>77.08</v>
      </c>
      <c r="P275" s="10">
        <v>72.2</v>
      </c>
      <c r="Q275" s="10">
        <v>74.819999999999993</v>
      </c>
      <c r="R275" s="10">
        <v>76.81</v>
      </c>
      <c r="S275" s="10">
        <v>73.459999999999994</v>
      </c>
      <c r="T275" s="10">
        <v>71.83</v>
      </c>
      <c r="U275" s="10">
        <v>84.05</v>
      </c>
      <c r="V275" s="10">
        <v>85.44</v>
      </c>
      <c r="W275" s="10">
        <v>100.51</v>
      </c>
      <c r="X275" s="16">
        <v>95.72</v>
      </c>
    </row>
    <row r="276" spans="1:24" x14ac:dyDescent="0.35">
      <c r="A276" s="15" t="s">
        <v>352</v>
      </c>
      <c r="B276" s="10">
        <v>53.66</v>
      </c>
      <c r="C276" s="10">
        <v>61.03</v>
      </c>
      <c r="D276" s="10">
        <v>64.88</v>
      </c>
      <c r="E276" s="10">
        <v>69.680000000000007</v>
      </c>
      <c r="F276" s="10">
        <v>66.239999999999995</v>
      </c>
      <c r="G276" s="10">
        <v>73.16</v>
      </c>
      <c r="H276" s="10">
        <v>74.14</v>
      </c>
      <c r="I276" s="10">
        <v>77.94</v>
      </c>
      <c r="J276" s="10">
        <v>84.58</v>
      </c>
      <c r="K276" s="10">
        <v>97.71</v>
      </c>
      <c r="L276" s="10">
        <v>80.02</v>
      </c>
      <c r="M276" s="10">
        <v>72.34</v>
      </c>
      <c r="N276" s="10">
        <v>78.12</v>
      </c>
      <c r="O276" s="10">
        <v>74.08</v>
      </c>
      <c r="P276" s="10">
        <v>69.150000000000006</v>
      </c>
      <c r="Q276" s="10">
        <v>74.459999999999994</v>
      </c>
      <c r="R276" s="10">
        <v>74.5</v>
      </c>
      <c r="S276" s="10">
        <v>83.51</v>
      </c>
      <c r="T276" s="10">
        <v>83.24</v>
      </c>
      <c r="U276" s="10">
        <v>86.59</v>
      </c>
      <c r="V276" s="10">
        <v>101.19</v>
      </c>
      <c r="W276" s="10">
        <v>108.34</v>
      </c>
      <c r="X276" s="16">
        <v>113.87</v>
      </c>
    </row>
    <row r="277" spans="1:24" x14ac:dyDescent="0.35">
      <c r="A277" s="15" t="s">
        <v>343</v>
      </c>
      <c r="B277" s="10">
        <v>77.61</v>
      </c>
      <c r="C277" s="10">
        <v>88.43</v>
      </c>
      <c r="D277" s="10">
        <v>88.01</v>
      </c>
      <c r="E277" s="10">
        <v>94.37</v>
      </c>
      <c r="F277" s="10">
        <v>94.74</v>
      </c>
      <c r="G277" s="10">
        <v>98.18</v>
      </c>
      <c r="H277" s="10">
        <v>95.81</v>
      </c>
      <c r="I277" s="10">
        <v>101.3</v>
      </c>
      <c r="J277" s="10">
        <v>113.5</v>
      </c>
      <c r="K277" s="10">
        <v>108.63</v>
      </c>
      <c r="L277" s="10">
        <v>112.5</v>
      </c>
      <c r="M277" s="10">
        <v>106.43</v>
      </c>
      <c r="N277" s="10">
        <v>112.75</v>
      </c>
      <c r="O277" s="10">
        <v>118.54</v>
      </c>
      <c r="P277" s="10">
        <v>99.7</v>
      </c>
      <c r="Q277" s="10">
        <v>109.26</v>
      </c>
      <c r="R277" s="10">
        <v>109.35</v>
      </c>
      <c r="S277" s="10">
        <v>113.15</v>
      </c>
      <c r="T277" s="10">
        <v>127.67</v>
      </c>
      <c r="U277" s="10">
        <v>119.19</v>
      </c>
      <c r="V277" s="10">
        <v>142.84</v>
      </c>
      <c r="W277" s="10">
        <v>76.709999999999994</v>
      </c>
      <c r="X277" s="16">
        <v>161.22</v>
      </c>
    </row>
    <row r="278" spans="1:24" x14ac:dyDescent="0.35">
      <c r="A278" s="15" t="s">
        <v>344</v>
      </c>
      <c r="B278" s="10">
        <v>108.8</v>
      </c>
      <c r="C278" s="10">
        <v>111.72</v>
      </c>
      <c r="D278" s="10">
        <v>110.1</v>
      </c>
      <c r="E278" s="10">
        <v>123.58</v>
      </c>
      <c r="F278" s="10">
        <v>128.75</v>
      </c>
      <c r="G278" s="10">
        <v>132.16999999999999</v>
      </c>
      <c r="H278" s="10">
        <v>136.55000000000001</v>
      </c>
      <c r="I278" s="10">
        <v>135.15</v>
      </c>
      <c r="J278" s="10">
        <v>141.30000000000001</v>
      </c>
      <c r="K278" s="10">
        <v>143.38999999999999</v>
      </c>
      <c r="L278" s="10">
        <v>139.93</v>
      </c>
      <c r="M278" s="10">
        <v>144.41</v>
      </c>
      <c r="N278" s="10">
        <v>148.47</v>
      </c>
      <c r="O278" s="10">
        <v>134.36000000000001</v>
      </c>
      <c r="P278" s="10">
        <v>130.65</v>
      </c>
      <c r="Q278" s="10">
        <v>141.83000000000001</v>
      </c>
      <c r="R278" s="10">
        <v>128.71</v>
      </c>
      <c r="S278" s="10">
        <v>136.07</v>
      </c>
      <c r="T278" s="10">
        <v>137.72</v>
      </c>
      <c r="U278" s="10">
        <v>136.93</v>
      </c>
      <c r="V278" s="10">
        <v>150.71</v>
      </c>
      <c r="W278" s="10">
        <v>45.17</v>
      </c>
      <c r="X278" s="16">
        <v>164.94</v>
      </c>
    </row>
    <row r="279" spans="1:24" x14ac:dyDescent="0.35">
      <c r="A279" s="15" t="s">
        <v>345</v>
      </c>
      <c r="B279" s="10">
        <v>98.14</v>
      </c>
      <c r="C279" s="10">
        <v>117.36</v>
      </c>
      <c r="D279" s="10">
        <v>114.46</v>
      </c>
      <c r="E279" s="10">
        <v>111.53</v>
      </c>
      <c r="F279" s="10">
        <v>114.68</v>
      </c>
      <c r="G279" s="10">
        <v>112.52</v>
      </c>
      <c r="H279" s="10">
        <v>125.35</v>
      </c>
      <c r="I279" s="10">
        <v>133.15</v>
      </c>
      <c r="J279" s="10">
        <v>138.38</v>
      </c>
      <c r="K279" s="10">
        <v>143.63</v>
      </c>
      <c r="L279" s="10">
        <v>129.36000000000001</v>
      </c>
      <c r="M279" s="10">
        <v>127.68</v>
      </c>
      <c r="N279" s="10">
        <v>141.96</v>
      </c>
      <c r="O279" s="10">
        <v>128.71</v>
      </c>
      <c r="P279" s="10">
        <v>121.28</v>
      </c>
      <c r="Q279" s="10">
        <v>128.61000000000001</v>
      </c>
      <c r="R279" s="10">
        <v>117.76</v>
      </c>
      <c r="S279" s="10">
        <v>128.55000000000001</v>
      </c>
      <c r="T279" s="10">
        <v>139.16999999999999</v>
      </c>
      <c r="U279" s="10">
        <v>142.66</v>
      </c>
      <c r="V279" s="10">
        <v>154.24</v>
      </c>
      <c r="W279" s="10">
        <v>146.6</v>
      </c>
      <c r="X279" s="16">
        <v>162.66999999999999</v>
      </c>
    </row>
    <row r="280" spans="1:24" x14ac:dyDescent="0.35">
      <c r="A280" s="15" t="s">
        <v>346</v>
      </c>
      <c r="B280" s="10">
        <v>108.94</v>
      </c>
      <c r="C280" s="10">
        <v>107.18</v>
      </c>
      <c r="D280" s="10">
        <v>117.52</v>
      </c>
      <c r="E280" s="10">
        <v>112.51</v>
      </c>
      <c r="F280" s="10">
        <v>115</v>
      </c>
      <c r="G280" s="10">
        <v>129.09</v>
      </c>
      <c r="H280" s="10">
        <v>135.47999999999999</v>
      </c>
      <c r="I280" s="10">
        <v>140.06</v>
      </c>
      <c r="J280" s="10">
        <v>146</v>
      </c>
      <c r="K280" s="10">
        <v>140.44999999999999</v>
      </c>
      <c r="L280" s="10">
        <v>133.58000000000001</v>
      </c>
      <c r="M280" s="10">
        <v>140.82</v>
      </c>
      <c r="N280" s="10">
        <v>130.34</v>
      </c>
      <c r="O280" s="10">
        <v>138.22</v>
      </c>
      <c r="P280" s="10">
        <v>124.75</v>
      </c>
      <c r="Q280" s="10">
        <v>127.06</v>
      </c>
      <c r="R280" s="10">
        <v>127.14</v>
      </c>
      <c r="S280" s="10">
        <v>132.52000000000001</v>
      </c>
      <c r="T280" s="10">
        <v>146.29</v>
      </c>
      <c r="U280" s="10">
        <v>154.94999999999999</v>
      </c>
      <c r="V280" s="10">
        <v>150.63</v>
      </c>
      <c r="W280" s="10">
        <v>195.01</v>
      </c>
      <c r="X280" s="16">
        <v>188.36</v>
      </c>
    </row>
    <row r="281" spans="1:24" x14ac:dyDescent="0.35">
      <c r="A281" s="15" t="s">
        <v>347</v>
      </c>
      <c r="B281" s="10">
        <v>74.489999999999995</v>
      </c>
      <c r="C281" s="10">
        <v>68.77</v>
      </c>
      <c r="D281" s="10">
        <v>75.7</v>
      </c>
      <c r="E281" s="10">
        <v>76.84</v>
      </c>
      <c r="F281" s="10">
        <v>81.06</v>
      </c>
      <c r="G281" s="10">
        <v>82.8</v>
      </c>
      <c r="H281" s="10">
        <v>83.3</v>
      </c>
      <c r="I281" s="10">
        <v>83.39</v>
      </c>
      <c r="J281" s="10">
        <v>90.56</v>
      </c>
      <c r="K281" s="10">
        <v>99.49</v>
      </c>
      <c r="L281" s="10">
        <v>88.97</v>
      </c>
      <c r="M281" s="10">
        <v>90.74</v>
      </c>
      <c r="N281" s="10">
        <v>87.31</v>
      </c>
      <c r="O281" s="10">
        <v>84.01</v>
      </c>
      <c r="P281" s="10">
        <v>85.43</v>
      </c>
      <c r="Q281" s="10">
        <v>80.849999999999994</v>
      </c>
      <c r="R281" s="10">
        <v>80.849999999999994</v>
      </c>
      <c r="S281" s="10">
        <v>81.09</v>
      </c>
      <c r="T281" s="10">
        <v>85.38</v>
      </c>
      <c r="U281" s="10">
        <v>85.65</v>
      </c>
      <c r="V281" s="10">
        <v>91.25</v>
      </c>
      <c r="W281" s="10">
        <v>125.9</v>
      </c>
      <c r="X281" s="16">
        <v>113.01</v>
      </c>
    </row>
    <row r="282" spans="1:24" x14ac:dyDescent="0.35">
      <c r="A282" s="15" t="s">
        <v>353</v>
      </c>
      <c r="B282" s="10">
        <v>103.94</v>
      </c>
      <c r="C282" s="10">
        <v>109.49</v>
      </c>
      <c r="D282" s="10">
        <v>119.66</v>
      </c>
      <c r="E282" s="10">
        <v>116.22</v>
      </c>
      <c r="F282" s="10">
        <v>125.59</v>
      </c>
      <c r="G282" s="10">
        <v>129.66</v>
      </c>
      <c r="H282" s="10">
        <v>136.77000000000001</v>
      </c>
      <c r="I282" s="10">
        <v>143.02000000000001</v>
      </c>
      <c r="J282" s="10">
        <v>150.44999999999999</v>
      </c>
      <c r="K282" s="10">
        <v>154.69</v>
      </c>
      <c r="L282" s="10">
        <v>142.85</v>
      </c>
      <c r="M282" s="10">
        <v>146.88</v>
      </c>
      <c r="N282" s="10">
        <v>141.03</v>
      </c>
      <c r="O282" s="10">
        <v>140.51</v>
      </c>
      <c r="P282" s="10">
        <v>144.71</v>
      </c>
      <c r="Q282" s="10">
        <v>131.30000000000001</v>
      </c>
      <c r="R282" s="10">
        <v>119.56</v>
      </c>
      <c r="S282" s="10">
        <v>124.71</v>
      </c>
      <c r="T282" s="10">
        <v>137.87</v>
      </c>
      <c r="U282" s="10">
        <v>144.16</v>
      </c>
      <c r="V282" s="10">
        <v>160.18</v>
      </c>
      <c r="W282" s="10">
        <v>189.84</v>
      </c>
      <c r="X282" s="16">
        <v>176.93</v>
      </c>
    </row>
    <row r="283" spans="1:24" x14ac:dyDescent="0.35">
      <c r="A283" s="15" t="s">
        <v>348</v>
      </c>
      <c r="B283" s="10">
        <v>84.64</v>
      </c>
      <c r="C283" s="10">
        <v>83.76</v>
      </c>
      <c r="D283" s="10">
        <v>82.04</v>
      </c>
      <c r="E283" s="10">
        <v>82.08</v>
      </c>
      <c r="F283" s="10">
        <v>94.25</v>
      </c>
      <c r="G283" s="10">
        <v>103.07</v>
      </c>
      <c r="H283" s="10">
        <v>106.34</v>
      </c>
      <c r="I283" s="10">
        <v>110.65</v>
      </c>
      <c r="J283" s="10">
        <v>115.02</v>
      </c>
      <c r="K283" s="10">
        <v>116.08</v>
      </c>
      <c r="L283" s="10">
        <v>114.61</v>
      </c>
      <c r="M283" s="10">
        <v>110.48</v>
      </c>
      <c r="N283" s="10">
        <v>110.17</v>
      </c>
      <c r="O283" s="10">
        <v>102.79</v>
      </c>
      <c r="P283" s="10">
        <v>101.51</v>
      </c>
      <c r="Q283" s="10">
        <v>108.13</v>
      </c>
      <c r="R283" s="10">
        <v>101.77</v>
      </c>
      <c r="S283" s="10">
        <v>115.02</v>
      </c>
      <c r="T283" s="10">
        <v>113.6</v>
      </c>
      <c r="U283" s="10">
        <v>120.74</v>
      </c>
      <c r="V283" s="10">
        <v>124.29</v>
      </c>
      <c r="W283" s="10">
        <v>145.77000000000001</v>
      </c>
      <c r="X283" s="16"/>
    </row>
    <row r="284" spans="1:24" x14ac:dyDescent="0.35">
      <c r="A284" s="15" t="s">
        <v>349</v>
      </c>
      <c r="B284" s="10">
        <v>80.569999999999993</v>
      </c>
      <c r="C284" s="10">
        <v>77.75</v>
      </c>
      <c r="D284" s="10">
        <v>89.95</v>
      </c>
      <c r="E284" s="10">
        <v>88.52</v>
      </c>
      <c r="F284" s="10">
        <v>94.02</v>
      </c>
      <c r="G284" s="10">
        <v>96.69</v>
      </c>
      <c r="H284" s="10">
        <v>99.98</v>
      </c>
      <c r="I284" s="10">
        <v>100.98</v>
      </c>
      <c r="J284" s="10">
        <v>116.03</v>
      </c>
      <c r="K284" s="10">
        <v>112.72</v>
      </c>
      <c r="L284" s="10">
        <v>109.21</v>
      </c>
      <c r="M284" s="10">
        <v>101.13</v>
      </c>
      <c r="N284" s="10">
        <v>103</v>
      </c>
      <c r="O284" s="10">
        <v>96.72</v>
      </c>
      <c r="P284" s="10">
        <v>99.84</v>
      </c>
      <c r="Q284" s="10">
        <v>104.66</v>
      </c>
      <c r="R284" s="10">
        <v>95.7</v>
      </c>
      <c r="S284" s="10">
        <v>100.19</v>
      </c>
      <c r="T284" s="10">
        <v>106.03</v>
      </c>
      <c r="U284" s="10">
        <v>113.19</v>
      </c>
      <c r="V284" s="10">
        <v>120.45</v>
      </c>
      <c r="W284" s="10">
        <v>130.79</v>
      </c>
      <c r="X284" s="16"/>
    </row>
    <row r="285" spans="1:24" x14ac:dyDescent="0.35">
      <c r="A285" s="15" t="s">
        <v>350</v>
      </c>
      <c r="B285" s="10">
        <v>61.99</v>
      </c>
      <c r="C285" s="10">
        <v>69.260000000000005</v>
      </c>
      <c r="D285" s="10">
        <v>76.48</v>
      </c>
      <c r="E285" s="10">
        <v>73.44</v>
      </c>
      <c r="F285" s="10">
        <v>73.69</v>
      </c>
      <c r="G285" s="10">
        <v>78.040000000000006</v>
      </c>
      <c r="H285" s="10">
        <v>85.42</v>
      </c>
      <c r="I285" s="10">
        <v>84.8</v>
      </c>
      <c r="J285" s="10">
        <v>90.79</v>
      </c>
      <c r="K285" s="10">
        <v>83.18</v>
      </c>
      <c r="L285" s="10">
        <v>78.739999999999995</v>
      </c>
      <c r="M285" s="10">
        <v>79.900000000000006</v>
      </c>
      <c r="N285" s="10">
        <v>82.2</v>
      </c>
      <c r="O285" s="10">
        <v>80.8</v>
      </c>
      <c r="P285" s="10">
        <v>80.92</v>
      </c>
      <c r="Q285" s="10">
        <v>80.14</v>
      </c>
      <c r="R285" s="10">
        <v>79.02</v>
      </c>
      <c r="S285" s="10">
        <v>87.52</v>
      </c>
      <c r="T285" s="10">
        <v>92.95</v>
      </c>
      <c r="U285" s="10">
        <v>93.81</v>
      </c>
      <c r="V285" s="10">
        <v>99.43</v>
      </c>
      <c r="W285" s="10">
        <v>86.62</v>
      </c>
      <c r="X285" s="16"/>
    </row>
    <row r="286" spans="1:24" ht="15" thickBot="1" x14ac:dyDescent="0.4">
      <c r="A286" s="17" t="s">
        <v>354</v>
      </c>
      <c r="B286" s="18">
        <v>74.680000000000007</v>
      </c>
      <c r="C286" s="18">
        <v>75.12</v>
      </c>
      <c r="D286" s="18">
        <v>76.83</v>
      </c>
      <c r="E286" s="18">
        <v>73.84</v>
      </c>
      <c r="F286" s="18">
        <v>83.82</v>
      </c>
      <c r="G286" s="18">
        <v>92.68</v>
      </c>
      <c r="H286" s="18">
        <v>93.07</v>
      </c>
      <c r="I286" s="18">
        <v>95.65</v>
      </c>
      <c r="J286" s="18">
        <v>92.69</v>
      </c>
      <c r="K286" s="18">
        <v>88.1</v>
      </c>
      <c r="L286" s="18">
        <v>84.81</v>
      </c>
      <c r="M286" s="18">
        <v>79.459999999999994</v>
      </c>
      <c r="N286" s="18">
        <v>87.62</v>
      </c>
      <c r="O286" s="18">
        <v>79.349999999999994</v>
      </c>
      <c r="P286" s="18">
        <v>82.91</v>
      </c>
      <c r="Q286" s="18">
        <v>85.72</v>
      </c>
      <c r="R286" s="18">
        <v>88.85</v>
      </c>
      <c r="S286" s="18">
        <v>93.84</v>
      </c>
      <c r="T286" s="18">
        <v>94.71</v>
      </c>
      <c r="U286" s="18">
        <v>91.64</v>
      </c>
      <c r="V286" s="18">
        <v>100.28</v>
      </c>
      <c r="W286" s="18">
        <v>118.43</v>
      </c>
      <c r="X286" s="19"/>
    </row>
    <row r="287" spans="1:24" x14ac:dyDescent="0.35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1:24" x14ac:dyDescent="0.35">
      <c r="A288" s="2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</row>
    <row r="289" spans="1:24" ht="15" thickBot="1" x14ac:dyDescent="0.4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 spans="1:24" x14ac:dyDescent="0.35">
      <c r="A290" s="12" t="s">
        <v>355</v>
      </c>
      <c r="B290" s="13">
        <v>1999</v>
      </c>
      <c r="C290" s="13">
        <v>2000</v>
      </c>
      <c r="D290" s="13">
        <v>2001</v>
      </c>
      <c r="E290" s="13">
        <v>2002</v>
      </c>
      <c r="F290" s="13">
        <v>2003</v>
      </c>
      <c r="G290" s="13">
        <v>2004</v>
      </c>
      <c r="H290" s="13">
        <v>2005</v>
      </c>
      <c r="I290" s="13">
        <v>2006</v>
      </c>
      <c r="J290" s="13">
        <v>2007</v>
      </c>
      <c r="K290" s="13">
        <v>2008</v>
      </c>
      <c r="L290" s="13">
        <v>2009</v>
      </c>
      <c r="M290" s="13">
        <v>2010</v>
      </c>
      <c r="N290" s="13">
        <v>2011</v>
      </c>
      <c r="O290" s="13">
        <v>2012</v>
      </c>
      <c r="P290" s="13">
        <v>2013</v>
      </c>
      <c r="Q290" s="13">
        <v>2014</v>
      </c>
      <c r="R290" s="13">
        <v>2015</v>
      </c>
      <c r="S290" s="13">
        <v>2016</v>
      </c>
      <c r="T290" s="13">
        <v>2017</v>
      </c>
      <c r="U290" s="13">
        <v>2018</v>
      </c>
      <c r="V290" s="13">
        <v>2019</v>
      </c>
      <c r="W290" s="13">
        <v>2020</v>
      </c>
      <c r="X290" s="14">
        <v>2021</v>
      </c>
    </row>
    <row r="291" spans="1:24" x14ac:dyDescent="0.35">
      <c r="A291" s="15" t="s">
        <v>342</v>
      </c>
      <c r="B291" s="10">
        <f>S1</f>
        <v>79.728693033509785</v>
      </c>
      <c r="C291" s="10">
        <f>S13</f>
        <v>82.177489131124219</v>
      </c>
      <c r="D291" s="10">
        <f>S25</f>
        <v>84.551233180944735</v>
      </c>
      <c r="E291" s="10">
        <f>S37</f>
        <v>86.848264177324708</v>
      </c>
      <c r="F291" s="10">
        <f>S49</f>
        <v>89.06745901445899</v>
      </c>
      <c r="G291" s="10">
        <f>S61</f>
        <v>91.20818438273578</v>
      </c>
      <c r="H291" s="10">
        <f>S73</f>
        <v>93.270249287965939</v>
      </c>
      <c r="I291" s="10">
        <f>S85</f>
        <v>95.253858813678633</v>
      </c>
      <c r="J291" s="10">
        <f>S97</f>
        <v>97.159569614666097</v>
      </c>
      <c r="K291" s="10">
        <f>S109</f>
        <v>98.988247512713897</v>
      </c>
      <c r="L291" s="10">
        <f>S121</f>
        <v>100.74102746292709</v>
      </c>
      <c r="M291" s="10">
        <f>S133</f>
        <v>102.41927607077169</v>
      </c>
      <c r="N291" s="10">
        <f>S145</f>
        <v>104.02455676509047</v>
      </c>
      <c r="O291" s="10">
        <f>S157</f>
        <v>105.55859766990874</v>
      </c>
      <c r="P291" s="10">
        <f>S169</f>
        <v>107.02326216668175</v>
      </c>
      <c r="Q291" s="10">
        <f>S181</f>
        <v>108.42052209755607</v>
      </c>
      <c r="R291" s="10">
        <f>S193</f>
        <v>109.75243352804215</v>
      </c>
      <c r="S291" s="10">
        <f>S205</f>
        <v>111.02111496304343</v>
      </c>
      <c r="T291" s="10">
        <f>S217</f>
        <v>112.22872789239231</v>
      </c>
      <c r="U291" s="10">
        <f>S229</f>
        <v>113.37745952986391</v>
      </c>
      <c r="V291" s="10">
        <f>S241</f>
        <v>114.46950760216792</v>
      </c>
      <c r="W291" s="10">
        <f>S253</f>
        <v>115.50706704082056</v>
      </c>
      <c r="X291" s="16">
        <f>S265</f>
        <v>116.49231842933621</v>
      </c>
    </row>
    <row r="292" spans="1:24" x14ac:dyDescent="0.35">
      <c r="A292" s="15" t="s">
        <v>352</v>
      </c>
      <c r="B292" s="10">
        <f t="shared" ref="B292:B302" si="25">S2</f>
        <v>79.935575173069665</v>
      </c>
      <c r="C292" s="10">
        <f t="shared" ref="C292:C302" si="26">S14</f>
        <v>82.378194356509738</v>
      </c>
      <c r="D292" s="10">
        <f t="shared" ref="D292:D302" si="27">S26</f>
        <v>84.745601355615022</v>
      </c>
      <c r="E292" s="10">
        <f t="shared" ref="E292:E302" si="28">S38</f>
        <v>87.036181829178062</v>
      </c>
      <c r="F292" s="10">
        <f t="shared" ref="F292:F302" si="29">S50</f>
        <v>89.248855321088527</v>
      </c>
      <c r="G292" s="10">
        <f t="shared" ref="G292:G302" si="30">S62</f>
        <v>91.383027181425561</v>
      </c>
      <c r="H292" s="10">
        <f t="shared" ref="H292:H302" si="31">S74</f>
        <v>93.438541167505392</v>
      </c>
      <c r="I292" s="10">
        <f t="shared" ref="I292:I302" si="32">S86</f>
        <v>95.415633333517235</v>
      </c>
      <c r="J292" s="10">
        <f t="shared" ref="J292:J302" si="33">S98</f>
        <v>97.314887686592712</v>
      </c>
      <c r="K292" s="10">
        <f t="shared" ref="K292:K302" si="34">S110</f>
        <v>99.1371939711441</v>
      </c>
      <c r="L292" s="10">
        <f t="shared" ref="L292:L302" si="35">S122</f>
        <v>100.88370784198956</v>
      </c>
      <c r="M292" s="10">
        <f t="shared" ref="M292:M302" si="36">S134</f>
        <v>102.55581359964495</v>
      </c>
      <c r="N292" s="10">
        <f t="shared" ref="N292:N302" si="37">S146</f>
        <v>104.15508958738138</v>
      </c>
      <c r="O292" s="10">
        <f t="shared" ref="O292:O302" si="38">S158</f>
        <v>105.68327628818305</v>
      </c>
      <c r="P292" s="10">
        <f t="shared" ref="P292:P302" si="39">S170</f>
        <v>107.14224710946537</v>
      </c>
      <c r="Q292" s="10">
        <f t="shared" ref="Q292:Q302" si="40">S182</f>
        <v>108.53398180312431</v>
      </c>
      <c r="R292" s="10">
        <f t="shared" ref="R292:R302" si="41">S194</f>
        <v>109.86054243699095</v>
      </c>
      <c r="S292" s="10">
        <f t="shared" ref="S292:S302" si="42">S206</f>
        <v>111.12405180991979</v>
      </c>
      <c r="T292" s="10">
        <f t="shared" ref="T292:T302" si="43">S218</f>
        <v>112.32667418544193</v>
      </c>
      <c r="U292" s="10">
        <f t="shared" ref="U292:U302" si="44">S230</f>
        <v>113.47059820716353</v>
      </c>
      <c r="V292" s="10">
        <f t="shared" ref="V292:V302" si="45">S242</f>
        <v>114.55802185197541</v>
      </c>
      <c r="W292" s="10">
        <f t="shared" ref="W292:W302" si="46">S254</f>
        <v>115.5911392738239</v>
      </c>
      <c r="X292" s="16">
        <f t="shared" ref="X292:X298" si="47">S266</f>
        <v>116.57212939056726</v>
      </c>
    </row>
    <row r="293" spans="1:24" x14ac:dyDescent="0.35">
      <c r="A293" s="15" t="s">
        <v>343</v>
      </c>
      <c r="B293" s="10">
        <f t="shared" si="25"/>
        <v>80.141949895820403</v>
      </c>
      <c r="C293" s="10">
        <f t="shared" si="26"/>
        <v>82.578376940582771</v>
      </c>
      <c r="D293" s="10">
        <f t="shared" si="27"/>
        <v>84.939435705927337</v>
      </c>
      <c r="E293" s="10">
        <f t="shared" si="28"/>
        <v>87.22355818119388</v>
      </c>
      <c r="F293" s="10">
        <f t="shared" si="29"/>
        <v>89.429706225652922</v>
      </c>
      <c r="G293" s="10">
        <f t="shared" si="30"/>
        <v>91.557323519566879</v>
      </c>
      <c r="H293" s="10">
        <f t="shared" si="31"/>
        <v>93.606288251272957</v>
      </c>
      <c r="I293" s="10">
        <f t="shared" si="32"/>
        <v>95.576867137469435</v>
      </c>
      <c r="J293" s="10">
        <f t="shared" si="33"/>
        <v>97.469671244314497</v>
      </c>
      <c r="K293" s="10">
        <f t="shared" si="34"/>
        <v>99.28561396217313</v>
      </c>
      <c r="L293" s="10">
        <f t="shared" si="35"/>
        <v>101.02587138673736</v>
      </c>
      <c r="M293" s="10">
        <f t="shared" si="36"/>
        <v>102.69184527325393</v>
      </c>
      <c r="N293" s="10">
        <f t="shared" si="37"/>
        <v>104.28512865788102</v>
      </c>
      <c r="O293" s="10">
        <f t="shared" si="38"/>
        <v>105.80747417970815</v>
      </c>
      <c r="P293" s="10">
        <f t="shared" si="39"/>
        <v>107.26076508757757</v>
      </c>
      <c r="Q293" s="10">
        <f t="shared" si="40"/>
        <v>108.64698887633149</v>
      </c>
      <c r="R293" s="10">
        <f t="shared" si="41"/>
        <v>109.96821346629881</v>
      </c>
      <c r="S293" s="10">
        <f t="shared" si="42"/>
        <v>111.22656581657039</v>
      </c>
      <c r="T293" s="10">
        <f t="shared" si="43"/>
        <v>112.42421284581536</v>
      </c>
      <c r="U293" s="10">
        <f t="shared" si="44"/>
        <v>113.56334452306481</v>
      </c>
      <c r="V293" s="10">
        <f t="shared" si="45"/>
        <v>114.64615898411255</v>
      </c>
      <c r="W293" s="10">
        <f t="shared" si="46"/>
        <v>115.67484952616105</v>
      </c>
      <c r="X293" s="16">
        <f t="shared" si="47"/>
        <v>116.65159333333112</v>
      </c>
    </row>
    <row r="294" spans="1:24" x14ac:dyDescent="0.35">
      <c r="A294" s="15" t="s">
        <v>344</v>
      </c>
      <c r="B294" s="10">
        <f t="shared" si="25"/>
        <v>80.347815770637283</v>
      </c>
      <c r="C294" s="10">
        <f t="shared" si="26"/>
        <v>82.778035801641067</v>
      </c>
      <c r="D294" s="10">
        <f t="shared" si="27"/>
        <v>85.132735471940805</v>
      </c>
      <c r="E294" s="10">
        <f t="shared" si="28"/>
        <v>87.410392767269556</v>
      </c>
      <c r="F294" s="10">
        <f t="shared" si="29"/>
        <v>89.610011528181317</v>
      </c>
      <c r="G294" s="10">
        <f t="shared" si="30"/>
        <v>91.731073436217287</v>
      </c>
      <c r="H294" s="10">
        <f t="shared" si="31"/>
        <v>93.773490791164591</v>
      </c>
      <c r="I294" s="10">
        <f t="shared" si="32"/>
        <v>95.737560665231186</v>
      </c>
      <c r="J294" s="10">
        <f t="shared" si="33"/>
        <v>97.623920891615455</v>
      </c>
      <c r="K294" s="10">
        <f t="shared" si="34"/>
        <v>99.433508231409306</v>
      </c>
      <c r="L294" s="10">
        <f t="shared" si="35"/>
        <v>101.16751896386297</v>
      </c>
      <c r="M294" s="10">
        <f t="shared" si="36"/>
        <v>102.82737206019527</v>
      </c>
      <c r="N294" s="10">
        <f t="shared" si="37"/>
        <v>104.41467502947535</v>
      </c>
      <c r="O294" s="10">
        <f t="shared" si="38"/>
        <v>105.93119246558925</v>
      </c>
      <c r="P294" s="10">
        <f t="shared" si="39"/>
        <v>107.37881727577404</v>
      </c>
      <c r="Q294" s="10">
        <f t="shared" si="40"/>
        <v>108.75954453246165</v>
      </c>
      <c r="R294" s="10">
        <f t="shared" si="41"/>
        <v>110.07544786003297</v>
      </c>
      <c r="S294" s="10">
        <f t="shared" si="42"/>
        <v>111.32865824539989</v>
      </c>
      <c r="T294" s="10">
        <f t="shared" si="43"/>
        <v>112.52134514502819</v>
      </c>
      <c r="U294" s="10">
        <f t="shared" si="44"/>
        <v>113.65569975009997</v>
      </c>
      <c r="V294" s="10">
        <f t="shared" si="45"/>
        <v>114.73392026508242</v>
      </c>
      <c r="W294" s="10">
        <f t="shared" si="46"/>
        <v>115.75819905222191</v>
      </c>
      <c r="X294" s="16">
        <f t="shared" si="47"/>
        <v>116.73071149470169</v>
      </c>
    </row>
    <row r="295" spans="1:24" x14ac:dyDescent="0.35">
      <c r="A295" s="15" t="s">
        <v>345</v>
      </c>
      <c r="B295" s="10">
        <f t="shared" si="25"/>
        <v>80.553171396554447</v>
      </c>
      <c r="C295" s="10">
        <f t="shared" si="26"/>
        <v>82.977169885859681</v>
      </c>
      <c r="D295" s="10">
        <f t="shared" si="27"/>
        <v>85.325499919267259</v>
      </c>
      <c r="E295" s="10">
        <f t="shared" si="28"/>
        <v>87.596685144532799</v>
      </c>
      <c r="F295" s="10">
        <f t="shared" si="29"/>
        <v>89.789771049646319</v>
      </c>
      <c r="G295" s="10">
        <f t="shared" si="30"/>
        <v>91.904276989156656</v>
      </c>
      <c r="H295" s="10">
        <f t="shared" si="31"/>
        <v>93.940149055665486</v>
      </c>
      <c r="I295" s="10">
        <f t="shared" si="32"/>
        <v>95.897714371058797</v>
      </c>
      <c r="J295" s="10">
        <f t="shared" si="33"/>
        <v>97.777637244927959</v>
      </c>
      <c r="K295" s="10">
        <f t="shared" si="34"/>
        <v>99.580877535321861</v>
      </c>
      <c r="L295" s="10">
        <f t="shared" si="35"/>
        <v>101.30865144926173</v>
      </c>
      <c r="M295" s="10">
        <f t="shared" si="36"/>
        <v>102.96239493674125</v>
      </c>
      <c r="N295" s="10">
        <f t="shared" si="37"/>
        <v>104.54372976132849</v>
      </c>
      <c r="O295" s="10">
        <f t="shared" si="38"/>
        <v>106.05443227193835</v>
      </c>
      <c r="P295" s="10">
        <f t="shared" si="39"/>
        <v>107.49640485266971</v>
      </c>
      <c r="Q295" s="10">
        <f t="shared" si="40"/>
        <v>108.87164998962773</v>
      </c>
      <c r="R295" s="10">
        <f t="shared" si="41"/>
        <v>110.18224686417021</v>
      </c>
      <c r="S295" s="10">
        <f t="shared" si="42"/>
        <v>111.43033035990852</v>
      </c>
      <c r="T295" s="10">
        <f t="shared" si="43"/>
        <v>112.6180723549745</v>
      </c>
      <c r="U295" s="10">
        <f t="shared" si="44"/>
        <v>113.74766516055389</v>
      </c>
      <c r="V295" s="10">
        <f t="shared" si="45"/>
        <v>114.82130696059784</v>
      </c>
      <c r="W295" s="10">
        <f t="shared" si="46"/>
        <v>115.8411891051411</v>
      </c>
      <c r="X295" s="16">
        <f t="shared" si="47"/>
        <v>116.80948511010058</v>
      </c>
    </row>
    <row r="296" spans="1:24" x14ac:dyDescent="0.35">
      <c r="A296" s="15" t="s">
        <v>346</v>
      </c>
      <c r="B296" s="10">
        <f t="shared" si="25"/>
        <v>80.758015402577541</v>
      </c>
      <c r="C296" s="10">
        <f t="shared" si="26"/>
        <v>83.175778167097747</v>
      </c>
      <c r="D296" s="10">
        <f t="shared" si="27"/>
        <v>85.517728338877461</v>
      </c>
      <c r="E296" s="10">
        <f t="shared" si="28"/>
        <v>87.782434893148448</v>
      </c>
      <c r="F296" s="10">
        <f t="shared" si="29"/>
        <v>89.968984631775911</v>
      </c>
      <c r="G296" s="10">
        <f t="shared" si="30"/>
        <v>92.076934254706018</v>
      </c>
      <c r="H296" s="10">
        <f t="shared" si="31"/>
        <v>94.106263329676736</v>
      </c>
      <c r="I296" s="10">
        <f t="shared" si="32"/>
        <v>96.057328723605224</v>
      </c>
      <c r="J296" s="10">
        <f t="shared" si="33"/>
        <v>97.930820933179078</v>
      </c>
      <c r="K296" s="10">
        <f t="shared" si="34"/>
        <v>99.727722641098126</v>
      </c>
      <c r="L296" s="10">
        <f t="shared" si="35"/>
        <v>101.44926972789972</v>
      </c>
      <c r="M296" s="10">
        <f t="shared" si="36"/>
        <v>103.09691488671787</v>
      </c>
      <c r="N296" s="10">
        <f t="shared" si="37"/>
        <v>104.67229391877126</v>
      </c>
      <c r="O296" s="10">
        <f t="shared" si="38"/>
        <v>106.17719472977409</v>
      </c>
      <c r="P296" s="10">
        <f t="shared" si="39"/>
        <v>107.61352900064841</v>
      </c>
      <c r="Q296" s="10">
        <f t="shared" si="40"/>
        <v>108.98330646869087</v>
      </c>
      <c r="R296" s="10">
        <f t="shared" si="41"/>
        <v>110.28861172652539</v>
      </c>
      <c r="S296" s="10">
        <f t="shared" si="42"/>
        <v>111.53158342462861</v>
      </c>
      <c r="T296" s="10">
        <f t="shared" si="43"/>
        <v>112.71439574787161</v>
      </c>
      <c r="U296" s="10">
        <f t="shared" si="44"/>
        <v>113.83924202641616</v>
      </c>
      <c r="V296" s="10">
        <f t="shared" si="45"/>
        <v>114.90832033554082</v>
      </c>
      <c r="W296" s="10">
        <f t="shared" si="46"/>
        <v>115.92382093676156</v>
      </c>
      <c r="X296" s="16">
        <f t="shared" si="47"/>
        <v>116.88791541326701</v>
      </c>
    </row>
    <row r="297" spans="1:24" x14ac:dyDescent="0.35">
      <c r="A297" s="15" t="s">
        <v>347</v>
      </c>
      <c r="B297" s="10">
        <f t="shared" si="25"/>
        <v>80.962346447496088</v>
      </c>
      <c r="C297" s="10">
        <f t="shared" si="26"/>
        <v>83.373859646705895</v>
      </c>
      <c r="D297" s="10">
        <f t="shared" si="27"/>
        <v>85.709420046906772</v>
      </c>
      <c r="E297" s="10">
        <f t="shared" si="28"/>
        <v>87.967641616126997</v>
      </c>
      <c r="F297" s="10">
        <f t="shared" si="29"/>
        <v>90.147652136866327</v>
      </c>
      <c r="G297" s="10">
        <f t="shared" si="30"/>
        <v>92.249045327546298</v>
      </c>
      <c r="H297" s="10">
        <f t="shared" si="31"/>
        <v>94.271833914342295</v>
      </c>
      <c r="I297" s="10">
        <f t="shared" si="32"/>
        <v>96.216404205756362</v>
      </c>
      <c r="J297" s="10">
        <f t="shared" si="33"/>
        <v>98.083472597637439</v>
      </c>
      <c r="K297" s="10">
        <f t="shared" si="34"/>
        <v>99.874044326501249</v>
      </c>
      <c r="L297" s="10">
        <f t="shared" si="35"/>
        <v>101.58937469368216</v>
      </c>
      <c r="M297" s="10">
        <f t="shared" si="36"/>
        <v>103.2309329013848</v>
      </c>
      <c r="N297" s="10">
        <f t="shared" si="37"/>
        <v>104.80036857319163</v>
      </c>
      <c r="O297" s="10">
        <f t="shared" si="38"/>
        <v>106.29948097492252</v>
      </c>
      <c r="P297" s="10">
        <f t="shared" si="39"/>
        <v>107.73019090577334</v>
      </c>
      <c r="Q297" s="10">
        <f t="shared" si="40"/>
        <v>109.0945151931797</v>
      </c>
      <c r="R297" s="10">
        <f t="shared" si="41"/>
        <v>110.3945436966802</v>
      </c>
      <c r="S297" s="10">
        <f t="shared" si="42"/>
        <v>111.63241870506182</v>
      </c>
      <c r="T297" s="10">
        <f t="shared" si="43"/>
        <v>112.81031659620554</v>
      </c>
      <c r="U297" s="10">
        <f t="shared" si="44"/>
        <v>113.93043161933304</v>
      </c>
      <c r="V297" s="10">
        <f t="shared" si="45"/>
        <v>114.99496165392048</v>
      </c>
      <c r="W297" s="10">
        <f t="shared" si="46"/>
        <v>116.00609579759956</v>
      </c>
      <c r="X297" s="16">
        <f t="shared" si="47"/>
        <v>116.96600363622838</v>
      </c>
    </row>
    <row r="298" spans="1:24" x14ac:dyDescent="0.35">
      <c r="A298" s="15" t="s">
        <v>353</v>
      </c>
      <c r="B298" s="10">
        <f t="shared" si="25"/>
        <v>81.166163219694354</v>
      </c>
      <c r="C298" s="10">
        <f t="shared" si="26"/>
        <v>83.571413353333</v>
      </c>
      <c r="D298" s="10">
        <f t="shared" si="27"/>
        <v>85.900574384461166</v>
      </c>
      <c r="E298" s="10">
        <f t="shared" si="28"/>
        <v>88.152304939132506</v>
      </c>
      <c r="F298" s="10">
        <f t="shared" si="29"/>
        <v>90.325773447594813</v>
      </c>
      <c r="G298" s="10">
        <f t="shared" si="30"/>
        <v>92.420610320538771</v>
      </c>
      <c r="H298" s="10">
        <f t="shared" si="31"/>
        <v>94.436861126877943</v>
      </c>
      <c r="I298" s="10">
        <f t="shared" si="32"/>
        <v>96.374941314469552</v>
      </c>
      <c r="J298" s="10">
        <f t="shared" si="33"/>
        <v>98.235592891761399</v>
      </c>
      <c r="K298" s="10">
        <f t="shared" si="34"/>
        <v>100.01984337972871</v>
      </c>
      <c r="L298" s="10">
        <f t="shared" si="35"/>
        <v>101.7289672493233</v>
      </c>
      <c r="M298" s="10">
        <f t="shared" si="36"/>
        <v>103.36444997931562</v>
      </c>
      <c r="N298" s="10">
        <f t="shared" si="37"/>
        <v>104.92795480192596</v>
      </c>
      <c r="O298" s="10">
        <f t="shared" si="38"/>
        <v>106.42129214791818</v>
      </c>
      <c r="P298" s="10">
        <f t="shared" si="39"/>
        <v>107.84639175769817</v>
      </c>
      <c r="Q298" s="10">
        <f t="shared" si="40"/>
        <v>109.20527738921217</v>
      </c>
      <c r="R298" s="10">
        <f t="shared" si="41"/>
        <v>110.50004402591308</v>
      </c>
      <c r="S298" s="10">
        <f t="shared" si="42"/>
        <v>111.73283746761727</v>
      </c>
      <c r="T298" s="10">
        <f t="shared" si="43"/>
        <v>112.90583617267636</v>
      </c>
      <c r="U298" s="10">
        <f t="shared" si="44"/>
        <v>114.02123521056046</v>
      </c>
      <c r="V298" s="10">
        <f t="shared" si="45"/>
        <v>115.08123217883281</v>
      </c>
      <c r="W298" s="10">
        <f t="shared" si="46"/>
        <v>116.08801493681032</v>
      </c>
      <c r="X298" s="16">
        <f t="shared" si="47"/>
        <v>117.04375100927037</v>
      </c>
    </row>
    <row r="299" spans="1:24" x14ac:dyDescent="0.35">
      <c r="A299" s="15" t="s">
        <v>348</v>
      </c>
      <c r="B299" s="10">
        <f t="shared" si="25"/>
        <v>81.369464436962787</v>
      </c>
      <c r="C299" s="10">
        <f t="shared" si="26"/>
        <v>83.768438342732381</v>
      </c>
      <c r="D299" s="10">
        <f t="shared" si="27"/>
        <v>86.091190717423288</v>
      </c>
      <c r="E299" s="10">
        <f t="shared" si="28"/>
        <v>88.336424510291153</v>
      </c>
      <c r="F299" s="10">
        <f t="shared" si="29"/>
        <v>90.503348466833245</v>
      </c>
      <c r="G299" s="10">
        <f t="shared" si="30"/>
        <v>92.591629364545085</v>
      </c>
      <c r="H299" s="10">
        <f t="shared" si="31"/>
        <v>94.601345300399899</v>
      </c>
      <c r="I299" s="10">
        <f t="shared" si="32"/>
        <v>96.532940560611451</v>
      </c>
      <c r="J299" s="10">
        <f t="shared" si="33"/>
        <v>98.38718248104793</v>
      </c>
      <c r="K299" s="10">
        <f t="shared" si="34"/>
        <v>100.16512059927187</v>
      </c>
      <c r="L299" s="10">
        <f t="shared" si="35"/>
        <v>101.86804830621637</v>
      </c>
      <c r="M299" s="10">
        <f t="shared" si="36"/>
        <v>103.49746712627896</v>
      </c>
      <c r="N299" s="10">
        <f t="shared" si="37"/>
        <v>105.05505368815059</v>
      </c>
      <c r="O299" s="10">
        <f t="shared" si="38"/>
        <v>106.54262939390679</v>
      </c>
      <c r="P299" s="10">
        <f t="shared" si="39"/>
        <v>107.96213274957975</v>
      </c>
      <c r="Q299" s="10">
        <f t="shared" si="40"/>
        <v>109.31559428541618</v>
      </c>
      <c r="R299" s="10">
        <f t="shared" si="41"/>
        <v>110.60511396712936</v>
      </c>
      <c r="S299" s="10">
        <f t="shared" si="42"/>
        <v>111.83284097955011</v>
      </c>
      <c r="T299" s="10">
        <f t="shared" si="43"/>
        <v>113.0009557501446</v>
      </c>
      <c r="U299" s="10">
        <f t="shared" si="44"/>
        <v>114.11165407091744</v>
      </c>
      <c r="V299" s="10">
        <f t="shared" si="45"/>
        <v>115.16713317242083</v>
      </c>
      <c r="W299" s="10">
        <f t="shared" si="46"/>
        <v>116.16957960215373</v>
      </c>
      <c r="X299" s="16"/>
    </row>
    <row r="300" spans="1:24" x14ac:dyDescent="0.35">
      <c r="A300" s="15" t="s">
        <v>349</v>
      </c>
      <c r="B300" s="10">
        <f t="shared" si="25"/>
        <v>81.572248846308213</v>
      </c>
      <c r="C300" s="10">
        <f t="shared" si="26"/>
        <v>83.96493369756891</v>
      </c>
      <c r="D300" s="10">
        <f t="shared" si="27"/>
        <v>86.28126843625823</v>
      </c>
      <c r="E300" s="10">
        <f t="shared" si="28"/>
        <v>88.52</v>
      </c>
      <c r="F300" s="10">
        <f t="shared" si="29"/>
        <v>90.680377117462101</v>
      </c>
      <c r="G300" s="10">
        <f t="shared" si="30"/>
        <v>92.762102608248568</v>
      </c>
      <c r="H300" s="10">
        <f t="shared" si="31"/>
        <v>94.765286783754561</v>
      </c>
      <c r="I300" s="10">
        <f t="shared" si="32"/>
        <v>96.690402468797728</v>
      </c>
      <c r="J300" s="10">
        <f t="shared" si="33"/>
        <v>98.538242042882047</v>
      </c>
      <c r="K300" s="10">
        <f t="shared" si="34"/>
        <v>100.30987679377643</v>
      </c>
      <c r="L300" s="10">
        <f t="shared" si="35"/>
        <v>102.00661878430552</v>
      </c>
      <c r="M300" s="10">
        <f t="shared" si="36"/>
        <v>103.62998535512085</v>
      </c>
      <c r="N300" s="10">
        <f t="shared" si="37"/>
        <v>105.18166632077499</v>
      </c>
      <c r="O300" s="10">
        <f t="shared" si="38"/>
        <v>106.6634938625479</v>
      </c>
      <c r="P300" s="10">
        <f t="shared" si="39"/>
        <v>108.07741507799057</v>
      </c>
      <c r="Q300" s="10">
        <f t="shared" si="40"/>
        <v>109.42546711285264</v>
      </c>
      <c r="R300" s="10">
        <f t="shared" si="41"/>
        <v>110.70975477479254</v>
      </c>
      <c r="S300" s="10">
        <f t="shared" si="42"/>
        <v>111.93243050890098</v>
      </c>
      <c r="T300" s="10">
        <f t="shared" si="43"/>
        <v>113.09567660157808</v>
      </c>
      <c r="U300" s="10">
        <f t="shared" si="44"/>
        <v>114.20168947074018</v>
      </c>
      <c r="V300" s="10">
        <f t="shared" si="45"/>
        <v>115.25266589583455</v>
      </c>
      <c r="W300" s="10">
        <f t="shared" si="46"/>
        <v>116.25079103996049</v>
      </c>
      <c r="X300" s="16"/>
    </row>
    <row r="301" spans="1:24" x14ac:dyDescent="0.35">
      <c r="A301" s="15" t="s">
        <v>350</v>
      </c>
      <c r="B301" s="10">
        <f t="shared" si="25"/>
        <v>81.774515223763657</v>
      </c>
      <c r="C301" s="10">
        <f t="shared" si="26"/>
        <v>84.160898527224475</v>
      </c>
      <c r="D301" s="10">
        <f t="shared" si="27"/>
        <v>86.470806955820208</v>
      </c>
      <c r="E301" s="10">
        <f t="shared" si="28"/>
        <v>88.703031100736311</v>
      </c>
      <c r="F301" s="10">
        <f t="shared" si="29"/>
        <v>90.856859342185189</v>
      </c>
      <c r="G301" s="10">
        <f t="shared" si="30"/>
        <v>92.932030217976347</v>
      </c>
      <c r="H301" s="10">
        <f t="shared" si="31"/>
        <v>94.928685941349087</v>
      </c>
      <c r="I301" s="10">
        <f t="shared" si="32"/>
        <v>96.847327577233514</v>
      </c>
      <c r="J301" s="10">
        <f t="shared" si="33"/>
        <v>98.688772266387844</v>
      </c>
      <c r="K301" s="10">
        <f t="shared" si="34"/>
        <v>100.4541127819039</v>
      </c>
      <c r="L301" s="10">
        <f t="shared" si="35"/>
        <v>102.1446796119575</v>
      </c>
      <c r="M301" s="10">
        <f t="shared" si="36"/>
        <v>103.76200568564791</v>
      </c>
      <c r="N301" s="10">
        <f t="shared" si="37"/>
        <v>105.30779379433517</v>
      </c>
      <c r="O301" s="10">
        <f t="shared" si="38"/>
        <v>106.78388670791908</v>
      </c>
      <c r="P301" s="10">
        <f t="shared" si="39"/>
        <v>108.19223994283277</v>
      </c>
      <c r="Q301" s="10">
        <f t="shared" si="40"/>
        <v>109.5348971049377</v>
      </c>
      <c r="R301" s="10">
        <f t="shared" si="41"/>
        <v>110.81396770485604</v>
      </c>
      <c r="S301" s="10">
        <f t="shared" si="42"/>
        <v>112.0316073244357</v>
      </c>
      <c r="T301" s="10">
        <f t="shared" si="43"/>
        <v>113.18999999999976</v>
      </c>
      <c r="U301" s="10">
        <f t="shared" si="44"/>
        <v>114.29134267983626</v>
      </c>
      <c r="V301" s="10">
        <f t="shared" si="45"/>
        <v>115.33783160919195</v>
      </c>
      <c r="W301" s="10">
        <f t="shared" si="46"/>
        <v>116.33165049509893</v>
      </c>
      <c r="X301" s="16"/>
    </row>
    <row r="302" spans="1:24" ht="15" thickBot="1" x14ac:dyDescent="0.4">
      <c r="A302" s="17" t="s">
        <v>354</v>
      </c>
      <c r="B302" s="10">
        <f t="shared" si="25"/>
        <v>81.976262374197802</v>
      </c>
      <c r="C302" s="10">
        <f t="shared" si="26"/>
        <v>84.356331967604774</v>
      </c>
      <c r="D302" s="10">
        <f t="shared" si="27"/>
        <v>86.659805715158654</v>
      </c>
      <c r="E302" s="10">
        <f t="shared" si="28"/>
        <v>88.885517526867147</v>
      </c>
      <c r="F302" s="10">
        <f t="shared" si="29"/>
        <v>91.03279510334437</v>
      </c>
      <c r="G302" s="10">
        <f t="shared" si="30"/>
        <v>93.101412377521413</v>
      </c>
      <c r="H302" s="10">
        <f t="shared" si="31"/>
        <v>95.091543152982723</v>
      </c>
      <c r="I302" s="10">
        <f t="shared" si="32"/>
        <v>97.003716437553791</v>
      </c>
      <c r="J302" s="10">
        <f t="shared" si="33"/>
        <v>98.838773852279431</v>
      </c>
      <c r="K302" s="10">
        <f t="shared" si="34"/>
        <v>100.59782939219394</v>
      </c>
      <c r="L302" s="10">
        <f t="shared" si="35"/>
        <v>102.2822317258353</v>
      </c>
      <c r="M302" s="10">
        <f t="shared" si="36"/>
        <v>103.89352914451102</v>
      </c>
      <c r="N302" s="10">
        <f t="shared" si="37"/>
        <v>105.43343720888846</v>
      </c>
      <c r="O302" s="10">
        <f t="shared" si="38"/>
        <v>106.90380908842081</v>
      </c>
      <c r="P302" s="10">
        <f t="shared" si="39"/>
        <v>108.30660854725271</v>
      </c>
      <c r="Q302" s="10">
        <f t="shared" si="40"/>
        <v>109.64388549736751</v>
      </c>
      <c r="R302" s="10">
        <f t="shared" si="41"/>
        <v>110.91775401469583</v>
      </c>
      <c r="S302" s="10">
        <f t="shared" si="42"/>
        <v>112.13037269558646</v>
      </c>
      <c r="T302" s="10">
        <f t="shared" si="43"/>
        <v>113.28392721843576</v>
      </c>
      <c r="U302" s="10">
        <f t="shared" si="44"/>
        <v>114.38061496743994</v>
      </c>
      <c r="V302" s="10">
        <f t="shared" si="45"/>
        <v>115.42263157154092</v>
      </c>
      <c r="W302" s="10">
        <f t="shared" si="46"/>
        <v>116.41215921094218</v>
      </c>
      <c r="X302" s="19"/>
    </row>
    <row r="307" spans="1:26" ht="15" thickBot="1" x14ac:dyDescent="0.4"/>
    <row r="308" spans="1:26" x14ac:dyDescent="0.35">
      <c r="A308" s="12" t="s">
        <v>356</v>
      </c>
      <c r="B308" s="13">
        <v>1999</v>
      </c>
      <c r="C308" s="13">
        <v>2000</v>
      </c>
      <c r="D308" s="13">
        <v>2001</v>
      </c>
      <c r="E308" s="13">
        <v>2002</v>
      </c>
      <c r="F308" s="13">
        <v>2003</v>
      </c>
      <c r="G308" s="13">
        <v>2004</v>
      </c>
      <c r="H308" s="13">
        <v>2005</v>
      </c>
      <c r="I308" s="13">
        <v>2006</v>
      </c>
      <c r="J308" s="13">
        <v>2007</v>
      </c>
      <c r="K308" s="13">
        <v>2008</v>
      </c>
      <c r="L308" s="13">
        <v>2009</v>
      </c>
      <c r="M308" s="13">
        <v>2010</v>
      </c>
      <c r="N308" s="13">
        <v>2011</v>
      </c>
      <c r="O308" s="13">
        <v>2012</v>
      </c>
      <c r="P308" s="13">
        <v>2013</v>
      </c>
      <c r="Q308" s="13">
        <v>2014</v>
      </c>
      <c r="R308" s="13">
        <v>2015</v>
      </c>
      <c r="S308" s="13">
        <v>2016</v>
      </c>
      <c r="T308" s="13">
        <v>2017</v>
      </c>
      <c r="U308" s="13">
        <v>2018</v>
      </c>
      <c r="V308" s="13">
        <v>2019</v>
      </c>
      <c r="W308" s="13">
        <v>2020</v>
      </c>
      <c r="X308" s="21">
        <v>2021</v>
      </c>
      <c r="Y308" s="13" t="s">
        <v>357</v>
      </c>
      <c r="Z308" s="14" t="s">
        <v>358</v>
      </c>
    </row>
    <row r="309" spans="1:26" x14ac:dyDescent="0.35">
      <c r="A309" s="15" t="s">
        <v>342</v>
      </c>
      <c r="B309" s="10">
        <f>U1</f>
        <v>0.61232660592443255</v>
      </c>
      <c r="C309" s="10">
        <f>U13</f>
        <v>0.6504214300672293</v>
      </c>
      <c r="D309" s="10">
        <f>U25</f>
        <v>0.72938025478614232</v>
      </c>
      <c r="E309" s="10">
        <f>U37</f>
        <v>0.73680229082468185</v>
      </c>
      <c r="F309" s="10">
        <f>U49</f>
        <v>0.69250880941811777</v>
      </c>
      <c r="G309" s="10">
        <f>U61</f>
        <v>0.73633742908615873</v>
      </c>
      <c r="H309" s="10">
        <f>U73</f>
        <v>0.72584774369992922</v>
      </c>
      <c r="I309" s="10">
        <f>U85</f>
        <v>0.74926098416236697</v>
      </c>
      <c r="J309" s="10">
        <f>U97</f>
        <v>0.81834450600528474</v>
      </c>
      <c r="K309" s="10">
        <f>U109</f>
        <v>0.83171489614891569</v>
      </c>
      <c r="L309" s="10">
        <f>U121</f>
        <v>0.72780675208997547</v>
      </c>
      <c r="M309" s="10">
        <f>U133</f>
        <v>0.65671231608318892</v>
      </c>
      <c r="N309" s="10">
        <f>U145</f>
        <v>0.71675383504274204</v>
      </c>
      <c r="O309" s="10">
        <f>U157</f>
        <v>0.73021053425734317</v>
      </c>
      <c r="P309" s="10">
        <f>U169</f>
        <v>0.67461969050759463</v>
      </c>
      <c r="Q309" s="10">
        <f>U181</f>
        <v>0.69009075544459608</v>
      </c>
      <c r="R309" s="10">
        <f>U193</f>
        <v>0.69984780775156818</v>
      </c>
      <c r="S309" s="10">
        <f>U205</f>
        <v>0.66167593456842211</v>
      </c>
      <c r="T309" s="10">
        <f>U217</f>
        <v>0.64003220342007605</v>
      </c>
      <c r="U309" s="10">
        <f>U229</f>
        <v>0.74132901150304054</v>
      </c>
      <c r="V309" s="10">
        <f>U241</f>
        <v>0.74639964641886747</v>
      </c>
      <c r="W309" s="10">
        <f>U253</f>
        <v>0.87016320797479396</v>
      </c>
      <c r="X309" s="22">
        <f>U265</f>
        <v>0.82168508010305741</v>
      </c>
      <c r="Y309" s="10">
        <f t="shared" ref="Y309:Y316" si="48">AVERAGE(B309:X309)</f>
        <v>0.72435964022993582</v>
      </c>
      <c r="Z309" s="16">
        <f>Y309/$Y$321</f>
        <v>0.6982378741304921</v>
      </c>
    </row>
    <row r="310" spans="1:26" x14ac:dyDescent="0.35">
      <c r="A310" s="15" t="s">
        <v>352</v>
      </c>
      <c r="B310" s="10">
        <f t="shared" ref="B310:B320" si="49">U2</f>
        <v>0.67129059725685292</v>
      </c>
      <c r="C310" s="10">
        <f t="shared" ref="C310:C320" si="50">U14</f>
        <v>0.74085139249203824</v>
      </c>
      <c r="D310" s="10">
        <f t="shared" ref="D310:D320" si="51">U26</f>
        <v>0.7655854576775768</v>
      </c>
      <c r="E310" s="10">
        <f t="shared" ref="E310:E320" si="52">U38</f>
        <v>0.80058658980190289</v>
      </c>
      <c r="F310" s="10">
        <f t="shared" ref="F310:F320" si="53">U50</f>
        <v>0.74219439298901813</v>
      </c>
      <c r="G310" s="10">
        <f t="shared" ref="G310:G320" si="54">U62</f>
        <v>0.80058630422423172</v>
      </c>
      <c r="H310" s="10">
        <f t="shared" ref="H310:H320" si="55">U74</f>
        <v>0.79346273040683202</v>
      </c>
      <c r="I310" s="10">
        <f t="shared" ref="I310:I320" si="56">U86</f>
        <v>0.81684727415231162</v>
      </c>
      <c r="J310" s="10">
        <f t="shared" ref="J310:J320" si="57">U98</f>
        <v>0.86913731301210528</v>
      </c>
      <c r="K310" s="10">
        <f t="shared" ref="K310:K320" si="58">U110</f>
        <v>0.9856038494335484</v>
      </c>
      <c r="L310" s="10">
        <f t="shared" ref="L310:L320" si="59">U122</f>
        <v>0.79319051323264578</v>
      </c>
      <c r="M310" s="10">
        <f t="shared" ref="M310:M320" si="60">U134</f>
        <v>0.70537200633402652</v>
      </c>
      <c r="N310" s="10">
        <f t="shared" ref="N310:N320" si="61">U146</f>
        <v>0.75003535890064088</v>
      </c>
      <c r="O310" s="10">
        <f t="shared" ref="O310:O320" si="62">U158</f>
        <v>0.70096237173793252</v>
      </c>
      <c r="P310" s="10">
        <f t="shared" ref="P310:P320" si="63">U170</f>
        <v>0.64540367469939897</v>
      </c>
      <c r="Q310" s="10">
        <f t="shared" ref="Q310:Q320" si="64">U182</f>
        <v>0.68605241200002265</v>
      </c>
      <c r="R310" s="10">
        <f t="shared" ref="R310:R320" si="65">U194</f>
        <v>0.67813246091269286</v>
      </c>
      <c r="S310" s="10">
        <f t="shared" ref="S310:S320" si="66">U206</f>
        <v>0.75150247529531911</v>
      </c>
      <c r="T310" s="10">
        <f t="shared" ref="T310:T320" si="67">U218</f>
        <v>0.74105283187302173</v>
      </c>
      <c r="U310" s="10">
        <f t="shared" ref="U310:U320" si="68">U230</f>
        <v>0.76310516881132895</v>
      </c>
      <c r="V310" s="10">
        <f t="shared" ref="V310:V320" si="69">U242</f>
        <v>0.8833078501543199</v>
      </c>
      <c r="W310" s="10">
        <f t="shared" ref="W310:W320" si="70">U254</f>
        <v>0.93726907339630361</v>
      </c>
      <c r="X310" s="22">
        <f t="shared" ref="X310:X316" si="71">U266</f>
        <v>0.97682010781913453</v>
      </c>
      <c r="Y310" s="10">
        <f t="shared" si="48"/>
        <v>0.78253705246144389</v>
      </c>
      <c r="Z310" s="16">
        <f t="shared" ref="Z310:Z320" si="72">Y310/$Y$321</f>
        <v>0.75431729985063134</v>
      </c>
    </row>
    <row r="311" spans="1:26" x14ac:dyDescent="0.35">
      <c r="A311" s="15" t="s">
        <v>343</v>
      </c>
      <c r="B311" s="10">
        <f t="shared" si="49"/>
        <v>0.96840668465002677</v>
      </c>
      <c r="C311" s="10">
        <f t="shared" si="50"/>
        <v>1.0708614443176527</v>
      </c>
      <c r="D311" s="10">
        <f t="shared" si="51"/>
        <v>1.0361500434816098</v>
      </c>
      <c r="E311" s="10">
        <f t="shared" si="52"/>
        <v>1.0819324729215984</v>
      </c>
      <c r="F311" s="10">
        <f t="shared" si="53"/>
        <v>1.0593795283297467</v>
      </c>
      <c r="G311" s="10">
        <f t="shared" si="54"/>
        <v>1.0723336618617711</v>
      </c>
      <c r="H311" s="10">
        <f t="shared" si="55"/>
        <v>1.0235423473133716</v>
      </c>
      <c r="I311" s="10">
        <f t="shared" si="56"/>
        <v>1.0598798959825593</v>
      </c>
      <c r="J311" s="10">
        <f t="shared" si="57"/>
        <v>1.1644647873645164</v>
      </c>
      <c r="K311" s="10">
        <f t="shared" si="58"/>
        <v>1.0941162134666054</v>
      </c>
      <c r="L311" s="10">
        <f t="shared" si="59"/>
        <v>1.1135761409999474</v>
      </c>
      <c r="M311" s="10">
        <f t="shared" si="60"/>
        <v>1.0364016706175565</v>
      </c>
      <c r="N311" s="10">
        <f t="shared" si="61"/>
        <v>1.0811704549925707</v>
      </c>
      <c r="O311" s="10">
        <f t="shared" si="62"/>
        <v>1.1203367334775081</v>
      </c>
      <c r="P311" s="10">
        <f t="shared" si="63"/>
        <v>0.92951043113104537</v>
      </c>
      <c r="Q311" s="10">
        <f t="shared" si="64"/>
        <v>1.0056422283765847</v>
      </c>
      <c r="R311" s="10">
        <f t="shared" si="65"/>
        <v>0.99437825307139072</v>
      </c>
      <c r="S311" s="10">
        <f t="shared" si="66"/>
        <v>1.0172929386905791</v>
      </c>
      <c r="T311" s="10">
        <f t="shared" si="67"/>
        <v>1.1356094631953841</v>
      </c>
      <c r="U311" s="10">
        <f t="shared" si="68"/>
        <v>1.0495464051412506</v>
      </c>
      <c r="V311" s="10">
        <f t="shared" si="69"/>
        <v>1.2459205024024791</v>
      </c>
      <c r="W311" s="10">
        <f t="shared" si="70"/>
        <v>0.6631519324574634</v>
      </c>
      <c r="X311" s="22">
        <f t="shared" si="71"/>
        <v>1.3820642769903277</v>
      </c>
      <c r="Y311" s="10">
        <f t="shared" si="48"/>
        <v>1.0611160222275455</v>
      </c>
      <c r="Z311" s="16">
        <f t="shared" si="72"/>
        <v>1.0228501899012146</v>
      </c>
    </row>
    <row r="312" spans="1:26" x14ac:dyDescent="0.35">
      <c r="A312" s="15" t="s">
        <v>344</v>
      </c>
      <c r="B312" s="10">
        <f t="shared" si="49"/>
        <v>1.3541127279748708</v>
      </c>
      <c r="C312" s="10">
        <f t="shared" si="50"/>
        <v>1.3496333769952193</v>
      </c>
      <c r="D312" s="10">
        <f t="shared" si="51"/>
        <v>1.2932745481470902</v>
      </c>
      <c r="E312" s="10">
        <f t="shared" si="52"/>
        <v>1.4137906956788553</v>
      </c>
      <c r="F312" s="10">
        <f t="shared" si="53"/>
        <v>1.4367814243557999</v>
      </c>
      <c r="G312" s="10">
        <f t="shared" si="54"/>
        <v>1.4408421819232369</v>
      </c>
      <c r="H312" s="10">
        <f t="shared" si="55"/>
        <v>1.4561684634743901</v>
      </c>
      <c r="I312" s="10">
        <f t="shared" si="56"/>
        <v>1.4116716475844173</v>
      </c>
      <c r="J312" s="10">
        <f t="shared" si="57"/>
        <v>1.4473911589442801</v>
      </c>
      <c r="K312" s="10">
        <f t="shared" si="58"/>
        <v>1.4420692033342699</v>
      </c>
      <c r="L312" s="10">
        <f t="shared" si="59"/>
        <v>1.3831514445855195</v>
      </c>
      <c r="M312" s="10">
        <f t="shared" si="60"/>
        <v>1.4043925961218011</v>
      </c>
      <c r="N312" s="10">
        <f t="shared" si="61"/>
        <v>1.4219265630821358</v>
      </c>
      <c r="O312" s="10">
        <f t="shared" si="62"/>
        <v>1.2683705042180622</v>
      </c>
      <c r="P312" s="10">
        <f t="shared" si="63"/>
        <v>1.2167204232140134</v>
      </c>
      <c r="Q312" s="10">
        <f t="shared" si="64"/>
        <v>1.3040694553264498</v>
      </c>
      <c r="R312" s="10">
        <f t="shared" si="65"/>
        <v>1.169288905948054</v>
      </c>
      <c r="S312" s="10">
        <f t="shared" si="66"/>
        <v>1.2222369526817001</v>
      </c>
      <c r="T312" s="10">
        <f t="shared" si="67"/>
        <v>1.2239455529303653</v>
      </c>
      <c r="U312" s="10">
        <f t="shared" si="68"/>
        <v>1.204778997455247</v>
      </c>
      <c r="V312" s="10">
        <f t="shared" si="69"/>
        <v>1.3135609735272542</v>
      </c>
      <c r="W312" s="10">
        <f t="shared" si="70"/>
        <v>0.39020994080620147</v>
      </c>
      <c r="X312" s="22">
        <f t="shared" si="71"/>
        <v>1.4129957565407838</v>
      </c>
      <c r="Y312" s="10">
        <f t="shared" si="48"/>
        <v>1.303538412819566</v>
      </c>
      <c r="Z312" s="16">
        <f t="shared" si="72"/>
        <v>1.2565303747813008</v>
      </c>
    </row>
    <row r="313" spans="1:26" x14ac:dyDescent="0.35">
      <c r="A313" s="15" t="s">
        <v>345</v>
      </c>
      <c r="B313" s="10">
        <f t="shared" si="49"/>
        <v>1.21832571329647</v>
      </c>
      <c r="C313" s="10">
        <f t="shared" si="50"/>
        <v>1.4143649411209862</v>
      </c>
      <c r="D313" s="10">
        <f t="shared" si="51"/>
        <v>1.3414512673034324</v>
      </c>
      <c r="E313" s="10">
        <f t="shared" si="52"/>
        <v>1.2732216957294411</v>
      </c>
      <c r="F313" s="10">
        <f t="shared" si="53"/>
        <v>1.2772056177378095</v>
      </c>
      <c r="G313" s="10">
        <f t="shared" si="54"/>
        <v>1.2243173406747512</v>
      </c>
      <c r="H313" s="10">
        <f t="shared" si="55"/>
        <v>1.3343602417079643</v>
      </c>
      <c r="I313" s="10">
        <f t="shared" si="56"/>
        <v>1.3884585349427647</v>
      </c>
      <c r="J313" s="10">
        <f t="shared" si="57"/>
        <v>1.4152520340961523</v>
      </c>
      <c r="K313" s="10">
        <f t="shared" si="58"/>
        <v>1.4423451927208983</v>
      </c>
      <c r="L313" s="10">
        <f t="shared" si="59"/>
        <v>1.2768899610196391</v>
      </c>
      <c r="M313" s="10">
        <f t="shared" si="60"/>
        <v>1.2400643951458679</v>
      </c>
      <c r="N313" s="10">
        <f t="shared" si="61"/>
        <v>1.3579006634266082</v>
      </c>
      <c r="O313" s="10">
        <f t="shared" si="62"/>
        <v>1.2136220735213556</v>
      </c>
      <c r="P313" s="10">
        <f t="shared" si="63"/>
        <v>1.1282237779600308</v>
      </c>
      <c r="Q313" s="10">
        <f t="shared" si="64"/>
        <v>1.1812992639704898</v>
      </c>
      <c r="R313" s="10">
        <f t="shared" si="65"/>
        <v>1.0687747196258528</v>
      </c>
      <c r="S313" s="10">
        <f t="shared" si="66"/>
        <v>1.1536356356908994</v>
      </c>
      <c r="T313" s="10">
        <f t="shared" si="67"/>
        <v>1.2357696867811168</v>
      </c>
      <c r="U313" s="10">
        <f t="shared" si="68"/>
        <v>1.2541795895206866</v>
      </c>
      <c r="V313" s="10">
        <f t="shared" si="69"/>
        <v>1.3433046886753268</v>
      </c>
      <c r="W313" s="10">
        <f t="shared" si="70"/>
        <v>1.2655256833296249</v>
      </c>
      <c r="X313" s="22">
        <f t="shared" si="71"/>
        <v>1.392609511519316</v>
      </c>
      <c r="Y313" s="10">
        <f t="shared" si="48"/>
        <v>1.2800479230224995</v>
      </c>
      <c r="Z313" s="16">
        <f t="shared" si="72"/>
        <v>1.2338869960682335</v>
      </c>
    </row>
    <row r="314" spans="1:26" x14ac:dyDescent="0.35">
      <c r="A314" s="15" t="s">
        <v>346</v>
      </c>
      <c r="B314" s="10">
        <f t="shared" si="49"/>
        <v>1.3489682659601734</v>
      </c>
      <c r="C314" s="10">
        <f t="shared" si="50"/>
        <v>1.2885963000511815</v>
      </c>
      <c r="D314" s="10">
        <f t="shared" si="51"/>
        <v>1.3742179812624173</v>
      </c>
      <c r="E314" s="10">
        <f t="shared" si="52"/>
        <v>1.2816914925742346</v>
      </c>
      <c r="F314" s="10">
        <f t="shared" si="53"/>
        <v>1.2782182712261427</v>
      </c>
      <c r="G314" s="10">
        <f t="shared" si="54"/>
        <v>1.4019797796797546</v>
      </c>
      <c r="H314" s="10">
        <f t="shared" si="55"/>
        <v>1.4396491286173074</v>
      </c>
      <c r="I314" s="10">
        <f t="shared" si="56"/>
        <v>1.4580876010305033</v>
      </c>
      <c r="J314" s="10">
        <f t="shared" si="57"/>
        <v>1.4908483213841315</v>
      </c>
      <c r="K314" s="10">
        <f t="shared" si="58"/>
        <v>1.408334576188548</v>
      </c>
      <c r="L314" s="10">
        <f t="shared" si="59"/>
        <v>1.3167172159866616</v>
      </c>
      <c r="M314" s="10">
        <f t="shared" si="60"/>
        <v>1.3658992624050097</v>
      </c>
      <c r="N314" s="10">
        <f t="shared" si="61"/>
        <v>1.2452196767670691</v>
      </c>
      <c r="O314" s="10">
        <f t="shared" si="62"/>
        <v>1.3017861354481661</v>
      </c>
      <c r="P314" s="10">
        <f t="shared" si="63"/>
        <v>1.1592408608702753</v>
      </c>
      <c r="Q314" s="10">
        <f t="shared" si="64"/>
        <v>1.1658666278078311</v>
      </c>
      <c r="R314" s="10">
        <f t="shared" si="65"/>
        <v>1.1527935478529712</v>
      </c>
      <c r="S314" s="10">
        <f t="shared" si="66"/>
        <v>1.1881836151779828</v>
      </c>
      <c r="T314" s="10">
        <f t="shared" si="67"/>
        <v>1.2978821296902743</v>
      </c>
      <c r="U314" s="10">
        <f t="shared" si="68"/>
        <v>1.3611299341227532</v>
      </c>
      <c r="V314" s="10">
        <f t="shared" si="69"/>
        <v>1.3108711323962374</v>
      </c>
      <c r="W314" s="10">
        <f t="shared" si="70"/>
        <v>1.6822254341183362</v>
      </c>
      <c r="X314" s="22">
        <f t="shared" si="71"/>
        <v>1.611458287488809</v>
      </c>
      <c r="Y314" s="10">
        <f t="shared" si="48"/>
        <v>1.344776764265512</v>
      </c>
      <c r="Z314" s="16">
        <f t="shared" si="72"/>
        <v>1.2962815939921382</v>
      </c>
    </row>
    <row r="315" spans="1:26" x14ac:dyDescent="0.35">
      <c r="A315" s="15" t="s">
        <v>347</v>
      </c>
      <c r="B315" s="10">
        <f t="shared" si="49"/>
        <v>0.92005732625729419</v>
      </c>
      <c r="C315" s="10">
        <f t="shared" si="50"/>
        <v>0.82483886785871141</v>
      </c>
      <c r="D315" s="10">
        <f t="shared" si="51"/>
        <v>0.88321680345720643</v>
      </c>
      <c r="E315" s="10">
        <f t="shared" si="52"/>
        <v>0.87350301302056299</v>
      </c>
      <c r="F315" s="10">
        <f t="shared" si="53"/>
        <v>0.89919147175270819</v>
      </c>
      <c r="G315" s="10">
        <f t="shared" si="54"/>
        <v>0.89757026434261922</v>
      </c>
      <c r="H315" s="10">
        <f t="shared" si="55"/>
        <v>0.88361493079352227</v>
      </c>
      <c r="I315" s="10">
        <f t="shared" si="56"/>
        <v>0.86669212686095176</v>
      </c>
      <c r="J315" s="10">
        <f t="shared" si="57"/>
        <v>0.923295205620415</v>
      </c>
      <c r="K315" s="10">
        <f t="shared" si="58"/>
        <v>0.99615471337832517</v>
      </c>
      <c r="L315" s="10">
        <f t="shared" si="59"/>
        <v>0.87578056532257642</v>
      </c>
      <c r="M315" s="10">
        <f t="shared" si="60"/>
        <v>0.87900009667337564</v>
      </c>
      <c r="N315" s="10">
        <f t="shared" si="61"/>
        <v>0.83310775704976159</v>
      </c>
      <c r="O315" s="10">
        <f t="shared" si="62"/>
        <v>0.7903143009684036</v>
      </c>
      <c r="P315" s="10">
        <f t="shared" si="63"/>
        <v>0.792999615815419</v>
      </c>
      <c r="Q315" s="10">
        <f t="shared" si="64"/>
        <v>0.7411005022281314</v>
      </c>
      <c r="R315" s="10">
        <f t="shared" si="65"/>
        <v>0.73237315262739133</v>
      </c>
      <c r="S315" s="10">
        <f t="shared" si="66"/>
        <v>0.72640189060351412</v>
      </c>
      <c r="T315" s="10">
        <f t="shared" si="67"/>
        <v>0.75684567312766338</v>
      </c>
      <c r="U315" s="10">
        <f t="shared" si="68"/>
        <v>0.75177455911143864</v>
      </c>
      <c r="V315" s="10">
        <f t="shared" si="69"/>
        <v>0.79351302602820639</v>
      </c>
      <c r="W315" s="10">
        <f t="shared" si="70"/>
        <v>1.0852877957349996</v>
      </c>
      <c r="X315" s="22">
        <f t="shared" si="71"/>
        <v>0.96617817559594676</v>
      </c>
      <c r="Y315" s="10">
        <f t="shared" si="48"/>
        <v>0.85620921018387597</v>
      </c>
      <c r="Z315" s="16">
        <f t="shared" si="72"/>
        <v>0.82533270150165139</v>
      </c>
    </row>
    <row r="316" spans="1:26" x14ac:dyDescent="0.35">
      <c r="A316" s="15" t="s">
        <v>353</v>
      </c>
      <c r="B316" s="10">
        <f t="shared" si="49"/>
        <v>1.2805828916498512</v>
      </c>
      <c r="C316" s="10">
        <f t="shared" si="50"/>
        <v>1.3101369907085976</v>
      </c>
      <c r="D316" s="10">
        <f t="shared" si="51"/>
        <v>1.3930058193143546</v>
      </c>
      <c r="E316" s="10">
        <f t="shared" si="52"/>
        <v>1.3184000132526053</v>
      </c>
      <c r="F316" s="10">
        <f t="shared" si="53"/>
        <v>1.3904115647884796</v>
      </c>
      <c r="G316" s="10">
        <f t="shared" si="54"/>
        <v>1.4029338212581079</v>
      </c>
      <c r="H316" s="10">
        <f t="shared" si="55"/>
        <v>1.4482692284345049</v>
      </c>
      <c r="I316" s="10">
        <f t="shared" si="56"/>
        <v>1.4839957155805525</v>
      </c>
      <c r="J316" s="10">
        <f t="shared" si="57"/>
        <v>1.5315222881157731</v>
      </c>
      <c r="K316" s="10">
        <f t="shared" si="58"/>
        <v>1.5465931036575831</v>
      </c>
      <c r="L316" s="10">
        <f t="shared" si="59"/>
        <v>1.4042214706642491</v>
      </c>
      <c r="M316" s="10">
        <f t="shared" si="60"/>
        <v>1.4209914533419596</v>
      </c>
      <c r="N316" s="10">
        <f t="shared" si="61"/>
        <v>1.344065080332733</v>
      </c>
      <c r="O316" s="10">
        <f t="shared" si="62"/>
        <v>1.3203184923248337</v>
      </c>
      <c r="P316" s="10">
        <f t="shared" si="63"/>
        <v>1.3418158701602594</v>
      </c>
      <c r="Q316" s="10">
        <f t="shared" si="64"/>
        <v>1.2023228468349687</v>
      </c>
      <c r="R316" s="10">
        <f t="shared" si="65"/>
        <v>1.0819905191346557</v>
      </c>
      <c r="S316" s="10">
        <f t="shared" si="66"/>
        <v>1.116144571519933</v>
      </c>
      <c r="T316" s="10">
        <f t="shared" si="67"/>
        <v>1.2211060532703009</v>
      </c>
      <c r="U316" s="10">
        <f t="shared" si="68"/>
        <v>1.2643258927495651</v>
      </c>
      <c r="V316" s="10">
        <f t="shared" si="69"/>
        <v>1.3918863829254544</v>
      </c>
      <c r="W316" s="10">
        <f t="shared" si="70"/>
        <v>1.6353109328584416</v>
      </c>
      <c r="X316" s="22">
        <f t="shared" si="71"/>
        <v>1.5116569528430988</v>
      </c>
      <c r="Y316" s="10">
        <f t="shared" si="48"/>
        <v>1.3635655632922112</v>
      </c>
      <c r="Z316" s="16">
        <f t="shared" si="72"/>
        <v>1.3143928337151343</v>
      </c>
    </row>
    <row r="317" spans="1:26" x14ac:dyDescent="0.35">
      <c r="A317" s="15" t="s">
        <v>348</v>
      </c>
      <c r="B317" s="10">
        <f t="shared" si="49"/>
        <v>1.0401936474040689</v>
      </c>
      <c r="C317" s="10">
        <f t="shared" si="50"/>
        <v>0.99989926584642952</v>
      </c>
      <c r="D317" s="10">
        <f t="shared" si="51"/>
        <v>0.95294302839043676</v>
      </c>
      <c r="E317" s="10">
        <f t="shared" si="52"/>
        <v>0.92917503119494849</v>
      </c>
      <c r="F317" s="10">
        <f t="shared" si="53"/>
        <v>1.0413979327465412</v>
      </c>
      <c r="G317" s="10">
        <f t="shared" si="54"/>
        <v>1.1131675801297354</v>
      </c>
      <c r="H317" s="10">
        <f t="shared" si="55"/>
        <v>1.1240854943692908</v>
      </c>
      <c r="I317" s="10">
        <f t="shared" si="56"/>
        <v>1.1462408516450888</v>
      </c>
      <c r="J317" s="10">
        <f t="shared" si="57"/>
        <v>1.1690547193193179</v>
      </c>
      <c r="K317" s="10">
        <f t="shared" si="58"/>
        <v>1.1588864397657783</v>
      </c>
      <c r="L317" s="10">
        <f t="shared" si="59"/>
        <v>1.1250829077973616</v>
      </c>
      <c r="M317" s="10">
        <f t="shared" si="60"/>
        <v>1.0674657367721041</v>
      </c>
      <c r="N317" s="10">
        <f t="shared" si="61"/>
        <v>1.0486882461364764</v>
      </c>
      <c r="O317" s="10">
        <f t="shared" si="62"/>
        <v>0.96477814171421794</v>
      </c>
      <c r="P317" s="10">
        <f t="shared" si="63"/>
        <v>0.9402370758593146</v>
      </c>
      <c r="Q317" s="10">
        <f t="shared" si="64"/>
        <v>0.98915439015662598</v>
      </c>
      <c r="R317" s="10">
        <f t="shared" si="65"/>
        <v>0.92012020375698844</v>
      </c>
      <c r="S317" s="10">
        <f t="shared" si="66"/>
        <v>1.0284993119421217</v>
      </c>
      <c r="T317" s="10">
        <f t="shared" si="67"/>
        <v>1.005301231709756</v>
      </c>
      <c r="U317" s="10">
        <f t="shared" si="68"/>
        <v>1.0580864941714299</v>
      </c>
      <c r="V317" s="10">
        <f t="shared" si="69"/>
        <v>1.0792141523043819</v>
      </c>
      <c r="W317" s="10">
        <f t="shared" si="70"/>
        <v>1.2548035423664174</v>
      </c>
      <c r="X317" s="22"/>
      <c r="Y317" s="10">
        <f>AVERAGE(B317:W317)</f>
        <v>1.0525670647954011</v>
      </c>
      <c r="Z317" s="16">
        <f t="shared" si="72"/>
        <v>1.0146095238950885</v>
      </c>
    </row>
    <row r="318" spans="1:26" x14ac:dyDescent="0.35">
      <c r="A318" s="15" t="s">
        <v>349</v>
      </c>
      <c r="B318" s="10">
        <f t="shared" si="49"/>
        <v>0.98771336011347954</v>
      </c>
      <c r="C318" s="10">
        <f t="shared" si="50"/>
        <v>0.92598179473404552</v>
      </c>
      <c r="D318" s="10">
        <f t="shared" si="51"/>
        <v>1.0425206030258134</v>
      </c>
      <c r="E318" s="10">
        <f t="shared" si="52"/>
        <v>1</v>
      </c>
      <c r="F318" s="10">
        <f t="shared" si="53"/>
        <v>1.0368285067695731</v>
      </c>
      <c r="G318" s="10">
        <f t="shared" si="54"/>
        <v>1.04234377274025</v>
      </c>
      <c r="H318" s="10">
        <f t="shared" si="55"/>
        <v>1.0550276730354324</v>
      </c>
      <c r="I318" s="10">
        <f t="shared" si="56"/>
        <v>1.044364253552327</v>
      </c>
      <c r="J318" s="10">
        <f t="shared" si="57"/>
        <v>1.1775123809242087</v>
      </c>
      <c r="K318" s="10">
        <f t="shared" si="58"/>
        <v>1.123717859127044</v>
      </c>
      <c r="L318" s="10">
        <f t="shared" si="59"/>
        <v>1.0706168021403213</v>
      </c>
      <c r="M318" s="10">
        <f t="shared" si="60"/>
        <v>0.97587584957622187</v>
      </c>
      <c r="N318" s="10">
        <f t="shared" si="61"/>
        <v>0.97925811220634673</v>
      </c>
      <c r="O318" s="10">
        <f t="shared" si="62"/>
        <v>0.90677697211604935</v>
      </c>
      <c r="P318" s="10">
        <f t="shared" si="63"/>
        <v>0.92378227151300485</v>
      </c>
      <c r="Q318" s="10">
        <f t="shared" si="64"/>
        <v>0.95645010948010922</v>
      </c>
      <c r="R318" s="10">
        <f t="shared" si="65"/>
        <v>0.86442247293090291</v>
      </c>
      <c r="S318" s="10">
        <f t="shared" si="66"/>
        <v>0.8950935805153698</v>
      </c>
      <c r="T318" s="10">
        <f t="shared" si="67"/>
        <v>0.93752478596976285</v>
      </c>
      <c r="U318" s="10">
        <f t="shared" si="68"/>
        <v>0.99114120399243844</v>
      </c>
      <c r="V318" s="10">
        <f t="shared" si="69"/>
        <v>1.0450951313253163</v>
      </c>
      <c r="W318" s="10">
        <f t="shared" si="70"/>
        <v>1.1250676131316968</v>
      </c>
      <c r="X318" s="22"/>
      <c r="Y318" s="10">
        <f>AVERAGE(B318:W318)</f>
        <v>1.0048688685872598</v>
      </c>
      <c r="Z318" s="16">
        <f t="shared" si="72"/>
        <v>0.96863141403013286</v>
      </c>
    </row>
    <row r="319" spans="1:26" x14ac:dyDescent="0.35">
      <c r="A319" s="15" t="s">
        <v>350</v>
      </c>
      <c r="B319" s="10">
        <f t="shared" si="49"/>
        <v>0.75806013438751296</v>
      </c>
      <c r="C319" s="10">
        <f t="shared" si="50"/>
        <v>0.82294748763400727</v>
      </c>
      <c r="D319" s="10">
        <f t="shared" si="51"/>
        <v>0.88446034786139183</v>
      </c>
      <c r="E319" s="10">
        <f t="shared" si="52"/>
        <v>0.82793112127811364</v>
      </c>
      <c r="F319" s="10">
        <f t="shared" si="53"/>
        <v>0.81105598997725259</v>
      </c>
      <c r="G319" s="10">
        <f t="shared" si="54"/>
        <v>0.83975352542017645</v>
      </c>
      <c r="H319" s="10">
        <f t="shared" si="55"/>
        <v>0.89983337652831363</v>
      </c>
      <c r="I319" s="10">
        <f t="shared" si="56"/>
        <v>0.87560495597954369</v>
      </c>
      <c r="J319" s="10">
        <f t="shared" si="57"/>
        <v>0.91996280747046988</v>
      </c>
      <c r="K319" s="10">
        <f t="shared" si="58"/>
        <v>0.8280397655852304</v>
      </c>
      <c r="L319" s="10">
        <f t="shared" si="59"/>
        <v>0.77086736479207041</v>
      </c>
      <c r="M319" s="10">
        <f t="shared" si="60"/>
        <v>0.7700313758589149</v>
      </c>
      <c r="N319" s="10">
        <f t="shared" si="61"/>
        <v>0.78056900670177931</v>
      </c>
      <c r="O319" s="10">
        <f t="shared" si="62"/>
        <v>0.75666846835242496</v>
      </c>
      <c r="P319" s="10">
        <f t="shared" si="63"/>
        <v>0.74792794790788109</v>
      </c>
      <c r="Q319" s="10">
        <f t="shared" si="64"/>
        <v>0.7316389764188439</v>
      </c>
      <c r="R319" s="10">
        <f t="shared" si="65"/>
        <v>0.7130870019063239</v>
      </c>
      <c r="S319" s="10">
        <f t="shared" si="66"/>
        <v>0.78120810805247309</v>
      </c>
      <c r="T319" s="10">
        <f t="shared" si="67"/>
        <v>0.8211856171039863</v>
      </c>
      <c r="U319" s="10">
        <f t="shared" si="68"/>
        <v>0.82079707701736837</v>
      </c>
      <c r="V319" s="10">
        <f t="shared" si="69"/>
        <v>0.86207620355571035</v>
      </c>
      <c r="W319" s="10">
        <f t="shared" si="70"/>
        <v>0.74459529828169435</v>
      </c>
      <c r="X319" s="22"/>
      <c r="Y319" s="10">
        <f>AVERAGE(B319:W319)</f>
        <v>0.80765008900324919</v>
      </c>
      <c r="Z319" s="16">
        <f t="shared" si="72"/>
        <v>0.77852471323211869</v>
      </c>
    </row>
    <row r="320" spans="1:26" ht="15" thickBot="1" x14ac:dyDescent="0.4">
      <c r="A320" s="17" t="s">
        <v>354</v>
      </c>
      <c r="B320" s="10">
        <f t="shared" si="49"/>
        <v>0.91099542522575039</v>
      </c>
      <c r="C320" s="10">
        <f t="shared" si="50"/>
        <v>0.89050813670808038</v>
      </c>
      <c r="D320" s="10">
        <f t="shared" si="51"/>
        <v>0.88657018517364139</v>
      </c>
      <c r="E320" s="10">
        <f t="shared" si="52"/>
        <v>0.83073150783737759</v>
      </c>
      <c r="F320" s="10">
        <f t="shared" si="53"/>
        <v>0.9207670697669329</v>
      </c>
      <c r="G320" s="10">
        <f t="shared" si="54"/>
        <v>0.99547361992949579</v>
      </c>
      <c r="H320" s="10">
        <f t="shared" si="55"/>
        <v>0.97874108373937641</v>
      </c>
      <c r="I320" s="10">
        <f t="shared" si="56"/>
        <v>0.98604469511819948</v>
      </c>
      <c r="J320" s="10">
        <f t="shared" si="57"/>
        <v>0.93778986107750439</v>
      </c>
      <c r="K320" s="10">
        <f t="shared" si="58"/>
        <v>0.87576442287368339</v>
      </c>
      <c r="L320" s="10">
        <f t="shared" si="59"/>
        <v>0.82917627596678634</v>
      </c>
      <c r="M320" s="10">
        <f t="shared" si="60"/>
        <v>0.76482145379309296</v>
      </c>
      <c r="N320" s="10">
        <f t="shared" si="61"/>
        <v>0.83104565609868297</v>
      </c>
      <c r="O320" s="10">
        <f t="shared" si="62"/>
        <v>0.74225605875623302</v>
      </c>
      <c r="P320" s="10">
        <f t="shared" si="63"/>
        <v>0.765511921313901</v>
      </c>
      <c r="Q320" s="10">
        <f t="shared" si="64"/>
        <v>0.78180374228034899</v>
      </c>
      <c r="R320" s="10">
        <f t="shared" si="65"/>
        <v>0.80104398785633535</v>
      </c>
      <c r="S320" s="10">
        <f t="shared" si="66"/>
        <v>0.83688297598687655</v>
      </c>
      <c r="T320" s="10">
        <f t="shared" si="67"/>
        <v>0.83604093118504585</v>
      </c>
      <c r="U320" s="10">
        <f t="shared" si="68"/>
        <v>0.80118471146606984</v>
      </c>
      <c r="V320" s="10">
        <f t="shared" si="69"/>
        <v>0.86880708431816289</v>
      </c>
      <c r="W320" s="10">
        <f t="shared" si="70"/>
        <v>1.0173335912909358</v>
      </c>
      <c r="X320" s="23"/>
      <c r="Y320" s="18">
        <f>AVERAGE(B320:W320)</f>
        <v>0.86769519989829613</v>
      </c>
      <c r="Z320" s="16">
        <f t="shared" si="72"/>
        <v>0.83640448490186359</v>
      </c>
    </row>
    <row r="321" spans="1:26" x14ac:dyDescent="0.35">
      <c r="Y321">
        <f>AVERAGE(Y309:Y320)</f>
        <v>1.037410984232233</v>
      </c>
      <c r="Z321">
        <f>AVERAGE(Z309:Z320)</f>
        <v>1.0000000000000002</v>
      </c>
    </row>
    <row r="323" spans="1:26" ht="15" thickBot="1" x14ac:dyDescent="0.4"/>
    <row r="324" spans="1:26" x14ac:dyDescent="0.35">
      <c r="A324" s="12" t="s">
        <v>359</v>
      </c>
      <c r="B324" s="13">
        <v>1999</v>
      </c>
      <c r="C324" s="13">
        <v>2000</v>
      </c>
      <c r="D324" s="13">
        <v>2001</v>
      </c>
      <c r="E324" s="13">
        <v>2002</v>
      </c>
      <c r="F324" s="13">
        <v>2003</v>
      </c>
      <c r="G324" s="13">
        <v>2004</v>
      </c>
      <c r="H324" s="13">
        <v>2005</v>
      </c>
      <c r="I324" s="13">
        <v>2006</v>
      </c>
      <c r="J324" s="13">
        <v>2007</v>
      </c>
      <c r="K324" s="13">
        <v>2008</v>
      </c>
      <c r="L324" s="13">
        <v>2009</v>
      </c>
      <c r="M324" s="13">
        <v>2010</v>
      </c>
      <c r="N324" s="13">
        <v>2011</v>
      </c>
      <c r="O324" s="13">
        <v>2012</v>
      </c>
      <c r="P324" s="13">
        <v>2013</v>
      </c>
      <c r="Q324" s="13">
        <v>2014</v>
      </c>
      <c r="R324" s="13">
        <v>2015</v>
      </c>
      <c r="S324" s="13">
        <v>2016</v>
      </c>
      <c r="T324" s="13">
        <v>2017</v>
      </c>
      <c r="U324" s="13">
        <v>2018</v>
      </c>
      <c r="V324" s="13">
        <v>2019</v>
      </c>
      <c r="W324" s="13">
        <v>2020</v>
      </c>
      <c r="X324" s="14">
        <v>2021</v>
      </c>
    </row>
    <row r="325" spans="1:26" x14ac:dyDescent="0.35">
      <c r="A325" s="15" t="s">
        <v>342</v>
      </c>
      <c r="B325" s="10">
        <f>W1</f>
        <v>69.918865488061655</v>
      </c>
      <c r="C325" s="10">
        <f>W13</f>
        <v>76.549843513660292</v>
      </c>
      <c r="D325" s="10">
        <f>W25</f>
        <v>88.322335818286817</v>
      </c>
      <c r="E325" s="10">
        <f>W37</f>
        <v>91.644985714483113</v>
      </c>
      <c r="F325" s="10">
        <f>W49</f>
        <v>88.336657585080758</v>
      </c>
      <c r="G325" s="10">
        <f>W61</f>
        <v>96.184985788165108</v>
      </c>
      <c r="H325" s="10">
        <f>W73</f>
        <v>96.958361195038393</v>
      </c>
      <c r="I325" s="10">
        <f>W85</f>
        <v>102.21444960841787</v>
      </c>
      <c r="J325" s="10">
        <f>W97</f>
        <v>113.87236777869279</v>
      </c>
      <c r="K325" s="10">
        <f>W109</f>
        <v>117.91110601458655</v>
      </c>
      <c r="L325" s="10">
        <f>W121</f>
        <v>105.00719413323802</v>
      </c>
      <c r="M325" s="10">
        <f>W133</f>
        <v>96.328203456104617</v>
      </c>
      <c r="N325" s="10">
        <f>W145</f>
        <v>106.78309321568777</v>
      </c>
      <c r="O325" s="10">
        <f>W157</f>
        <v>110.39217844776304</v>
      </c>
      <c r="P325" s="10">
        <f>W169</f>
        <v>103.40315625231568</v>
      </c>
      <c r="Q325" s="10">
        <f>W181</f>
        <v>107.15545915233045</v>
      </c>
      <c r="R325" s="10">
        <f>W193</f>
        <v>110.00549074432642</v>
      </c>
      <c r="S325" s="10">
        <f>W205</f>
        <v>105.2076988683533</v>
      </c>
      <c r="T325" s="10">
        <f>W217</f>
        <v>102.87325088093954</v>
      </c>
      <c r="U325" s="10">
        <f>W229</f>
        <v>120.37444990314587</v>
      </c>
      <c r="V325" s="10">
        <f>W241</f>
        <v>122.36517548750486</v>
      </c>
      <c r="W325" s="10">
        <f>W253</f>
        <v>143.94807804598682</v>
      </c>
      <c r="X325" s="16">
        <f>W265</f>
        <v>137.08795175168498</v>
      </c>
    </row>
    <row r="326" spans="1:26" x14ac:dyDescent="0.35">
      <c r="A326" s="15" t="s">
        <v>352</v>
      </c>
      <c r="B326" s="10">
        <f t="shared" ref="B326:B336" si="73">W2</f>
        <v>71.137172660133416</v>
      </c>
      <c r="C326" s="10">
        <f t="shared" ref="C326:C336" si="74">W14</f>
        <v>80.90759685888824</v>
      </c>
      <c r="D326" s="10">
        <f t="shared" ref="D326:D336" si="75">W26</f>
        <v>86.011549798536279</v>
      </c>
      <c r="E326" s="10">
        <f t="shared" ref="E326:E336" si="76">W38</f>
        <v>92.374919697318262</v>
      </c>
      <c r="F326" s="10">
        <f t="shared" ref="F326:F336" si="77">W50</f>
        <v>87.814504603191168</v>
      </c>
      <c r="G326" s="10">
        <f t="shared" ref="G326:G336" si="78">W62</f>
        <v>96.988362873935174</v>
      </c>
      <c r="H326" s="10">
        <f t="shared" ref="H326:H336" si="79">W74</f>
        <v>98.287550894936501</v>
      </c>
      <c r="I326" s="10">
        <f t="shared" ref="I326:I336" si="80">W86</f>
        <v>103.32521873147222</v>
      </c>
      <c r="J326" s="10">
        <f t="shared" ref="J326:J336" si="81">W98</f>
        <v>112.12788042478728</v>
      </c>
      <c r="K326" s="10">
        <f t="shared" ref="K326:K336" si="82">W110</f>
        <v>129.53434850208043</v>
      </c>
      <c r="L326" s="10">
        <f t="shared" ref="L326:L336" si="83">W122</f>
        <v>106.0826790209444</v>
      </c>
      <c r="M326" s="10">
        <f t="shared" ref="M326:M336" si="84">W134</f>
        <v>95.901287182893256</v>
      </c>
      <c r="N326" s="10">
        <f t="shared" ref="N326:N336" si="85">W146</f>
        <v>103.56384510267655</v>
      </c>
      <c r="O326" s="10">
        <f t="shared" ref="O326:O336" si="86">W158</f>
        <v>98.208008771201719</v>
      </c>
      <c r="P326" s="10">
        <f t="shared" ref="P326:P336" si="87">W170</f>
        <v>91.672297604327753</v>
      </c>
      <c r="Q326" s="10">
        <f t="shared" ref="Q326:Q336" si="88">W182</f>
        <v>98.711775554855279</v>
      </c>
      <c r="R326" s="10">
        <f t="shared" ref="R326:R336" si="89">W194</f>
        <v>98.764803637345139</v>
      </c>
      <c r="S326" s="10">
        <f t="shared" ref="S326:S336" si="90">W206</f>
        <v>110.7093792181838</v>
      </c>
      <c r="T326" s="10">
        <f t="shared" ref="T326:T336" si="91">W218</f>
        <v>110.3514396613773</v>
      </c>
      <c r="U326" s="10">
        <f t="shared" ref="U326:U336" si="92">W230</f>
        <v>114.79254156990223</v>
      </c>
      <c r="V326" s="10">
        <f t="shared" ref="V326:V336" si="93">W242</f>
        <v>134.14779167869739</v>
      </c>
      <c r="W326" s="10">
        <f t="shared" ref="W326:W336" si="94">W254</f>
        <v>143.62656142375803</v>
      </c>
      <c r="X326" s="16">
        <f t="shared" ref="X326:X332" si="95">W266</f>
        <v>150.95769382797977</v>
      </c>
    </row>
    <row r="327" spans="1:26" x14ac:dyDescent="0.35">
      <c r="A327" s="15" t="s">
        <v>343</v>
      </c>
      <c r="B327" s="10">
        <f t="shared" si="73"/>
        <v>75.876214098855925</v>
      </c>
      <c r="C327" s="10">
        <f t="shared" si="74"/>
        <v>86.454498296119439</v>
      </c>
      <c r="D327" s="10">
        <f t="shared" si="75"/>
        <v>86.043880979774656</v>
      </c>
      <c r="E327" s="10">
        <f t="shared" si="76"/>
        <v>92.261800341567252</v>
      </c>
      <c r="F327" s="10">
        <f t="shared" si="77"/>
        <v>92.623534644061465</v>
      </c>
      <c r="G327" s="10">
        <f t="shared" si="78"/>
        <v>95.986685996980739</v>
      </c>
      <c r="H327" s="10">
        <f t="shared" si="79"/>
        <v>93.669631140463679</v>
      </c>
      <c r="I327" s="10">
        <f t="shared" si="80"/>
        <v>99.036986061256343</v>
      </c>
      <c r="J327" s="10">
        <f t="shared" si="81"/>
        <v>110.96444144079561</v>
      </c>
      <c r="K327" s="10">
        <f t="shared" si="82"/>
        <v>106.20323589175003</v>
      </c>
      <c r="L327" s="10">
        <f t="shared" si="83"/>
        <v>109.9867811637842</v>
      </c>
      <c r="M327" s="10">
        <f t="shared" si="84"/>
        <v>104.05238328232493</v>
      </c>
      <c r="N327" s="10">
        <f t="shared" si="85"/>
        <v>110.23119623303705</v>
      </c>
      <c r="O327" s="10">
        <f t="shared" si="86"/>
        <v>115.89184923693315</v>
      </c>
      <c r="P327" s="10">
        <f t="shared" si="87"/>
        <v>97.472729618038088</v>
      </c>
      <c r="Q327" s="10">
        <f t="shared" si="88"/>
        <v>106.81916186626722</v>
      </c>
      <c r="R327" s="10">
        <f t="shared" si="89"/>
        <v>106.90715129119823</v>
      </c>
      <c r="S327" s="10">
        <f t="shared" si="90"/>
        <v>110.62226034384163</v>
      </c>
      <c r="T327" s="10">
        <f t="shared" si="91"/>
        <v>124.81788756604738</v>
      </c>
      <c r="U327" s="10">
        <f t="shared" si="92"/>
        <v>116.52732841699057</v>
      </c>
      <c r="V327" s="10">
        <f t="shared" si="93"/>
        <v>139.64899396831055</v>
      </c>
      <c r="W327" s="10">
        <f t="shared" si="94"/>
        <v>74.996319849545642</v>
      </c>
      <c r="X327" s="16">
        <f t="shared" si="95"/>
        <v>157.61838985978034</v>
      </c>
    </row>
    <row r="328" spans="1:26" x14ac:dyDescent="0.35">
      <c r="A328" s="15" t="s">
        <v>344</v>
      </c>
      <c r="B328" s="10">
        <f t="shared" si="73"/>
        <v>86.587640206418925</v>
      </c>
      <c r="C328" s="10">
        <f t="shared" si="74"/>
        <v>88.911499667841198</v>
      </c>
      <c r="D328" s="10">
        <f t="shared" si="75"/>
        <v>87.622235172120611</v>
      </c>
      <c r="E328" s="10">
        <f t="shared" si="76"/>
        <v>98.350189124165908</v>
      </c>
      <c r="F328" s="10">
        <f t="shared" si="77"/>
        <v>102.46469371853343</v>
      </c>
      <c r="G328" s="10">
        <f t="shared" si="78"/>
        <v>105.18647432061019</v>
      </c>
      <c r="H328" s="10">
        <f t="shared" si="79"/>
        <v>108.67226351274361</v>
      </c>
      <c r="I328" s="10">
        <f t="shared" si="80"/>
        <v>107.55808431891101</v>
      </c>
      <c r="J328" s="10">
        <f t="shared" si="81"/>
        <v>112.45251434896134</v>
      </c>
      <c r="K328" s="10">
        <f t="shared" si="82"/>
        <v>114.11582471689714</v>
      </c>
      <c r="L328" s="10">
        <f t="shared" si="83"/>
        <v>111.36221042356802</v>
      </c>
      <c r="M328" s="10">
        <f t="shared" si="84"/>
        <v>114.92758384383232</v>
      </c>
      <c r="N328" s="10">
        <f t="shared" si="85"/>
        <v>118.15870350594685</v>
      </c>
      <c r="O328" s="10">
        <f t="shared" si="86"/>
        <v>106.92936891667691</v>
      </c>
      <c r="P328" s="10">
        <f t="shared" si="87"/>
        <v>103.97679405302053</v>
      </c>
      <c r="Q328" s="10">
        <f t="shared" si="88"/>
        <v>112.87431075805512</v>
      </c>
      <c r="R328" s="10">
        <f t="shared" si="89"/>
        <v>102.43286002728107</v>
      </c>
      <c r="S328" s="10">
        <f t="shared" si="90"/>
        <v>108.29025921771527</v>
      </c>
      <c r="T328" s="10">
        <f t="shared" si="91"/>
        <v>109.60339898187513</v>
      </c>
      <c r="U328" s="10">
        <f t="shared" si="92"/>
        <v>108.97468357964102</v>
      </c>
      <c r="V328" s="10">
        <f t="shared" si="93"/>
        <v>119.94139021607901</v>
      </c>
      <c r="W328" s="10">
        <f t="shared" si="94"/>
        <v>35.948195846727415</v>
      </c>
      <c r="X328" s="16">
        <f t="shared" si="95"/>
        <v>131.26622587910603</v>
      </c>
    </row>
    <row r="329" spans="1:26" x14ac:dyDescent="0.35">
      <c r="A329" s="15" t="s">
        <v>345</v>
      </c>
      <c r="B329" s="10">
        <f t="shared" si="73"/>
        <v>79.537267442417303</v>
      </c>
      <c r="C329" s="10">
        <f t="shared" si="74"/>
        <v>95.114058559630067</v>
      </c>
      <c r="D329" s="10">
        <f t="shared" si="75"/>
        <v>92.763762293245208</v>
      </c>
      <c r="E329" s="10">
        <f t="shared" si="76"/>
        <v>90.389152617208097</v>
      </c>
      <c r="F329" s="10">
        <f t="shared" si="77"/>
        <v>92.942060630695096</v>
      </c>
      <c r="G329" s="10">
        <f t="shared" si="78"/>
        <v>91.19149513573258</v>
      </c>
      <c r="H329" s="10">
        <f t="shared" si="79"/>
        <v>101.58952999701457</v>
      </c>
      <c r="I329" s="10">
        <f t="shared" si="80"/>
        <v>107.91101650660144</v>
      </c>
      <c r="J329" s="10">
        <f t="shared" si="81"/>
        <v>112.14965425597826</v>
      </c>
      <c r="K329" s="10">
        <f t="shared" si="82"/>
        <v>116.40450094512327</v>
      </c>
      <c r="L329" s="10">
        <f t="shared" si="83"/>
        <v>104.83942242053296</v>
      </c>
      <c r="M329" s="10">
        <f t="shared" si="84"/>
        <v>103.47787148000654</v>
      </c>
      <c r="N329" s="10">
        <f t="shared" si="85"/>
        <v>115.05105447448096</v>
      </c>
      <c r="O329" s="10">
        <f t="shared" si="86"/>
        <v>104.31263187806738</v>
      </c>
      <c r="P329" s="10">
        <f t="shared" si="87"/>
        <v>98.291010754191674</v>
      </c>
      <c r="Q329" s="10">
        <f t="shared" si="88"/>
        <v>104.23158717922652</v>
      </c>
      <c r="R329" s="10">
        <f t="shared" si="89"/>
        <v>95.438237354993504</v>
      </c>
      <c r="S329" s="10">
        <f t="shared" si="90"/>
        <v>104.18296035992201</v>
      </c>
      <c r="T329" s="10">
        <f t="shared" si="91"/>
        <v>112.78990737682103</v>
      </c>
      <c r="U329" s="10">
        <f t="shared" si="92"/>
        <v>115.61836736636695</v>
      </c>
      <c r="V329" s="10">
        <f t="shared" si="93"/>
        <v>125.00334349213823</v>
      </c>
      <c r="W329" s="10">
        <f t="shared" si="94"/>
        <v>118.81152850069672</v>
      </c>
      <c r="X329" s="16">
        <f t="shared" si="95"/>
        <v>131.83541160442249</v>
      </c>
    </row>
    <row r="330" spans="1:26" x14ac:dyDescent="0.35">
      <c r="A330" s="15" t="s">
        <v>346</v>
      </c>
      <c r="B330" s="10">
        <f t="shared" si="73"/>
        <v>84.040381738738716</v>
      </c>
      <c r="C330" s="10">
        <f t="shared" si="74"/>
        <v>82.68265205395646</v>
      </c>
      <c r="D330" s="10">
        <f t="shared" si="75"/>
        <v>90.659313952052258</v>
      </c>
      <c r="E330" s="10">
        <f t="shared" si="76"/>
        <v>86.794412974348205</v>
      </c>
      <c r="F330" s="10">
        <f t="shared" si="77"/>
        <v>88.715291903386742</v>
      </c>
      <c r="G330" s="10">
        <f t="shared" si="78"/>
        <v>99.584843754853878</v>
      </c>
      <c r="H330" s="10">
        <f t="shared" si="79"/>
        <v>104.51432823539857</v>
      </c>
      <c r="I330" s="10">
        <f t="shared" si="80"/>
        <v>108.04751116511606</v>
      </c>
      <c r="J330" s="10">
        <f t="shared" si="81"/>
        <v>112.62984885125621</v>
      </c>
      <c r="K330" s="10">
        <f t="shared" si="82"/>
        <v>108.34837172026667</v>
      </c>
      <c r="L330" s="10">
        <f t="shared" si="83"/>
        <v>103.04859732569045</v>
      </c>
      <c r="M330" s="10">
        <f t="shared" si="84"/>
        <v>108.63380352899931</v>
      </c>
      <c r="N330" s="10">
        <f t="shared" si="85"/>
        <v>100.54914040597764</v>
      </c>
      <c r="O330" s="10">
        <f t="shared" si="86"/>
        <v>106.62806649466188</v>
      </c>
      <c r="P330" s="10">
        <f t="shared" si="87"/>
        <v>96.236805782152146</v>
      </c>
      <c r="Q330" s="10">
        <f t="shared" si="88"/>
        <v>98.018825993428877</v>
      </c>
      <c r="R330" s="10">
        <f t="shared" si="89"/>
        <v>98.080540979100789</v>
      </c>
      <c r="S330" s="10">
        <f t="shared" si="90"/>
        <v>102.2308737655375</v>
      </c>
      <c r="T330" s="10">
        <f t="shared" si="91"/>
        <v>112.85356567431693</v>
      </c>
      <c r="U330" s="10">
        <f t="shared" si="92"/>
        <v>119.53421287330239</v>
      </c>
      <c r="V330" s="10">
        <f t="shared" si="93"/>
        <v>116.20160364701866</v>
      </c>
      <c r="W330" s="10">
        <f t="shared" si="94"/>
        <v>150.43799194851695</v>
      </c>
      <c r="X330" s="16">
        <f t="shared" si="95"/>
        <v>145.30793376453852</v>
      </c>
    </row>
    <row r="331" spans="1:26" x14ac:dyDescent="0.35">
      <c r="A331" s="15" t="s">
        <v>347</v>
      </c>
      <c r="B331" s="10">
        <f t="shared" si="73"/>
        <v>90.254511743529832</v>
      </c>
      <c r="C331" s="10">
        <f t="shared" si="74"/>
        <v>83.323973319942894</v>
      </c>
      <c r="D331" s="10">
        <f t="shared" si="75"/>
        <v>91.720587179288614</v>
      </c>
      <c r="E331" s="10">
        <f t="shared" si="76"/>
        <v>93.10184833363985</v>
      </c>
      <c r="F331" s="10">
        <f t="shared" si="77"/>
        <v>98.214937869922522</v>
      </c>
      <c r="G331" s="10">
        <f t="shared" si="78"/>
        <v>100.32317857919547</v>
      </c>
      <c r="H331" s="10">
        <f t="shared" si="79"/>
        <v>100.92899487496355</v>
      </c>
      <c r="I331" s="10">
        <f t="shared" si="80"/>
        <v>101.03804180820181</v>
      </c>
      <c r="J331" s="10">
        <f t="shared" si="81"/>
        <v>109.7254474895162</v>
      </c>
      <c r="K331" s="10">
        <f t="shared" si="82"/>
        <v>120.54532653193426</v>
      </c>
      <c r="L331" s="10">
        <f t="shared" si="83"/>
        <v>107.79895166897369</v>
      </c>
      <c r="M331" s="10">
        <f t="shared" si="84"/>
        <v>109.94354135599271</v>
      </c>
      <c r="N331" s="10">
        <f t="shared" si="85"/>
        <v>105.78764156702363</v>
      </c>
      <c r="O331" s="10">
        <f t="shared" si="86"/>
        <v>101.78925401495425</v>
      </c>
      <c r="P331" s="10">
        <f t="shared" si="87"/>
        <v>103.50977229493562</v>
      </c>
      <c r="Q331" s="10">
        <f t="shared" si="88"/>
        <v>97.960495025699913</v>
      </c>
      <c r="R331" s="10">
        <f t="shared" si="89"/>
        <v>97.960495025699913</v>
      </c>
      <c r="S331" s="10">
        <f t="shared" si="90"/>
        <v>98.251286847668609</v>
      </c>
      <c r="T331" s="10">
        <f t="shared" si="91"/>
        <v>103.4491906653588</v>
      </c>
      <c r="U331" s="10">
        <f t="shared" si="92"/>
        <v>103.77633146507358</v>
      </c>
      <c r="V331" s="10">
        <f t="shared" si="93"/>
        <v>110.56147397767616</v>
      </c>
      <c r="W331" s="10">
        <f t="shared" si="94"/>
        <v>152.5445432744047</v>
      </c>
      <c r="X331" s="16">
        <f t="shared" si="95"/>
        <v>136.92659916950339</v>
      </c>
    </row>
    <row r="332" spans="1:26" x14ac:dyDescent="0.35">
      <c r="A332" s="15" t="s">
        <v>353</v>
      </c>
      <c r="B332" s="10">
        <f t="shared" si="73"/>
        <v>79.078337414708329</v>
      </c>
      <c r="C332" s="10">
        <f t="shared" si="74"/>
        <v>83.300819352861396</v>
      </c>
      <c r="D332" s="10">
        <f t="shared" si="75"/>
        <v>91.038232201693262</v>
      </c>
      <c r="E332" s="10">
        <f t="shared" si="76"/>
        <v>88.421054207594779</v>
      </c>
      <c r="F332" s="10">
        <f t="shared" si="77"/>
        <v>95.549821011287463</v>
      </c>
      <c r="G332" s="10">
        <f t="shared" si="78"/>
        <v>98.646307765933045</v>
      </c>
      <c r="H332" s="10">
        <f t="shared" si="79"/>
        <v>104.05564949210755</v>
      </c>
      <c r="I332" s="10">
        <f t="shared" si="80"/>
        <v>108.81069671975742</v>
      </c>
      <c r="J332" s="10">
        <f t="shared" si="81"/>
        <v>114.46349686398756</v>
      </c>
      <c r="K332" s="10">
        <f t="shared" si="82"/>
        <v>117.68932090322524</v>
      </c>
      <c r="L332" s="10">
        <f t="shared" si="83"/>
        <v>108.68135943516532</v>
      </c>
      <c r="M332" s="10">
        <f t="shared" si="84"/>
        <v>111.74741388755396</v>
      </c>
      <c r="N332" s="10">
        <f t="shared" si="85"/>
        <v>107.29668968247368</v>
      </c>
      <c r="O332" s="10">
        <f t="shared" si="86"/>
        <v>106.90106975313321</v>
      </c>
      <c r="P332" s="10">
        <f t="shared" si="87"/>
        <v>110.09646149011394</v>
      </c>
      <c r="Q332" s="10">
        <f t="shared" si="88"/>
        <v>99.894032158468391</v>
      </c>
      <c r="R332" s="10">
        <f t="shared" si="89"/>
        <v>90.962151446050868</v>
      </c>
      <c r="S332" s="10">
        <f t="shared" si="90"/>
        <v>94.880310361634358</v>
      </c>
      <c r="T332" s="10">
        <f t="shared" si="91"/>
        <v>104.89253780417391</v>
      </c>
      <c r="U332" s="10">
        <f t="shared" si="92"/>
        <v>109.67801733408074</v>
      </c>
      <c r="V332" s="10">
        <f t="shared" si="93"/>
        <v>121.86615438799288</v>
      </c>
      <c r="W332" s="10">
        <f t="shared" si="94"/>
        <v>144.43170651152809</v>
      </c>
      <c r="X332" s="16">
        <f t="shared" si="95"/>
        <v>134.60968095809451</v>
      </c>
    </row>
    <row r="333" spans="1:26" x14ac:dyDescent="0.35">
      <c r="A333" s="15" t="s">
        <v>348</v>
      </c>
      <c r="B333" s="10">
        <f t="shared" si="73"/>
        <v>83.42125517910263</v>
      </c>
      <c r="C333" s="10">
        <f t="shared" si="74"/>
        <v>82.553926439055246</v>
      </c>
      <c r="D333" s="10">
        <f t="shared" si="75"/>
        <v>80.858692992599003</v>
      </c>
      <c r="E333" s="10">
        <f t="shared" si="76"/>
        <v>80.898117026237514</v>
      </c>
      <c r="F333" s="10">
        <f t="shared" si="77"/>
        <v>92.892879260756402</v>
      </c>
      <c r="G333" s="10">
        <f t="shared" si="78"/>
        <v>101.58587867804947</v>
      </c>
      <c r="H333" s="10">
        <f t="shared" si="79"/>
        <v>104.80879342799827</v>
      </c>
      <c r="I333" s="10">
        <f t="shared" si="80"/>
        <v>109.05673305254851</v>
      </c>
      <c r="J333" s="10">
        <f t="shared" si="81"/>
        <v>113.36380872755652</v>
      </c>
      <c r="K333" s="10">
        <f t="shared" si="82"/>
        <v>114.40854561897723</v>
      </c>
      <c r="L333" s="10">
        <f t="shared" si="83"/>
        <v>112.95971238276172</v>
      </c>
      <c r="M333" s="10">
        <f t="shared" si="84"/>
        <v>108.88918090958481</v>
      </c>
      <c r="N333" s="10">
        <f t="shared" si="85"/>
        <v>108.58364464888629</v>
      </c>
      <c r="O333" s="10">
        <f t="shared" si="86"/>
        <v>101.30991044257986</v>
      </c>
      <c r="P333" s="10">
        <f t="shared" si="87"/>
        <v>100.0483413661473</v>
      </c>
      <c r="Q333" s="10">
        <f t="shared" si="88"/>
        <v>106.5730189333219</v>
      </c>
      <c r="R333" s="10">
        <f t="shared" si="89"/>
        <v>100.30459758479766</v>
      </c>
      <c r="S333" s="10">
        <f t="shared" si="90"/>
        <v>113.36380872755652</v>
      </c>
      <c r="T333" s="10">
        <f t="shared" si="91"/>
        <v>111.96425553338915</v>
      </c>
      <c r="U333" s="10">
        <f t="shared" si="92"/>
        <v>119.00144553786448</v>
      </c>
      <c r="V333" s="10">
        <f t="shared" si="93"/>
        <v>122.50032852328292</v>
      </c>
      <c r="W333" s="10">
        <f t="shared" si="94"/>
        <v>143.6710345871667</v>
      </c>
      <c r="X333" s="16"/>
    </row>
    <row r="334" spans="1:26" x14ac:dyDescent="0.35">
      <c r="A334" s="15" t="s">
        <v>349</v>
      </c>
      <c r="B334" s="10">
        <f t="shared" si="73"/>
        <v>83.179214335798491</v>
      </c>
      <c r="C334" s="10">
        <f t="shared" si="74"/>
        <v>80.267890214823552</v>
      </c>
      <c r="D334" s="10">
        <f t="shared" si="75"/>
        <v>92.862980383580435</v>
      </c>
      <c r="E334" s="10">
        <f t="shared" si="76"/>
        <v>91.386670634291704</v>
      </c>
      <c r="F334" s="10">
        <f t="shared" si="77"/>
        <v>97.064785054632921</v>
      </c>
      <c r="G334" s="10">
        <f t="shared" si="78"/>
        <v>99.821251509598568</v>
      </c>
      <c r="H334" s="10">
        <f t="shared" si="79"/>
        <v>103.21779631740269</v>
      </c>
      <c r="I334" s="10">
        <f t="shared" si="80"/>
        <v>104.25018075746472</v>
      </c>
      <c r="J334" s="10">
        <f t="shared" si="81"/>
        <v>119.78756658039842</v>
      </c>
      <c r="K334" s="10">
        <f t="shared" si="82"/>
        <v>116.37037408379307</v>
      </c>
      <c r="L334" s="10">
        <f t="shared" si="83"/>
        <v>112.7467046991753</v>
      </c>
      <c r="M334" s="10">
        <f t="shared" si="84"/>
        <v>104.40503842347402</v>
      </c>
      <c r="N334" s="10">
        <f t="shared" si="85"/>
        <v>106.33559732639004</v>
      </c>
      <c r="O334" s="10">
        <f t="shared" si="86"/>
        <v>99.852223042800432</v>
      </c>
      <c r="P334" s="10">
        <f t="shared" si="87"/>
        <v>103.073262495794</v>
      </c>
      <c r="Q334" s="10">
        <f t="shared" si="88"/>
        <v>108.04935549689303</v>
      </c>
      <c r="R334" s="10">
        <f t="shared" si="89"/>
        <v>98.799190913937153</v>
      </c>
      <c r="S334" s="10">
        <f t="shared" si="90"/>
        <v>103.43459704981571</v>
      </c>
      <c r="T334" s="10">
        <f t="shared" si="91"/>
        <v>109.46372217977802</v>
      </c>
      <c r="U334" s="10">
        <f t="shared" si="92"/>
        <v>116.85559477062222</v>
      </c>
      <c r="V334" s="10">
        <f t="shared" si="93"/>
        <v>124.35070580547263</v>
      </c>
      <c r="W334" s="10">
        <f t="shared" si="94"/>
        <v>135.0255609157141</v>
      </c>
      <c r="X334" s="16"/>
    </row>
    <row r="335" spans="1:26" x14ac:dyDescent="0.35">
      <c r="A335" s="15" t="s">
        <v>350</v>
      </c>
      <c r="B335" s="10">
        <f t="shared" si="73"/>
        <v>79.624961091655877</v>
      </c>
      <c r="C335" s="10">
        <f t="shared" si="74"/>
        <v>88.963136073690706</v>
      </c>
      <c r="D335" s="10">
        <f t="shared" si="75"/>
        <v>98.237087018710142</v>
      </c>
      <c r="E335" s="10">
        <f t="shared" si="76"/>
        <v>94.332265568175629</v>
      </c>
      <c r="F335" s="10">
        <f t="shared" si="77"/>
        <v>94.653385753252479</v>
      </c>
      <c r="G335" s="10">
        <f t="shared" si="78"/>
        <v>100.24087697358969</v>
      </c>
      <c r="H335" s="10">
        <f t="shared" si="79"/>
        <v>109.72034483705832</v>
      </c>
      <c r="I335" s="10">
        <f t="shared" si="80"/>
        <v>108.92396677806772</v>
      </c>
      <c r="J335" s="10">
        <f t="shared" si="81"/>
        <v>116.61800641250908</v>
      </c>
      <c r="K335" s="10">
        <f t="shared" si="82"/>
        <v>106.84310797876974</v>
      </c>
      <c r="L335" s="10">
        <f t="shared" si="83"/>
        <v>101.14001349180486</v>
      </c>
      <c r="M335" s="10">
        <f t="shared" si="84"/>
        <v>102.63001115056146</v>
      </c>
      <c r="N335" s="10">
        <f t="shared" si="85"/>
        <v>105.58431685326849</v>
      </c>
      <c r="O335" s="10">
        <f t="shared" si="86"/>
        <v>103.78604381683812</v>
      </c>
      <c r="P335" s="10">
        <f t="shared" si="87"/>
        <v>103.94018150567501</v>
      </c>
      <c r="Q335" s="10">
        <f t="shared" si="88"/>
        <v>102.93828652823524</v>
      </c>
      <c r="R335" s="10">
        <f t="shared" si="89"/>
        <v>101.49966809909094</v>
      </c>
      <c r="S335" s="10">
        <f t="shared" si="90"/>
        <v>112.41775439170385</v>
      </c>
      <c r="T335" s="10">
        <f t="shared" si="91"/>
        <v>119.39248481157306</v>
      </c>
      <c r="U335" s="10">
        <f t="shared" si="92"/>
        <v>120.49713824823742</v>
      </c>
      <c r="V335" s="10">
        <f t="shared" si="93"/>
        <v>127.71592000876504</v>
      </c>
      <c r="W335" s="10">
        <f t="shared" si="94"/>
        <v>111.26172172542721</v>
      </c>
      <c r="X335" s="16"/>
    </row>
    <row r="336" spans="1:26" ht="15" thickBot="1" x14ac:dyDescent="0.4">
      <c r="A336" s="17" t="s">
        <v>354</v>
      </c>
      <c r="B336" s="10">
        <f t="shared" si="73"/>
        <v>89.28694351604571</v>
      </c>
      <c r="C336" s="10">
        <f t="shared" si="74"/>
        <v>89.81300477939682</v>
      </c>
      <c r="D336" s="10">
        <f t="shared" si="75"/>
        <v>91.857470143784028</v>
      </c>
      <c r="E336" s="10">
        <f t="shared" si="76"/>
        <v>88.282644740557245</v>
      </c>
      <c r="F336" s="10">
        <f t="shared" si="77"/>
        <v>100.21467066838444</v>
      </c>
      <c r="G336" s="10">
        <f t="shared" si="78"/>
        <v>110.80763156222706</v>
      </c>
      <c r="H336" s="10">
        <f t="shared" si="79"/>
        <v>111.27391313656098</v>
      </c>
      <c r="I336" s="10">
        <f t="shared" si="80"/>
        <v>114.35854508984698</v>
      </c>
      <c r="J336" s="10">
        <f t="shared" si="81"/>
        <v>110.81958750003048</v>
      </c>
      <c r="K336" s="10">
        <f t="shared" si="82"/>
        <v>105.33181204825424</v>
      </c>
      <c r="L336" s="10">
        <f t="shared" si="83"/>
        <v>101.39830851092444</v>
      </c>
      <c r="M336" s="10">
        <f t="shared" si="84"/>
        <v>95.001881786087196</v>
      </c>
      <c r="N336" s="10">
        <f t="shared" si="85"/>
        <v>104.75792703368941</v>
      </c>
      <c r="O336" s="10">
        <f t="shared" si="86"/>
        <v>94.870366470249422</v>
      </c>
      <c r="P336" s="10">
        <f t="shared" si="87"/>
        <v>99.126680328271959</v>
      </c>
      <c r="Q336" s="10">
        <f t="shared" si="88"/>
        <v>102.48629885103693</v>
      </c>
      <c r="R336" s="10">
        <f t="shared" si="89"/>
        <v>106.2285073835118</v>
      </c>
      <c r="S336" s="10">
        <f t="shared" si="90"/>
        <v>112.19452034742541</v>
      </c>
      <c r="T336" s="10">
        <f t="shared" si="91"/>
        <v>113.23468693632417</v>
      </c>
      <c r="U336" s="10">
        <f t="shared" si="92"/>
        <v>109.5642140306699</v>
      </c>
      <c r="V336" s="10">
        <f t="shared" si="93"/>
        <v>119.89414429283696</v>
      </c>
      <c r="W336" s="10">
        <f t="shared" si="94"/>
        <v>141.59417140606982</v>
      </c>
      <c r="X336" s="19"/>
    </row>
  </sheetData>
  <sortState xmlns:xlrd2="http://schemas.microsoft.com/office/spreadsheetml/2017/richdata2" ref="A1:B272">
    <sortCondition ref="A1:A272"/>
  </sortState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4513-1CD8-4FB1-AFC0-8E4423E41CB1}">
  <dimension ref="A1:R274"/>
  <sheetViews>
    <sheetView zoomScale="40" zoomScaleNormal="40" workbookViewId="0">
      <selection activeCell="AF82" sqref="AF82"/>
    </sheetView>
  </sheetViews>
  <sheetFormatPr baseColWidth="10" defaultRowHeight="14.5" x14ac:dyDescent="0.35"/>
  <sheetData>
    <row r="1" spans="1:18" x14ac:dyDescent="0.35">
      <c r="A1" t="s">
        <v>6</v>
      </c>
      <c r="B1" t="s">
        <v>331</v>
      </c>
      <c r="E1" t="s">
        <v>332</v>
      </c>
      <c r="F1" t="s">
        <v>331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339</v>
      </c>
      <c r="N1" t="s">
        <v>340</v>
      </c>
      <c r="O1" t="s">
        <v>341</v>
      </c>
      <c r="P1" t="s">
        <v>6</v>
      </c>
      <c r="Q1" t="s">
        <v>363</v>
      </c>
      <c r="R1" t="s">
        <v>364</v>
      </c>
    </row>
    <row r="2" spans="1:18" x14ac:dyDescent="0.35">
      <c r="A2" t="s">
        <v>279</v>
      </c>
      <c r="B2">
        <v>48.82</v>
      </c>
      <c r="E2">
        <v>0</v>
      </c>
      <c r="G2">
        <v>48.82</v>
      </c>
      <c r="H2">
        <v>0</v>
      </c>
      <c r="M2">
        <v>0.72124991208575007</v>
      </c>
      <c r="N2">
        <v>0</v>
      </c>
      <c r="O2">
        <f>SUM(K3:K262)/260</f>
        <v>0.19890041519340448</v>
      </c>
      <c r="P2" t="s">
        <v>279</v>
      </c>
      <c r="Q2">
        <v>48.82</v>
      </c>
      <c r="R2">
        <v>48.82</v>
      </c>
    </row>
    <row r="3" spans="1:18" x14ac:dyDescent="0.35">
      <c r="A3" t="s">
        <v>278</v>
      </c>
      <c r="B3">
        <v>53.66</v>
      </c>
      <c r="E3">
        <v>1</v>
      </c>
      <c r="F3">
        <v>48.82</v>
      </c>
      <c r="G3">
        <f>($M$2*F3+(1-$M$2)*(G2+H2))</f>
        <v>48.82</v>
      </c>
      <c r="H3">
        <f>(($N$2*(G3-G2))+((1-$N$2)*H2))</f>
        <v>0</v>
      </c>
      <c r="I3">
        <f>H2+G2</f>
        <v>48.82</v>
      </c>
      <c r="J3">
        <f>I3-F3</f>
        <v>0</v>
      </c>
      <c r="K3">
        <f>ABS(J3/F3)</f>
        <v>0</v>
      </c>
      <c r="P3" t="s">
        <v>278</v>
      </c>
      <c r="Q3">
        <v>53.66</v>
      </c>
      <c r="R3">
        <v>48.82</v>
      </c>
    </row>
    <row r="4" spans="1:18" x14ac:dyDescent="0.35">
      <c r="A4" t="s">
        <v>277</v>
      </c>
      <c r="B4">
        <v>77.61</v>
      </c>
      <c r="E4">
        <f>1+E3</f>
        <v>2</v>
      </c>
      <c r="F4">
        <v>53.66</v>
      </c>
      <c r="G4">
        <f t="shared" ref="G4:G67" si="0">($M$2*F4+(1-$M$2)*(G3+H3))</f>
        <v>52.31084957449503</v>
      </c>
      <c r="H4">
        <f t="shared" ref="H4:H67" si="1">(($N$2*(G4-G3))+((1-$N$2)*H3))</f>
        <v>0</v>
      </c>
      <c r="I4">
        <f t="shared" ref="I4:I67" si="2">H3+G3</f>
        <v>48.82</v>
      </c>
      <c r="J4">
        <f t="shared" ref="J4:J67" si="3">I4-F4</f>
        <v>-4.8399999999999963</v>
      </c>
      <c r="K4">
        <f t="shared" ref="K4:K67" si="4">ABS(J4/F4)</f>
        <v>9.0197540067089021E-2</v>
      </c>
      <c r="P4" t="s">
        <v>277</v>
      </c>
      <c r="Q4">
        <v>77.61</v>
      </c>
      <c r="R4">
        <v>52.31084957449503</v>
      </c>
    </row>
    <row r="5" spans="1:18" x14ac:dyDescent="0.35">
      <c r="A5" t="s">
        <v>276</v>
      </c>
      <c r="B5">
        <v>108.8</v>
      </c>
      <c r="E5">
        <f t="shared" ref="E5:E68" si="5">1+E4</f>
        <v>3</v>
      </c>
      <c r="F5">
        <v>77.61</v>
      </c>
      <c r="G5">
        <f t="shared" si="0"/>
        <v>70.557859594734651</v>
      </c>
      <c r="H5">
        <f t="shared" si="1"/>
        <v>0</v>
      </c>
      <c r="I5">
        <f t="shared" si="2"/>
        <v>52.31084957449503</v>
      </c>
      <c r="J5">
        <f t="shared" si="3"/>
        <v>-25.299150425504969</v>
      </c>
      <c r="K5">
        <f t="shared" si="4"/>
        <v>0.32597797223946617</v>
      </c>
      <c r="P5" t="s">
        <v>276</v>
      </c>
      <c r="Q5">
        <v>108.8</v>
      </c>
      <c r="R5">
        <v>70.557859594734651</v>
      </c>
    </row>
    <row r="6" spans="1:18" x14ac:dyDescent="0.35">
      <c r="A6" t="s">
        <v>275</v>
      </c>
      <c r="B6">
        <v>98.14</v>
      </c>
      <c r="E6">
        <f t="shared" si="5"/>
        <v>4</v>
      </c>
      <c r="F6">
        <v>108.8</v>
      </c>
      <c r="G6">
        <f t="shared" si="0"/>
        <v>98.140000000003198</v>
      </c>
      <c r="H6">
        <f t="shared" si="1"/>
        <v>0</v>
      </c>
      <c r="I6">
        <f t="shared" si="2"/>
        <v>70.557859594734651</v>
      </c>
      <c r="J6">
        <f t="shared" si="3"/>
        <v>-38.242140405265346</v>
      </c>
      <c r="K6">
        <f t="shared" si="4"/>
        <v>0.35149026107780651</v>
      </c>
      <c r="P6" t="s">
        <v>275</v>
      </c>
      <c r="Q6">
        <v>98.14</v>
      </c>
      <c r="R6">
        <v>98.140000000003198</v>
      </c>
    </row>
    <row r="7" spans="1:18" x14ac:dyDescent="0.35">
      <c r="A7" t="s">
        <v>274</v>
      </c>
      <c r="B7">
        <v>108.94</v>
      </c>
      <c r="E7">
        <f t="shared" si="5"/>
        <v>5</v>
      </c>
      <c r="F7">
        <v>98.14</v>
      </c>
      <c r="G7">
        <f t="shared" si="0"/>
        <v>98.140000000000896</v>
      </c>
      <c r="H7">
        <f t="shared" si="1"/>
        <v>0</v>
      </c>
      <c r="I7">
        <f t="shared" si="2"/>
        <v>98.140000000003198</v>
      </c>
      <c r="J7">
        <f t="shared" si="3"/>
        <v>3.1974423109204508E-12</v>
      </c>
      <c r="K7">
        <f t="shared" si="4"/>
        <v>3.2580418900758621E-14</v>
      </c>
      <c r="P7" t="s">
        <v>274</v>
      </c>
      <c r="Q7">
        <v>108.94</v>
      </c>
      <c r="R7">
        <v>98.140000000000896</v>
      </c>
    </row>
    <row r="8" spans="1:18" x14ac:dyDescent="0.35">
      <c r="A8" t="s">
        <v>273</v>
      </c>
      <c r="B8">
        <v>74.489999999999995</v>
      </c>
      <c r="E8">
        <f t="shared" si="5"/>
        <v>6</v>
      </c>
      <c r="F8">
        <v>108.94</v>
      </c>
      <c r="G8">
        <f t="shared" si="0"/>
        <v>105.92949905052635</v>
      </c>
      <c r="H8">
        <f t="shared" si="1"/>
        <v>0</v>
      </c>
      <c r="I8">
        <f t="shared" si="2"/>
        <v>98.140000000000896</v>
      </c>
      <c r="J8">
        <f t="shared" si="3"/>
        <v>-10.799999999999102</v>
      </c>
      <c r="K8">
        <f t="shared" si="4"/>
        <v>9.9137139709923827E-2</v>
      </c>
      <c r="P8" t="s">
        <v>273</v>
      </c>
      <c r="Q8">
        <v>74.489999999999995</v>
      </c>
      <c r="R8">
        <v>105.92949905052635</v>
      </c>
    </row>
    <row r="9" spans="1:18" x14ac:dyDescent="0.35">
      <c r="A9" t="s">
        <v>272</v>
      </c>
      <c r="B9">
        <v>103.94</v>
      </c>
      <c r="E9">
        <f t="shared" si="5"/>
        <v>7</v>
      </c>
      <c r="F9">
        <v>74.489999999999995</v>
      </c>
      <c r="G9">
        <f t="shared" si="0"/>
        <v>83.25376312431419</v>
      </c>
      <c r="H9">
        <f t="shared" si="1"/>
        <v>0</v>
      </c>
      <c r="I9">
        <f t="shared" si="2"/>
        <v>105.92949905052635</v>
      </c>
      <c r="J9">
        <f t="shared" si="3"/>
        <v>31.439499050526351</v>
      </c>
      <c r="K9">
        <f t="shared" si="4"/>
        <v>0.42206335146363744</v>
      </c>
      <c r="P9" t="s">
        <v>272</v>
      </c>
      <c r="Q9">
        <v>103.94</v>
      </c>
      <c r="R9">
        <v>83.25376312431419</v>
      </c>
    </row>
    <row r="10" spans="1:18" x14ac:dyDescent="0.35">
      <c r="A10" t="s">
        <v>271</v>
      </c>
      <c r="B10">
        <v>84.64</v>
      </c>
      <c r="E10">
        <f t="shared" si="5"/>
        <v>8</v>
      </c>
      <c r="F10">
        <v>103.94</v>
      </c>
      <c r="G10">
        <f t="shared" si="0"/>
        <v>98.173709652287585</v>
      </c>
      <c r="H10">
        <f t="shared" si="1"/>
        <v>0</v>
      </c>
      <c r="I10">
        <f t="shared" si="2"/>
        <v>83.25376312431419</v>
      </c>
      <c r="J10">
        <f t="shared" si="3"/>
        <v>-20.686236875685807</v>
      </c>
      <c r="K10">
        <f t="shared" si="4"/>
        <v>0.19902094357981343</v>
      </c>
      <c r="P10" t="s">
        <v>271</v>
      </c>
      <c r="Q10">
        <v>84.64</v>
      </c>
      <c r="R10">
        <v>98.173709652287585</v>
      </c>
    </row>
    <row r="11" spans="1:18" x14ac:dyDescent="0.35">
      <c r="A11" t="s">
        <v>270</v>
      </c>
      <c r="B11">
        <v>80.569999999999993</v>
      </c>
      <c r="E11">
        <f t="shared" si="5"/>
        <v>9</v>
      </c>
      <c r="F11">
        <v>84.64</v>
      </c>
      <c r="G11">
        <f t="shared" si="0"/>
        <v>88.412522755381104</v>
      </c>
      <c r="H11">
        <f t="shared" si="1"/>
        <v>0</v>
      </c>
      <c r="I11">
        <f t="shared" si="2"/>
        <v>98.173709652287585</v>
      </c>
      <c r="J11">
        <f t="shared" si="3"/>
        <v>13.533709652287584</v>
      </c>
      <c r="K11">
        <f t="shared" si="4"/>
        <v>0.15989732575954141</v>
      </c>
      <c r="P11" t="s">
        <v>270</v>
      </c>
      <c r="Q11">
        <v>80.569999999999993</v>
      </c>
      <c r="R11">
        <v>88.412522755381104</v>
      </c>
    </row>
    <row r="12" spans="1:18" x14ac:dyDescent="0.35">
      <c r="A12" t="s">
        <v>269</v>
      </c>
      <c r="B12">
        <v>61.99</v>
      </c>
      <c r="E12">
        <f t="shared" si="5"/>
        <v>10</v>
      </c>
      <c r="F12">
        <v>80.569999999999993</v>
      </c>
      <c r="G12">
        <f t="shared" si="0"/>
        <v>82.75610390753198</v>
      </c>
      <c r="H12">
        <f t="shared" si="1"/>
        <v>0</v>
      </c>
      <c r="I12">
        <f t="shared" si="2"/>
        <v>88.412522755381104</v>
      </c>
      <c r="J12">
        <f t="shared" si="3"/>
        <v>7.8425227553811112</v>
      </c>
      <c r="K12">
        <f t="shared" si="4"/>
        <v>9.7338001183829112E-2</v>
      </c>
      <c r="P12" t="s">
        <v>269</v>
      </c>
      <c r="Q12">
        <v>61.99</v>
      </c>
      <c r="R12">
        <v>82.75610390753198</v>
      </c>
    </row>
    <row r="13" spans="1:18" x14ac:dyDescent="0.35">
      <c r="A13" t="s">
        <v>268</v>
      </c>
      <c r="B13">
        <v>74.680000000000007</v>
      </c>
      <c r="E13">
        <f t="shared" si="5"/>
        <v>11</v>
      </c>
      <c r="F13">
        <v>61.99</v>
      </c>
      <c r="G13">
        <f t="shared" si="0"/>
        <v>67.778553289860994</v>
      </c>
      <c r="H13">
        <f t="shared" si="1"/>
        <v>0</v>
      </c>
      <c r="I13">
        <f t="shared" si="2"/>
        <v>82.75610390753198</v>
      </c>
      <c r="J13">
        <f t="shared" si="3"/>
        <v>20.766103907531978</v>
      </c>
      <c r="K13">
        <f t="shared" si="4"/>
        <v>0.33499119063610222</v>
      </c>
      <c r="P13" t="s">
        <v>268</v>
      </c>
      <c r="Q13">
        <v>74.680000000000007</v>
      </c>
      <c r="R13">
        <v>67.778553289860994</v>
      </c>
    </row>
    <row r="14" spans="1:18" x14ac:dyDescent="0.35">
      <c r="A14" t="s">
        <v>267</v>
      </c>
      <c r="B14">
        <v>53.45</v>
      </c>
      <c r="E14">
        <f t="shared" si="5"/>
        <v>12</v>
      </c>
      <c r="F14">
        <v>74.680000000000007</v>
      </c>
      <c r="G14">
        <f t="shared" si="0"/>
        <v>72.756221122813244</v>
      </c>
      <c r="H14">
        <f t="shared" si="1"/>
        <v>0</v>
      </c>
      <c r="I14">
        <f t="shared" si="2"/>
        <v>67.778553289860994</v>
      </c>
      <c r="J14">
        <f t="shared" si="3"/>
        <v>-6.9014467101390125</v>
      </c>
      <c r="K14">
        <f t="shared" si="4"/>
        <v>9.2413587441604342E-2</v>
      </c>
      <c r="P14" t="s">
        <v>267</v>
      </c>
      <c r="Q14">
        <v>53.45</v>
      </c>
      <c r="R14">
        <v>72.756221122813244</v>
      </c>
    </row>
    <row r="15" spans="1:18" x14ac:dyDescent="0.35">
      <c r="A15" t="s">
        <v>266</v>
      </c>
      <c r="B15">
        <v>61.03</v>
      </c>
      <c r="E15">
        <f t="shared" si="5"/>
        <v>13</v>
      </c>
      <c r="F15">
        <v>53.45</v>
      </c>
      <c r="G15">
        <f t="shared" si="0"/>
        <v>58.831610835276138</v>
      </c>
      <c r="H15">
        <f t="shared" si="1"/>
        <v>0</v>
      </c>
      <c r="I15">
        <f t="shared" si="2"/>
        <v>72.756221122813244</v>
      </c>
      <c r="J15">
        <f t="shared" si="3"/>
        <v>19.306221122813241</v>
      </c>
      <c r="K15">
        <f t="shared" si="4"/>
        <v>0.36120151773270798</v>
      </c>
      <c r="P15" t="s">
        <v>266</v>
      </c>
      <c r="Q15">
        <v>61.03</v>
      </c>
      <c r="R15">
        <v>58.831610835276138</v>
      </c>
    </row>
    <row r="16" spans="1:18" x14ac:dyDescent="0.35">
      <c r="A16" t="s">
        <v>265</v>
      </c>
      <c r="B16">
        <v>88.43</v>
      </c>
      <c r="E16">
        <f t="shared" si="5"/>
        <v>14</v>
      </c>
      <c r="F16">
        <v>61.03</v>
      </c>
      <c r="G16">
        <f t="shared" si="0"/>
        <v>60.417198827063487</v>
      </c>
      <c r="H16">
        <f t="shared" si="1"/>
        <v>0</v>
      </c>
      <c r="I16">
        <f t="shared" si="2"/>
        <v>58.831610835276138</v>
      </c>
      <c r="J16">
        <f t="shared" si="3"/>
        <v>-2.1983891647238636</v>
      </c>
      <c r="K16">
        <f t="shared" si="4"/>
        <v>3.6021451167030372E-2</v>
      </c>
      <c r="P16" t="s">
        <v>265</v>
      </c>
      <c r="Q16">
        <v>88.43</v>
      </c>
      <c r="R16">
        <v>60.417198827063487</v>
      </c>
    </row>
    <row r="17" spans="1:18" x14ac:dyDescent="0.35">
      <c r="A17" t="s">
        <v>264</v>
      </c>
      <c r="B17">
        <v>111.72</v>
      </c>
      <c r="E17">
        <f t="shared" si="5"/>
        <v>15</v>
      </c>
      <c r="F17">
        <v>88.43</v>
      </c>
      <c r="G17">
        <f t="shared" si="0"/>
        <v>80.621429210319548</v>
      </c>
      <c r="H17">
        <f t="shared" si="1"/>
        <v>0</v>
      </c>
      <c r="I17">
        <f t="shared" si="2"/>
        <v>60.417198827063487</v>
      </c>
      <c r="J17">
        <f t="shared" si="3"/>
        <v>-28.01280117293652</v>
      </c>
      <c r="K17">
        <f t="shared" si="4"/>
        <v>0.31677938677978645</v>
      </c>
      <c r="P17" t="s">
        <v>264</v>
      </c>
      <c r="Q17">
        <v>111.72</v>
      </c>
      <c r="R17">
        <v>80.621429210319548</v>
      </c>
    </row>
    <row r="18" spans="1:18" x14ac:dyDescent="0.35">
      <c r="A18" t="s">
        <v>263</v>
      </c>
      <c r="B18">
        <v>117.36</v>
      </c>
      <c r="E18">
        <f t="shared" si="5"/>
        <v>16</v>
      </c>
      <c r="F18">
        <v>111.72</v>
      </c>
      <c r="G18">
        <f t="shared" si="0"/>
        <v>103.05127065836905</v>
      </c>
      <c r="H18">
        <f t="shared" si="1"/>
        <v>0</v>
      </c>
      <c r="I18">
        <f t="shared" si="2"/>
        <v>80.621429210319548</v>
      </c>
      <c r="J18">
        <f t="shared" si="3"/>
        <v>-31.098570789680451</v>
      </c>
      <c r="K18">
        <f t="shared" si="4"/>
        <v>0.27836171490942047</v>
      </c>
      <c r="P18" t="s">
        <v>263</v>
      </c>
      <c r="Q18">
        <v>117.36</v>
      </c>
      <c r="R18">
        <v>103.05127065836905</v>
      </c>
    </row>
    <row r="19" spans="1:18" x14ac:dyDescent="0.35">
      <c r="A19" t="s">
        <v>262</v>
      </c>
      <c r="B19">
        <v>107.18</v>
      </c>
      <c r="E19">
        <f t="shared" si="5"/>
        <v>17</v>
      </c>
      <c r="F19">
        <v>117.36</v>
      </c>
      <c r="G19">
        <f t="shared" si="0"/>
        <v>113.37144043807916</v>
      </c>
      <c r="H19">
        <f t="shared" si="1"/>
        <v>0</v>
      </c>
      <c r="I19">
        <f t="shared" si="2"/>
        <v>103.05127065836905</v>
      </c>
      <c r="J19">
        <f t="shared" si="3"/>
        <v>-14.308729341630951</v>
      </c>
      <c r="K19">
        <f t="shared" si="4"/>
        <v>0.12192168832337211</v>
      </c>
      <c r="P19" t="s">
        <v>262</v>
      </c>
      <c r="Q19">
        <v>107.18</v>
      </c>
      <c r="R19">
        <v>113.37144043807916</v>
      </c>
    </row>
    <row r="20" spans="1:18" x14ac:dyDescent="0.35">
      <c r="A20" t="s">
        <v>261</v>
      </c>
      <c r="B20">
        <v>68.77</v>
      </c>
      <c r="E20">
        <f t="shared" si="5"/>
        <v>18</v>
      </c>
      <c r="F20">
        <v>107.18</v>
      </c>
      <c r="G20">
        <f t="shared" si="0"/>
        <v>108.90586456643041</v>
      </c>
      <c r="H20">
        <f t="shared" si="1"/>
        <v>0</v>
      </c>
      <c r="I20">
        <f t="shared" si="2"/>
        <v>113.37144043807916</v>
      </c>
      <c r="J20">
        <f t="shared" si="3"/>
        <v>6.1914404380791552</v>
      </c>
      <c r="K20">
        <f t="shared" si="4"/>
        <v>5.7766751614845631E-2</v>
      </c>
      <c r="P20" t="s">
        <v>261</v>
      </c>
      <c r="Q20">
        <v>68.77</v>
      </c>
      <c r="R20">
        <v>108.90586456643041</v>
      </c>
    </row>
    <row r="21" spans="1:18" x14ac:dyDescent="0.35">
      <c r="A21" t="s">
        <v>260</v>
      </c>
      <c r="B21">
        <v>109.49</v>
      </c>
      <c r="E21">
        <f t="shared" si="5"/>
        <v>19</v>
      </c>
      <c r="F21">
        <v>68.77</v>
      </c>
      <c r="G21">
        <f t="shared" si="0"/>
        <v>79.957875776406894</v>
      </c>
      <c r="H21">
        <f t="shared" si="1"/>
        <v>0</v>
      </c>
      <c r="I21">
        <f t="shared" si="2"/>
        <v>108.90586456643041</v>
      </c>
      <c r="J21">
        <f t="shared" si="3"/>
        <v>40.135864566430413</v>
      </c>
      <c r="K21">
        <f t="shared" si="4"/>
        <v>0.58362461198822768</v>
      </c>
      <c r="P21" t="s">
        <v>260</v>
      </c>
      <c r="Q21">
        <v>109.49</v>
      </c>
      <c r="R21">
        <v>79.957875776406894</v>
      </c>
    </row>
    <row r="22" spans="1:18" x14ac:dyDescent="0.35">
      <c r="A22" t="s">
        <v>259</v>
      </c>
      <c r="B22">
        <v>83.76</v>
      </c>
      <c r="E22">
        <f t="shared" si="5"/>
        <v>20</v>
      </c>
      <c r="F22">
        <v>109.49</v>
      </c>
      <c r="G22">
        <f t="shared" si="0"/>
        <v>101.25791777637887</v>
      </c>
      <c r="H22">
        <f t="shared" si="1"/>
        <v>0</v>
      </c>
      <c r="I22">
        <f t="shared" si="2"/>
        <v>79.957875776406894</v>
      </c>
      <c r="J22">
        <f t="shared" si="3"/>
        <v>-29.532124223593101</v>
      </c>
      <c r="K22">
        <f t="shared" si="4"/>
        <v>0.26972439696404332</v>
      </c>
      <c r="P22" t="s">
        <v>259</v>
      </c>
      <c r="Q22">
        <v>83.76</v>
      </c>
      <c r="R22">
        <v>101.25791777637887</v>
      </c>
    </row>
    <row r="23" spans="1:18" x14ac:dyDescent="0.35">
      <c r="A23" t="s">
        <v>258</v>
      </c>
      <c r="B23">
        <v>77.75</v>
      </c>
      <c r="E23">
        <f t="shared" si="5"/>
        <v>21</v>
      </c>
      <c r="F23">
        <v>83.76</v>
      </c>
      <c r="G23">
        <f t="shared" si="0"/>
        <v>88.637546118481936</v>
      </c>
      <c r="H23">
        <f t="shared" si="1"/>
        <v>0</v>
      </c>
      <c r="I23">
        <f t="shared" si="2"/>
        <v>101.25791777637887</v>
      </c>
      <c r="J23">
        <f t="shared" si="3"/>
        <v>17.49791777637887</v>
      </c>
      <c r="K23">
        <f t="shared" si="4"/>
        <v>0.20890541757854428</v>
      </c>
      <c r="P23" t="s">
        <v>258</v>
      </c>
      <c r="Q23">
        <v>77.75</v>
      </c>
      <c r="R23">
        <v>88.637546118481936</v>
      </c>
    </row>
    <row r="24" spans="1:18" x14ac:dyDescent="0.35">
      <c r="A24" t="s">
        <v>257</v>
      </c>
      <c r="B24">
        <v>69.260000000000005</v>
      </c>
      <c r="E24">
        <f t="shared" si="5"/>
        <v>22</v>
      </c>
      <c r="F24">
        <v>77.75</v>
      </c>
      <c r="G24">
        <f t="shared" si="0"/>
        <v>80.784904437697293</v>
      </c>
      <c r="H24">
        <f t="shared" si="1"/>
        <v>0</v>
      </c>
      <c r="I24">
        <f t="shared" si="2"/>
        <v>88.637546118481936</v>
      </c>
      <c r="J24">
        <f t="shared" si="3"/>
        <v>10.887546118481936</v>
      </c>
      <c r="K24">
        <f t="shared" si="4"/>
        <v>0.14003274750459083</v>
      </c>
      <c r="P24" t="s">
        <v>257</v>
      </c>
      <c r="Q24">
        <v>69.260000000000005</v>
      </c>
      <c r="R24">
        <v>80.784904437697293</v>
      </c>
    </row>
    <row r="25" spans="1:18" x14ac:dyDescent="0.35">
      <c r="A25" t="s">
        <v>256</v>
      </c>
      <c r="B25">
        <v>75.12</v>
      </c>
      <c r="E25">
        <f t="shared" si="5"/>
        <v>23</v>
      </c>
      <c r="F25">
        <v>69.260000000000005</v>
      </c>
      <c r="G25">
        <f t="shared" si="0"/>
        <v>72.472568125211453</v>
      </c>
      <c r="H25">
        <f t="shared" si="1"/>
        <v>0</v>
      </c>
      <c r="I25">
        <f t="shared" si="2"/>
        <v>80.784904437697293</v>
      </c>
      <c r="J25">
        <f t="shared" si="3"/>
        <v>11.524904437697288</v>
      </c>
      <c r="K25">
        <f t="shared" si="4"/>
        <v>0.16640058385355597</v>
      </c>
      <c r="P25" t="s">
        <v>256</v>
      </c>
      <c r="Q25">
        <v>75.12</v>
      </c>
      <c r="R25">
        <v>72.472568125211453</v>
      </c>
    </row>
    <row r="26" spans="1:18" x14ac:dyDescent="0.35">
      <c r="A26" t="s">
        <v>255</v>
      </c>
      <c r="B26">
        <v>61.67</v>
      </c>
      <c r="E26">
        <f t="shared" si="5"/>
        <v>24</v>
      </c>
      <c r="F26">
        <v>75.12</v>
      </c>
      <c r="G26">
        <f t="shared" si="0"/>
        <v>74.38202813215571</v>
      </c>
      <c r="H26">
        <f t="shared" si="1"/>
        <v>0</v>
      </c>
      <c r="I26">
        <f t="shared" si="2"/>
        <v>72.472568125211453</v>
      </c>
      <c r="J26">
        <f t="shared" si="3"/>
        <v>-2.6474318747885519</v>
      </c>
      <c r="K26">
        <f t="shared" si="4"/>
        <v>3.5242703338505744E-2</v>
      </c>
      <c r="P26" t="s">
        <v>255</v>
      </c>
      <c r="Q26">
        <v>61.67</v>
      </c>
      <c r="R26">
        <v>74.38202813215571</v>
      </c>
    </row>
    <row r="27" spans="1:18" x14ac:dyDescent="0.35">
      <c r="A27" t="s">
        <v>254</v>
      </c>
      <c r="B27">
        <v>64.88</v>
      </c>
      <c r="E27">
        <f t="shared" si="5"/>
        <v>25</v>
      </c>
      <c r="F27">
        <v>61.67</v>
      </c>
      <c r="G27">
        <f t="shared" si="0"/>
        <v>65.213478959406828</v>
      </c>
      <c r="H27">
        <f t="shared" si="1"/>
        <v>0</v>
      </c>
      <c r="I27">
        <f t="shared" si="2"/>
        <v>74.38202813215571</v>
      </c>
      <c r="J27">
        <f t="shared" si="3"/>
        <v>12.712028132155709</v>
      </c>
      <c r="K27">
        <f t="shared" si="4"/>
        <v>0.20612985458335834</v>
      </c>
      <c r="P27" t="s">
        <v>254</v>
      </c>
      <c r="Q27">
        <v>64.88</v>
      </c>
      <c r="R27">
        <v>65.213478959406828</v>
      </c>
    </row>
    <row r="28" spans="1:18" x14ac:dyDescent="0.35">
      <c r="A28" t="s">
        <v>253</v>
      </c>
      <c r="B28">
        <v>88.01</v>
      </c>
      <c r="E28">
        <f t="shared" si="5"/>
        <v>26</v>
      </c>
      <c r="F28">
        <v>64.88</v>
      </c>
      <c r="G28">
        <f t="shared" si="0"/>
        <v>64.972957289252207</v>
      </c>
      <c r="H28">
        <f t="shared" si="1"/>
        <v>0</v>
      </c>
      <c r="I28">
        <f t="shared" si="2"/>
        <v>65.213478959406828</v>
      </c>
      <c r="J28">
        <f t="shared" si="3"/>
        <v>0.33347895940683259</v>
      </c>
      <c r="K28">
        <f t="shared" si="4"/>
        <v>5.1399346394394672E-3</v>
      </c>
      <c r="P28" t="s">
        <v>253</v>
      </c>
      <c r="Q28">
        <v>88.01</v>
      </c>
      <c r="R28">
        <v>64.972957289252207</v>
      </c>
    </row>
    <row r="29" spans="1:18" x14ac:dyDescent="0.35">
      <c r="A29" t="s">
        <v>252</v>
      </c>
      <c r="B29">
        <v>110.1</v>
      </c>
      <c r="E29">
        <f t="shared" si="5"/>
        <v>27</v>
      </c>
      <c r="F29">
        <v>88.01</v>
      </c>
      <c r="G29">
        <f t="shared" si="0"/>
        <v>81.588422319094718</v>
      </c>
      <c r="H29">
        <f t="shared" si="1"/>
        <v>0</v>
      </c>
      <c r="I29">
        <f t="shared" si="2"/>
        <v>64.972957289252207</v>
      </c>
      <c r="J29">
        <f t="shared" si="3"/>
        <v>-23.037042710747798</v>
      </c>
      <c r="K29">
        <f t="shared" si="4"/>
        <v>0.26175483139129413</v>
      </c>
      <c r="P29" t="s">
        <v>252</v>
      </c>
      <c r="Q29">
        <v>110.1</v>
      </c>
      <c r="R29">
        <v>81.588422319094718</v>
      </c>
    </row>
    <row r="30" spans="1:18" x14ac:dyDescent="0.35">
      <c r="A30" t="s">
        <v>251</v>
      </c>
      <c r="B30">
        <v>114.46</v>
      </c>
      <c r="E30">
        <f t="shared" si="5"/>
        <v>28</v>
      </c>
      <c r="F30">
        <v>110.1</v>
      </c>
      <c r="G30">
        <f t="shared" si="0"/>
        <v>102.15239521487368</v>
      </c>
      <c r="H30">
        <f t="shared" si="1"/>
        <v>0</v>
      </c>
      <c r="I30">
        <f t="shared" si="2"/>
        <v>81.588422319094718</v>
      </c>
      <c r="J30">
        <f t="shared" si="3"/>
        <v>-28.511577680905276</v>
      </c>
      <c r="K30">
        <f t="shared" si="4"/>
        <v>0.25896074187924867</v>
      </c>
      <c r="P30" t="s">
        <v>251</v>
      </c>
      <c r="Q30">
        <v>114.46</v>
      </c>
      <c r="R30">
        <v>102.15239521487368</v>
      </c>
    </row>
    <row r="31" spans="1:18" x14ac:dyDescent="0.35">
      <c r="A31" t="s">
        <v>250</v>
      </c>
      <c r="B31">
        <v>117.52</v>
      </c>
      <c r="E31">
        <f t="shared" si="5"/>
        <v>29</v>
      </c>
      <c r="F31">
        <v>114.46</v>
      </c>
      <c r="G31">
        <f t="shared" si="0"/>
        <v>111.02925408413219</v>
      </c>
      <c r="H31">
        <f t="shared" si="1"/>
        <v>0</v>
      </c>
      <c r="I31">
        <f t="shared" si="2"/>
        <v>102.15239521487368</v>
      </c>
      <c r="J31">
        <f t="shared" si="3"/>
        <v>-12.307604785126316</v>
      </c>
      <c r="K31">
        <f t="shared" si="4"/>
        <v>0.1075275623372909</v>
      </c>
      <c r="P31" t="s">
        <v>250</v>
      </c>
      <c r="Q31">
        <v>117.52</v>
      </c>
      <c r="R31">
        <v>111.02925408413219</v>
      </c>
    </row>
    <row r="32" spans="1:18" x14ac:dyDescent="0.35">
      <c r="A32" t="s">
        <v>249</v>
      </c>
      <c r="B32">
        <v>75.7</v>
      </c>
      <c r="E32">
        <f t="shared" si="5"/>
        <v>30</v>
      </c>
      <c r="F32">
        <v>117.52</v>
      </c>
      <c r="G32">
        <f t="shared" si="0"/>
        <v>115.71070400532278</v>
      </c>
      <c r="H32">
        <f t="shared" si="1"/>
        <v>0</v>
      </c>
      <c r="I32">
        <f t="shared" si="2"/>
        <v>111.02925408413219</v>
      </c>
      <c r="J32">
        <f t="shared" si="3"/>
        <v>-6.4907459158678051</v>
      </c>
      <c r="K32">
        <f t="shared" si="4"/>
        <v>5.523098975381046E-2</v>
      </c>
      <c r="P32" t="s">
        <v>249</v>
      </c>
      <c r="Q32">
        <v>75.7</v>
      </c>
      <c r="R32">
        <v>115.71070400532278</v>
      </c>
    </row>
    <row r="33" spans="1:18" x14ac:dyDescent="0.35">
      <c r="A33" t="s">
        <v>248</v>
      </c>
      <c r="B33">
        <v>119.66</v>
      </c>
      <c r="E33">
        <f t="shared" si="5"/>
        <v>31</v>
      </c>
      <c r="F33">
        <v>75.7</v>
      </c>
      <c r="G33">
        <f t="shared" si="0"/>
        <v>86.852987258994773</v>
      </c>
      <c r="H33">
        <f t="shared" si="1"/>
        <v>0</v>
      </c>
      <c r="I33">
        <f t="shared" si="2"/>
        <v>115.71070400532278</v>
      </c>
      <c r="J33">
        <f t="shared" si="3"/>
        <v>40.010704005322779</v>
      </c>
      <c r="K33">
        <f t="shared" si="4"/>
        <v>0.52854298553927048</v>
      </c>
      <c r="P33" t="s">
        <v>248</v>
      </c>
      <c r="Q33">
        <v>119.66</v>
      </c>
      <c r="R33">
        <v>86.852987258994773</v>
      </c>
    </row>
    <row r="34" spans="1:18" x14ac:dyDescent="0.35">
      <c r="A34" t="s">
        <v>247</v>
      </c>
      <c r="B34">
        <v>82.04</v>
      </c>
      <c r="E34">
        <f t="shared" si="5"/>
        <v>32</v>
      </c>
      <c r="F34">
        <v>119.66</v>
      </c>
      <c r="G34">
        <f t="shared" si="0"/>
        <v>110.51504231424087</v>
      </c>
      <c r="H34">
        <f t="shared" si="1"/>
        <v>0</v>
      </c>
      <c r="I34">
        <f t="shared" si="2"/>
        <v>86.852987258994773</v>
      </c>
      <c r="J34">
        <f t="shared" si="3"/>
        <v>-32.807012741005224</v>
      </c>
      <c r="K34">
        <f t="shared" si="4"/>
        <v>0.27416858382922632</v>
      </c>
      <c r="P34" t="s">
        <v>247</v>
      </c>
      <c r="Q34">
        <v>82.04</v>
      </c>
      <c r="R34">
        <v>110.51504231424087</v>
      </c>
    </row>
    <row r="35" spans="1:18" x14ac:dyDescent="0.35">
      <c r="A35" t="s">
        <v>246</v>
      </c>
      <c r="B35">
        <v>89.95</v>
      </c>
      <c r="E35">
        <f t="shared" si="5"/>
        <v>33</v>
      </c>
      <c r="F35">
        <v>82.04</v>
      </c>
      <c r="G35">
        <f t="shared" si="0"/>
        <v>89.977420548456635</v>
      </c>
      <c r="H35">
        <f t="shared" si="1"/>
        <v>0</v>
      </c>
      <c r="I35">
        <f t="shared" si="2"/>
        <v>110.51504231424087</v>
      </c>
      <c r="J35">
        <f t="shared" si="3"/>
        <v>28.475042314240866</v>
      </c>
      <c r="K35">
        <f t="shared" si="4"/>
        <v>0.34708730270893301</v>
      </c>
      <c r="P35" t="s">
        <v>246</v>
      </c>
      <c r="Q35">
        <v>89.95</v>
      </c>
      <c r="R35">
        <v>89.977420548456635</v>
      </c>
    </row>
    <row r="36" spans="1:18" x14ac:dyDescent="0.35">
      <c r="A36" t="s">
        <v>245</v>
      </c>
      <c r="B36">
        <v>76.48</v>
      </c>
      <c r="E36">
        <f t="shared" si="5"/>
        <v>34</v>
      </c>
      <c r="F36">
        <v>89.95</v>
      </c>
      <c r="G36">
        <f t="shared" si="0"/>
        <v>89.957643480292944</v>
      </c>
      <c r="H36">
        <f t="shared" si="1"/>
        <v>0</v>
      </c>
      <c r="I36">
        <f t="shared" si="2"/>
        <v>89.977420548456635</v>
      </c>
      <c r="J36">
        <f t="shared" si="3"/>
        <v>2.7420548456632332E-2</v>
      </c>
      <c r="K36">
        <f t="shared" si="4"/>
        <v>3.0484211736111539E-4</v>
      </c>
      <c r="P36" t="s">
        <v>245</v>
      </c>
      <c r="Q36">
        <v>76.48</v>
      </c>
      <c r="R36">
        <v>89.957643480292944</v>
      </c>
    </row>
    <row r="37" spans="1:18" x14ac:dyDescent="0.35">
      <c r="A37" t="s">
        <v>244</v>
      </c>
      <c r="B37">
        <v>76.83</v>
      </c>
      <c r="E37">
        <f t="shared" si="5"/>
        <v>35</v>
      </c>
      <c r="F37">
        <v>76.48</v>
      </c>
      <c r="G37">
        <f t="shared" si="0"/>
        <v>80.236894305008576</v>
      </c>
      <c r="H37">
        <f t="shared" si="1"/>
        <v>0</v>
      </c>
      <c r="I37">
        <f t="shared" si="2"/>
        <v>89.957643480292944</v>
      </c>
      <c r="J37">
        <f t="shared" si="3"/>
        <v>13.47764348029294</v>
      </c>
      <c r="K37">
        <f t="shared" si="4"/>
        <v>0.17622441789085957</v>
      </c>
      <c r="P37" t="s">
        <v>244</v>
      </c>
      <c r="Q37">
        <v>76.83</v>
      </c>
      <c r="R37">
        <v>80.236894305008576</v>
      </c>
    </row>
    <row r="38" spans="1:18" x14ac:dyDescent="0.35">
      <c r="A38" t="s">
        <v>243</v>
      </c>
      <c r="B38">
        <v>63.99</v>
      </c>
      <c r="E38">
        <f t="shared" si="5"/>
        <v>36</v>
      </c>
      <c r="F38">
        <v>76.83</v>
      </c>
      <c r="G38">
        <f t="shared" si="0"/>
        <v>77.779672087035692</v>
      </c>
      <c r="H38">
        <f t="shared" si="1"/>
        <v>0</v>
      </c>
      <c r="I38">
        <f t="shared" si="2"/>
        <v>80.236894305008576</v>
      </c>
      <c r="J38">
        <f t="shared" si="3"/>
        <v>3.4068943050085778</v>
      </c>
      <c r="K38">
        <f t="shared" si="4"/>
        <v>4.43432813355275E-2</v>
      </c>
      <c r="P38" t="s">
        <v>243</v>
      </c>
      <c r="Q38">
        <v>63.99</v>
      </c>
      <c r="R38">
        <v>77.779672087035692</v>
      </c>
    </row>
    <row r="39" spans="1:18" x14ac:dyDescent="0.35">
      <c r="A39" t="s">
        <v>242</v>
      </c>
      <c r="B39">
        <v>69.680000000000007</v>
      </c>
      <c r="E39">
        <f t="shared" si="5"/>
        <v>37</v>
      </c>
      <c r="F39">
        <v>63.99</v>
      </c>
      <c r="G39">
        <f t="shared" si="0"/>
        <v>67.833872306569873</v>
      </c>
      <c r="H39">
        <f t="shared" si="1"/>
        <v>0</v>
      </c>
      <c r="I39">
        <f t="shared" si="2"/>
        <v>77.779672087035692</v>
      </c>
      <c r="J39">
        <f t="shared" si="3"/>
        <v>13.78967208703569</v>
      </c>
      <c r="K39">
        <f t="shared" si="4"/>
        <v>0.2154972978127159</v>
      </c>
      <c r="P39" t="s">
        <v>242</v>
      </c>
      <c r="Q39">
        <v>69.680000000000007</v>
      </c>
      <c r="R39">
        <v>67.833872306569873</v>
      </c>
    </row>
    <row r="40" spans="1:18" x14ac:dyDescent="0.35">
      <c r="A40" t="s">
        <v>241</v>
      </c>
      <c r="B40">
        <v>94.37</v>
      </c>
      <c r="E40">
        <f t="shared" si="5"/>
        <v>38</v>
      </c>
      <c r="F40">
        <v>69.680000000000007</v>
      </c>
      <c r="G40">
        <f t="shared" si="0"/>
        <v>69.165391743155425</v>
      </c>
      <c r="H40">
        <f t="shared" si="1"/>
        <v>0</v>
      </c>
      <c r="I40">
        <f t="shared" si="2"/>
        <v>67.833872306569873</v>
      </c>
      <c r="J40">
        <f t="shared" si="3"/>
        <v>-1.8461276934301338</v>
      </c>
      <c r="K40">
        <f t="shared" si="4"/>
        <v>2.6494369882751632E-2</v>
      </c>
      <c r="P40" t="s">
        <v>241</v>
      </c>
      <c r="Q40">
        <v>94.37</v>
      </c>
      <c r="R40">
        <v>69.165391743155425</v>
      </c>
    </row>
    <row r="41" spans="1:18" x14ac:dyDescent="0.35">
      <c r="A41" t="s">
        <v>240</v>
      </c>
      <c r="B41">
        <v>123.58</v>
      </c>
      <c r="E41">
        <f t="shared" si="5"/>
        <v>39</v>
      </c>
      <c r="F41">
        <v>94.37</v>
      </c>
      <c r="G41">
        <f t="shared" si="0"/>
        <v>87.34421323256035</v>
      </c>
      <c r="H41">
        <f t="shared" si="1"/>
        <v>0</v>
      </c>
      <c r="I41">
        <f t="shared" si="2"/>
        <v>69.165391743155425</v>
      </c>
      <c r="J41">
        <f t="shared" si="3"/>
        <v>-25.20460825684458</v>
      </c>
      <c r="K41">
        <f t="shared" si="4"/>
        <v>0.26708284684586814</v>
      </c>
      <c r="P41" t="s">
        <v>240</v>
      </c>
      <c r="Q41">
        <v>123.58</v>
      </c>
      <c r="R41">
        <v>87.34421323256035</v>
      </c>
    </row>
    <row r="42" spans="1:18" x14ac:dyDescent="0.35">
      <c r="A42" t="s">
        <v>239</v>
      </c>
      <c r="B42">
        <v>111.53</v>
      </c>
      <c r="E42">
        <f t="shared" si="5"/>
        <v>40</v>
      </c>
      <c r="F42">
        <v>123.58</v>
      </c>
      <c r="G42">
        <f t="shared" si="0"/>
        <v>113.47927125293418</v>
      </c>
      <c r="H42">
        <f t="shared" si="1"/>
        <v>0</v>
      </c>
      <c r="I42">
        <f t="shared" si="2"/>
        <v>87.34421323256035</v>
      </c>
      <c r="J42">
        <f t="shared" si="3"/>
        <v>-36.235786767439649</v>
      </c>
      <c r="K42">
        <f t="shared" si="4"/>
        <v>0.29321724200873645</v>
      </c>
      <c r="P42" t="s">
        <v>239</v>
      </c>
      <c r="Q42">
        <v>111.53</v>
      </c>
      <c r="R42">
        <v>113.47927125293418</v>
      </c>
    </row>
    <row r="43" spans="1:18" x14ac:dyDescent="0.35">
      <c r="A43" t="s">
        <v>238</v>
      </c>
      <c r="B43">
        <v>112.51</v>
      </c>
      <c r="E43">
        <f t="shared" si="5"/>
        <v>41</v>
      </c>
      <c r="F43">
        <v>111.53</v>
      </c>
      <c r="G43">
        <f t="shared" si="0"/>
        <v>112.07335953312413</v>
      </c>
      <c r="H43">
        <f t="shared" si="1"/>
        <v>0</v>
      </c>
      <c r="I43">
        <f t="shared" si="2"/>
        <v>113.47927125293418</v>
      </c>
      <c r="J43">
        <f t="shared" si="3"/>
        <v>1.9492712529341816</v>
      </c>
      <c r="K43">
        <f t="shared" si="4"/>
        <v>1.74775509094789E-2</v>
      </c>
      <c r="P43" t="s">
        <v>238</v>
      </c>
      <c r="Q43">
        <v>112.51</v>
      </c>
      <c r="R43">
        <v>112.07335953312413</v>
      </c>
    </row>
    <row r="44" spans="1:18" x14ac:dyDescent="0.35">
      <c r="A44" t="s">
        <v>237</v>
      </c>
      <c r="B44">
        <v>76.84</v>
      </c>
      <c r="E44">
        <f t="shared" si="5"/>
        <v>42</v>
      </c>
      <c r="F44">
        <v>112.51</v>
      </c>
      <c r="G44">
        <f t="shared" si="0"/>
        <v>112.38828643147144</v>
      </c>
      <c r="H44">
        <f t="shared" si="1"/>
        <v>0</v>
      </c>
      <c r="I44">
        <f t="shared" si="2"/>
        <v>112.07335953312413</v>
      </c>
      <c r="J44">
        <f t="shared" si="3"/>
        <v>-0.43664046687587188</v>
      </c>
      <c r="K44">
        <f t="shared" si="4"/>
        <v>3.8809036252410618E-3</v>
      </c>
      <c r="P44" t="s">
        <v>237</v>
      </c>
      <c r="Q44">
        <v>76.84</v>
      </c>
      <c r="R44">
        <v>112.38828643147144</v>
      </c>
    </row>
    <row r="45" spans="1:18" x14ac:dyDescent="0.35">
      <c r="A45" t="s">
        <v>236</v>
      </c>
      <c r="B45">
        <v>116.22</v>
      </c>
      <c r="E45">
        <f t="shared" si="5"/>
        <v>43</v>
      </c>
      <c r="F45">
        <v>76.84</v>
      </c>
      <c r="G45">
        <f t="shared" si="0"/>
        <v>86.749087967973608</v>
      </c>
      <c r="H45">
        <f t="shared" si="1"/>
        <v>0</v>
      </c>
      <c r="I45">
        <f t="shared" si="2"/>
        <v>112.38828643147144</v>
      </c>
      <c r="J45">
        <f t="shared" si="3"/>
        <v>35.548286431471439</v>
      </c>
      <c r="K45">
        <f t="shared" si="4"/>
        <v>0.46262736115918063</v>
      </c>
      <c r="P45" t="s">
        <v>236</v>
      </c>
      <c r="Q45">
        <v>116.22</v>
      </c>
      <c r="R45">
        <v>86.749087967973608</v>
      </c>
    </row>
    <row r="46" spans="1:18" x14ac:dyDescent="0.35">
      <c r="A46" t="s">
        <v>235</v>
      </c>
      <c r="B46">
        <v>82.08</v>
      </c>
      <c r="E46">
        <f t="shared" si="5"/>
        <v>44</v>
      </c>
      <c r="F46">
        <v>116.22</v>
      </c>
      <c r="G46">
        <f t="shared" si="0"/>
        <v>108.00498068015952</v>
      </c>
      <c r="H46">
        <f t="shared" si="1"/>
        <v>0</v>
      </c>
      <c r="I46">
        <f t="shared" si="2"/>
        <v>86.749087967973608</v>
      </c>
      <c r="J46">
        <f t="shared" si="3"/>
        <v>-29.470912032026391</v>
      </c>
      <c r="K46">
        <f t="shared" si="4"/>
        <v>0.25357866143543617</v>
      </c>
      <c r="P46" t="s">
        <v>235</v>
      </c>
      <c r="Q46">
        <v>82.08</v>
      </c>
      <c r="R46">
        <v>108.00498068015952</v>
      </c>
    </row>
    <row r="47" spans="1:18" x14ac:dyDescent="0.35">
      <c r="A47" t="s">
        <v>234</v>
      </c>
      <c r="B47">
        <v>88.52</v>
      </c>
      <c r="E47">
        <f t="shared" si="5"/>
        <v>45</v>
      </c>
      <c r="F47">
        <v>82.08</v>
      </c>
      <c r="G47">
        <f t="shared" si="0"/>
        <v>89.306590643769695</v>
      </c>
      <c r="H47">
        <f t="shared" si="1"/>
        <v>0</v>
      </c>
      <c r="I47">
        <f t="shared" si="2"/>
        <v>108.00498068015952</v>
      </c>
      <c r="J47">
        <f t="shared" si="3"/>
        <v>25.924980680159521</v>
      </c>
      <c r="K47">
        <f t="shared" si="4"/>
        <v>0.31585015448537429</v>
      </c>
      <c r="P47" t="s">
        <v>234</v>
      </c>
      <c r="Q47">
        <v>88.52</v>
      </c>
      <c r="R47">
        <v>89.306590643769695</v>
      </c>
    </row>
    <row r="48" spans="1:18" x14ac:dyDescent="0.35">
      <c r="A48" t="s">
        <v>233</v>
      </c>
      <c r="B48">
        <v>73.44</v>
      </c>
      <c r="E48">
        <f t="shared" si="5"/>
        <v>46</v>
      </c>
      <c r="F48">
        <v>88.52</v>
      </c>
      <c r="G48">
        <f t="shared" si="0"/>
        <v>88.739262211103323</v>
      </c>
      <c r="H48">
        <f t="shared" si="1"/>
        <v>0</v>
      </c>
      <c r="I48">
        <f t="shared" si="2"/>
        <v>89.306590643769695</v>
      </c>
      <c r="J48">
        <f t="shared" si="3"/>
        <v>0.78659064376969923</v>
      </c>
      <c r="K48">
        <f t="shared" si="4"/>
        <v>8.8860217325994039E-3</v>
      </c>
      <c r="P48" t="s">
        <v>233</v>
      </c>
      <c r="Q48">
        <v>73.44</v>
      </c>
      <c r="R48">
        <v>88.739262211103323</v>
      </c>
    </row>
    <row r="49" spans="1:18" x14ac:dyDescent="0.35">
      <c r="A49" t="s">
        <v>232</v>
      </c>
      <c r="B49">
        <v>73.84</v>
      </c>
      <c r="E49">
        <f t="shared" si="5"/>
        <v>47</v>
      </c>
      <c r="F49">
        <v>73.44</v>
      </c>
      <c r="G49">
        <f t="shared" si="0"/>
        <v>77.704670686368218</v>
      </c>
      <c r="H49">
        <f t="shared" si="1"/>
        <v>0</v>
      </c>
      <c r="I49">
        <f t="shared" si="2"/>
        <v>88.739262211103323</v>
      </c>
      <c r="J49">
        <f t="shared" si="3"/>
        <v>15.299262211103326</v>
      </c>
      <c r="K49">
        <f t="shared" si="4"/>
        <v>0.20832328718822613</v>
      </c>
      <c r="P49" t="s">
        <v>232</v>
      </c>
      <c r="Q49">
        <v>73.84</v>
      </c>
      <c r="R49">
        <v>77.704670686368218</v>
      </c>
    </row>
    <row r="50" spans="1:18" x14ac:dyDescent="0.35">
      <c r="A50" t="s">
        <v>231</v>
      </c>
      <c r="B50">
        <v>61.68</v>
      </c>
      <c r="E50">
        <f t="shared" si="5"/>
        <v>48</v>
      </c>
      <c r="F50">
        <v>73.84</v>
      </c>
      <c r="G50">
        <f t="shared" si="0"/>
        <v>74.91727729358476</v>
      </c>
      <c r="H50">
        <f t="shared" si="1"/>
        <v>0</v>
      </c>
      <c r="I50">
        <f t="shared" si="2"/>
        <v>77.704670686368218</v>
      </c>
      <c r="J50">
        <f t="shared" si="3"/>
        <v>3.8646706863682141</v>
      </c>
      <c r="K50">
        <f t="shared" si="4"/>
        <v>5.2338443748215245E-2</v>
      </c>
      <c r="P50" t="s">
        <v>231</v>
      </c>
      <c r="Q50">
        <v>61.68</v>
      </c>
      <c r="R50">
        <v>74.91727729358476</v>
      </c>
    </row>
    <row r="51" spans="1:18" x14ac:dyDescent="0.35">
      <c r="A51" t="s">
        <v>230</v>
      </c>
      <c r="B51">
        <v>66.239999999999995</v>
      </c>
      <c r="E51">
        <f t="shared" si="5"/>
        <v>49</v>
      </c>
      <c r="F51">
        <v>61.68</v>
      </c>
      <c r="G51">
        <f t="shared" si="0"/>
        <v>65.36989220933205</v>
      </c>
      <c r="H51">
        <f t="shared" si="1"/>
        <v>0</v>
      </c>
      <c r="I51">
        <f t="shared" si="2"/>
        <v>74.91727729358476</v>
      </c>
      <c r="J51">
        <f t="shared" si="3"/>
        <v>13.237277293584761</v>
      </c>
      <c r="K51">
        <f t="shared" si="4"/>
        <v>0.21461214808016799</v>
      </c>
      <c r="P51" t="s">
        <v>230</v>
      </c>
      <c r="Q51">
        <v>66.239999999999995</v>
      </c>
      <c r="R51">
        <v>65.36989220933205</v>
      </c>
    </row>
    <row r="52" spans="1:18" x14ac:dyDescent="0.35">
      <c r="A52" t="s">
        <v>229</v>
      </c>
      <c r="B52">
        <v>94.74</v>
      </c>
      <c r="E52">
        <f t="shared" si="5"/>
        <v>50</v>
      </c>
      <c r="F52">
        <v>66.239999999999995</v>
      </c>
      <c r="G52">
        <f t="shared" si="0"/>
        <v>65.997457376856431</v>
      </c>
      <c r="H52">
        <f t="shared" si="1"/>
        <v>0</v>
      </c>
      <c r="I52">
        <f t="shared" si="2"/>
        <v>65.36989220933205</v>
      </c>
      <c r="J52">
        <f t="shared" si="3"/>
        <v>-0.87010779066794441</v>
      </c>
      <c r="K52">
        <f t="shared" si="4"/>
        <v>1.313568524559095E-2</v>
      </c>
      <c r="P52" t="s">
        <v>229</v>
      </c>
      <c r="Q52">
        <v>94.74</v>
      </c>
      <c r="R52">
        <v>65.997457376856431</v>
      </c>
    </row>
    <row r="53" spans="1:18" x14ac:dyDescent="0.35">
      <c r="A53" t="s">
        <v>228</v>
      </c>
      <c r="B53">
        <v>128.75</v>
      </c>
      <c r="E53">
        <f t="shared" si="5"/>
        <v>51</v>
      </c>
      <c r="F53">
        <v>94.74</v>
      </c>
      <c r="G53">
        <f t="shared" si="0"/>
        <v>86.728013716919648</v>
      </c>
      <c r="H53">
        <f t="shared" si="1"/>
        <v>0</v>
      </c>
      <c r="I53">
        <f t="shared" si="2"/>
        <v>65.997457376856431</v>
      </c>
      <c r="J53">
        <f t="shared" si="3"/>
        <v>-28.742542623143564</v>
      </c>
      <c r="K53">
        <f t="shared" si="4"/>
        <v>0.30338339268675918</v>
      </c>
      <c r="P53" t="s">
        <v>228</v>
      </c>
      <c r="Q53">
        <v>128.75</v>
      </c>
      <c r="R53">
        <v>86.728013716919648</v>
      </c>
    </row>
    <row r="54" spans="1:18" x14ac:dyDescent="0.35">
      <c r="A54" t="s">
        <v>227</v>
      </c>
      <c r="B54">
        <v>114.68</v>
      </c>
      <c r="E54">
        <f t="shared" si="5"/>
        <v>52</v>
      </c>
      <c r="F54">
        <v>128.75</v>
      </c>
      <c r="G54">
        <f t="shared" si="0"/>
        <v>117.03636762925996</v>
      </c>
      <c r="H54">
        <f t="shared" si="1"/>
        <v>0</v>
      </c>
      <c r="I54">
        <f t="shared" si="2"/>
        <v>86.728013716919648</v>
      </c>
      <c r="J54">
        <f t="shared" si="3"/>
        <v>-42.021986283080352</v>
      </c>
      <c r="K54">
        <f t="shared" si="4"/>
        <v>0.32638435948023575</v>
      </c>
      <c r="P54" t="s">
        <v>227</v>
      </c>
      <c r="Q54">
        <v>114.68</v>
      </c>
      <c r="R54">
        <v>117.03636762925996</v>
      </c>
    </row>
    <row r="55" spans="1:18" x14ac:dyDescent="0.35">
      <c r="A55" t="s">
        <v>226</v>
      </c>
      <c r="B55">
        <v>115</v>
      </c>
      <c r="E55">
        <f t="shared" si="5"/>
        <v>53</v>
      </c>
      <c r="F55">
        <v>114.68</v>
      </c>
      <c r="G55">
        <f t="shared" si="0"/>
        <v>115.33683768381451</v>
      </c>
      <c r="H55">
        <f t="shared" si="1"/>
        <v>0</v>
      </c>
      <c r="I55">
        <f t="shared" si="2"/>
        <v>117.03636762925996</v>
      </c>
      <c r="J55">
        <f t="shared" si="3"/>
        <v>2.3563676292599496</v>
      </c>
      <c r="K55">
        <f t="shared" si="4"/>
        <v>2.0547328472793419E-2</v>
      </c>
      <c r="P55" t="s">
        <v>226</v>
      </c>
      <c r="Q55">
        <v>115</v>
      </c>
      <c r="R55">
        <v>115.33683768381451</v>
      </c>
    </row>
    <row r="56" spans="1:18" x14ac:dyDescent="0.35">
      <c r="A56" t="s">
        <v>225</v>
      </c>
      <c r="B56">
        <v>81.06</v>
      </c>
      <c r="E56">
        <f t="shared" si="5"/>
        <v>54</v>
      </c>
      <c r="F56">
        <v>115</v>
      </c>
      <c r="G56">
        <f t="shared" si="0"/>
        <v>115.09389353397613</v>
      </c>
      <c r="H56">
        <f t="shared" si="1"/>
        <v>0</v>
      </c>
      <c r="I56">
        <f t="shared" si="2"/>
        <v>115.33683768381451</v>
      </c>
      <c r="J56">
        <f t="shared" si="3"/>
        <v>0.33683768381450818</v>
      </c>
      <c r="K56">
        <f t="shared" si="4"/>
        <v>2.9290233375174625E-3</v>
      </c>
      <c r="P56" t="s">
        <v>225</v>
      </c>
      <c r="Q56">
        <v>81.06</v>
      </c>
      <c r="R56">
        <v>115.09389353397613</v>
      </c>
    </row>
    <row r="57" spans="1:18" x14ac:dyDescent="0.35">
      <c r="A57" t="s">
        <v>224</v>
      </c>
      <c r="B57">
        <v>125.59</v>
      </c>
      <c r="E57">
        <f t="shared" si="5"/>
        <v>55</v>
      </c>
      <c r="F57">
        <v>81.06</v>
      </c>
      <c r="G57">
        <f t="shared" si="0"/>
        <v>90.546950814660065</v>
      </c>
      <c r="H57">
        <f t="shared" si="1"/>
        <v>0</v>
      </c>
      <c r="I57">
        <f t="shared" si="2"/>
        <v>115.09389353397613</v>
      </c>
      <c r="J57">
        <f t="shared" si="3"/>
        <v>34.033893533976126</v>
      </c>
      <c r="K57">
        <f t="shared" si="4"/>
        <v>0.41986051732020879</v>
      </c>
      <c r="P57" t="s">
        <v>224</v>
      </c>
      <c r="Q57">
        <v>125.59</v>
      </c>
      <c r="R57">
        <v>90.546950814660065</v>
      </c>
    </row>
    <row r="58" spans="1:18" x14ac:dyDescent="0.35">
      <c r="A58" t="s">
        <v>223</v>
      </c>
      <c r="B58">
        <v>94.25</v>
      </c>
      <c r="E58">
        <f t="shared" si="5"/>
        <v>56</v>
      </c>
      <c r="F58">
        <v>125.59</v>
      </c>
      <c r="G58">
        <f t="shared" si="0"/>
        <v>115.8217469588031</v>
      </c>
      <c r="H58">
        <f t="shared" si="1"/>
        <v>0</v>
      </c>
      <c r="I58">
        <f t="shared" si="2"/>
        <v>90.546950814660065</v>
      </c>
      <c r="J58">
        <f t="shared" si="3"/>
        <v>-35.043049185339939</v>
      </c>
      <c r="K58">
        <f t="shared" si="4"/>
        <v>0.2790273842291579</v>
      </c>
      <c r="P58" t="s">
        <v>223</v>
      </c>
      <c r="Q58">
        <v>94.25</v>
      </c>
      <c r="R58">
        <v>115.8217469588031</v>
      </c>
    </row>
    <row r="59" spans="1:18" x14ac:dyDescent="0.35">
      <c r="A59" t="s">
        <v>222</v>
      </c>
      <c r="B59">
        <v>94.02</v>
      </c>
      <c r="E59">
        <f t="shared" si="5"/>
        <v>57</v>
      </c>
      <c r="F59">
        <v>94.25</v>
      </c>
      <c r="G59">
        <f t="shared" si="0"/>
        <v>100.26312636123032</v>
      </c>
      <c r="H59">
        <f t="shared" si="1"/>
        <v>0</v>
      </c>
      <c r="I59">
        <f t="shared" si="2"/>
        <v>115.8217469588031</v>
      </c>
      <c r="J59">
        <f t="shared" si="3"/>
        <v>21.571746958803104</v>
      </c>
      <c r="K59">
        <f t="shared" si="4"/>
        <v>0.22887795181753956</v>
      </c>
      <c r="P59" t="s">
        <v>222</v>
      </c>
      <c r="Q59">
        <v>94.02</v>
      </c>
      <c r="R59">
        <v>100.26312636123032</v>
      </c>
    </row>
    <row r="60" spans="1:18" x14ac:dyDescent="0.35">
      <c r="A60" t="s">
        <v>221</v>
      </c>
      <c r="B60">
        <v>73.69</v>
      </c>
      <c r="E60">
        <f t="shared" si="5"/>
        <v>58</v>
      </c>
      <c r="F60">
        <v>94.02</v>
      </c>
      <c r="G60">
        <f t="shared" si="0"/>
        <v>95.760272022052717</v>
      </c>
      <c r="H60">
        <f t="shared" si="1"/>
        <v>0</v>
      </c>
      <c r="I60">
        <f t="shared" si="2"/>
        <v>100.26312636123032</v>
      </c>
      <c r="J60">
        <f t="shared" si="3"/>
        <v>6.2431263612303241</v>
      </c>
      <c r="K60">
        <f t="shared" si="4"/>
        <v>6.6402109776965798E-2</v>
      </c>
      <c r="P60" t="s">
        <v>221</v>
      </c>
      <c r="Q60">
        <v>73.69</v>
      </c>
      <c r="R60">
        <v>95.760272022052717</v>
      </c>
    </row>
    <row r="61" spans="1:18" x14ac:dyDescent="0.35">
      <c r="A61" t="s">
        <v>220</v>
      </c>
      <c r="B61">
        <v>83.82</v>
      </c>
      <c r="E61">
        <f t="shared" si="5"/>
        <v>59</v>
      </c>
      <c r="F61">
        <v>73.69</v>
      </c>
      <c r="G61">
        <f t="shared" si="0"/>
        <v>79.842090266438603</v>
      </c>
      <c r="H61">
        <f t="shared" si="1"/>
        <v>0</v>
      </c>
      <c r="I61">
        <f t="shared" si="2"/>
        <v>95.760272022052717</v>
      </c>
      <c r="J61">
        <f t="shared" si="3"/>
        <v>22.07027202205272</v>
      </c>
      <c r="K61">
        <f t="shared" si="4"/>
        <v>0.29950158803165589</v>
      </c>
      <c r="P61" t="s">
        <v>220</v>
      </c>
      <c r="Q61">
        <v>83.82</v>
      </c>
      <c r="R61">
        <v>79.842090266438603</v>
      </c>
    </row>
    <row r="62" spans="1:18" x14ac:dyDescent="0.35">
      <c r="A62" t="s">
        <v>219</v>
      </c>
      <c r="B62">
        <v>67.16</v>
      </c>
      <c r="E62">
        <f t="shared" si="5"/>
        <v>60</v>
      </c>
      <c r="F62">
        <v>83.82</v>
      </c>
      <c r="G62">
        <f t="shared" si="0"/>
        <v>82.711157312054809</v>
      </c>
      <c r="H62">
        <f t="shared" si="1"/>
        <v>0</v>
      </c>
      <c r="I62">
        <f t="shared" si="2"/>
        <v>79.842090266438603</v>
      </c>
      <c r="J62">
        <f t="shared" si="3"/>
        <v>-3.9779097335613898</v>
      </c>
      <c r="K62">
        <f t="shared" si="4"/>
        <v>4.7457763464106302E-2</v>
      </c>
      <c r="P62" t="s">
        <v>219</v>
      </c>
      <c r="Q62">
        <v>67.16</v>
      </c>
      <c r="R62">
        <v>82.711157312054809</v>
      </c>
    </row>
    <row r="63" spans="1:18" x14ac:dyDescent="0.35">
      <c r="A63" t="s">
        <v>218</v>
      </c>
      <c r="B63">
        <v>73.16</v>
      </c>
      <c r="E63">
        <f t="shared" si="5"/>
        <v>61</v>
      </c>
      <c r="F63">
        <v>67.16</v>
      </c>
      <c r="G63">
        <f t="shared" si="0"/>
        <v>71.494886467903598</v>
      </c>
      <c r="H63">
        <f t="shared" si="1"/>
        <v>0</v>
      </c>
      <c r="I63">
        <f t="shared" si="2"/>
        <v>82.711157312054809</v>
      </c>
      <c r="J63">
        <f t="shared" si="3"/>
        <v>15.551157312054812</v>
      </c>
      <c r="K63">
        <f t="shared" si="4"/>
        <v>0.23155386110861842</v>
      </c>
      <c r="P63" t="s">
        <v>218</v>
      </c>
      <c r="Q63">
        <v>73.16</v>
      </c>
      <c r="R63">
        <v>71.494886467903598</v>
      </c>
    </row>
    <row r="64" spans="1:18" x14ac:dyDescent="0.35">
      <c r="A64" t="s">
        <v>217</v>
      </c>
      <c r="B64">
        <v>98.18</v>
      </c>
      <c r="E64">
        <f t="shared" si="5"/>
        <v>62</v>
      </c>
      <c r="F64">
        <v>73.16</v>
      </c>
      <c r="G64">
        <f t="shared" si="0"/>
        <v>72.695849456540913</v>
      </c>
      <c r="H64">
        <f t="shared" si="1"/>
        <v>0</v>
      </c>
      <c r="I64">
        <f t="shared" si="2"/>
        <v>71.494886467903598</v>
      </c>
      <c r="J64">
        <f t="shared" si="3"/>
        <v>-1.6651135320963988</v>
      </c>
      <c r="K64">
        <f t="shared" si="4"/>
        <v>2.2759889722476747E-2</v>
      </c>
      <c r="P64" t="s">
        <v>217</v>
      </c>
      <c r="Q64">
        <v>98.18</v>
      </c>
      <c r="R64">
        <v>72.695849456540913</v>
      </c>
    </row>
    <row r="65" spans="1:18" x14ac:dyDescent="0.35">
      <c r="A65" t="s">
        <v>216</v>
      </c>
      <c r="B65">
        <v>132.16999999999999</v>
      </c>
      <c r="E65">
        <f t="shared" si="5"/>
        <v>63</v>
      </c>
      <c r="F65">
        <v>98.18</v>
      </c>
      <c r="G65">
        <f t="shared" si="0"/>
        <v>91.076290795590808</v>
      </c>
      <c r="H65">
        <f t="shared" si="1"/>
        <v>0</v>
      </c>
      <c r="I65">
        <f t="shared" si="2"/>
        <v>72.695849456540913</v>
      </c>
      <c r="J65">
        <f t="shared" si="3"/>
        <v>-25.484150543459094</v>
      </c>
      <c r="K65">
        <f t="shared" si="4"/>
        <v>0.25956559934262674</v>
      </c>
      <c r="P65" t="s">
        <v>216</v>
      </c>
      <c r="Q65">
        <v>132.16999999999999</v>
      </c>
      <c r="R65">
        <v>91.076290795590808</v>
      </c>
    </row>
    <row r="66" spans="1:18" x14ac:dyDescent="0.35">
      <c r="A66" t="s">
        <v>215</v>
      </c>
      <c r="B66">
        <v>112.52</v>
      </c>
      <c r="E66">
        <f t="shared" si="5"/>
        <v>64</v>
      </c>
      <c r="F66">
        <v>132.16999999999999</v>
      </c>
      <c r="G66">
        <f t="shared" si="0"/>
        <v>120.71512494654831</v>
      </c>
      <c r="H66">
        <f t="shared" si="1"/>
        <v>0</v>
      </c>
      <c r="I66">
        <f t="shared" si="2"/>
        <v>91.076290795590808</v>
      </c>
      <c r="J66">
        <f t="shared" si="3"/>
        <v>-41.09370920440918</v>
      </c>
      <c r="K66">
        <f t="shared" si="4"/>
        <v>0.31091555727025183</v>
      </c>
      <c r="P66" t="s">
        <v>215</v>
      </c>
      <c r="Q66">
        <v>112.52</v>
      </c>
      <c r="R66">
        <v>120.71512494654831</v>
      </c>
    </row>
    <row r="67" spans="1:18" x14ac:dyDescent="0.35">
      <c r="A67" t="s">
        <v>214</v>
      </c>
      <c r="B67">
        <v>129.09</v>
      </c>
      <c r="E67">
        <f t="shared" si="5"/>
        <v>65</v>
      </c>
      <c r="F67">
        <v>112.52</v>
      </c>
      <c r="G67">
        <f t="shared" si="0"/>
        <v>114.80439179931861</v>
      </c>
      <c r="H67">
        <f t="shared" si="1"/>
        <v>0</v>
      </c>
      <c r="I67">
        <f t="shared" si="2"/>
        <v>120.71512494654831</v>
      </c>
      <c r="J67">
        <f t="shared" si="3"/>
        <v>8.1951249465483187</v>
      </c>
      <c r="K67">
        <f t="shared" si="4"/>
        <v>7.2832607061396368E-2</v>
      </c>
      <c r="P67" t="s">
        <v>214</v>
      </c>
      <c r="Q67">
        <v>129.09</v>
      </c>
      <c r="R67">
        <v>114.80439179931861</v>
      </c>
    </row>
    <row r="68" spans="1:18" x14ac:dyDescent="0.35">
      <c r="A68" t="s">
        <v>213</v>
      </c>
      <c r="B68">
        <v>82.8</v>
      </c>
      <c r="E68">
        <f t="shared" si="5"/>
        <v>66</v>
      </c>
      <c r="F68">
        <v>129.09</v>
      </c>
      <c r="G68">
        <f t="shared" ref="G68:G131" si="6">($M$2*F68+(1-$M$2)*(G67+H67))</f>
        <v>125.10788545815153</v>
      </c>
      <c r="H68">
        <f t="shared" ref="H68:H131" si="7">(($N$2*(G68-G67))+((1-$N$2)*H67))</f>
        <v>0</v>
      </c>
      <c r="I68">
        <f t="shared" ref="I68:I131" si="8">H67+G67</f>
        <v>114.80439179931861</v>
      </c>
      <c r="J68">
        <f t="shared" ref="J68:J131" si="9">I68-F68</f>
        <v>-14.285608200681395</v>
      </c>
      <c r="K68">
        <f t="shared" ref="K68:K131" si="10">ABS(J68/F68)</f>
        <v>0.11066394144148574</v>
      </c>
      <c r="P68" t="s">
        <v>213</v>
      </c>
      <c r="Q68">
        <v>82.8</v>
      </c>
      <c r="R68">
        <v>125.10788545815153</v>
      </c>
    </row>
    <row r="69" spans="1:18" x14ac:dyDescent="0.35">
      <c r="A69" t="s">
        <v>212</v>
      </c>
      <c r="B69">
        <v>129.66</v>
      </c>
      <c r="E69">
        <f t="shared" ref="E69:E132" si="11">1+E68</f>
        <v>67</v>
      </c>
      <c r="F69">
        <v>82.8</v>
      </c>
      <c r="G69">
        <f t="shared" si="6"/>
        <v>94.593326790925744</v>
      </c>
      <c r="H69">
        <f t="shared" si="7"/>
        <v>0</v>
      </c>
      <c r="I69">
        <f t="shared" si="8"/>
        <v>125.10788545815153</v>
      </c>
      <c r="J69">
        <f t="shared" si="9"/>
        <v>42.307885458151532</v>
      </c>
      <c r="K69">
        <f t="shared" si="10"/>
        <v>0.51096480021922142</v>
      </c>
      <c r="P69" t="s">
        <v>212</v>
      </c>
      <c r="Q69">
        <v>129.66</v>
      </c>
      <c r="R69">
        <v>94.593326790925744</v>
      </c>
    </row>
    <row r="70" spans="1:18" x14ac:dyDescent="0.35">
      <c r="A70" t="s">
        <v>211</v>
      </c>
      <c r="B70">
        <v>103.07</v>
      </c>
      <c r="E70">
        <f t="shared" si="11"/>
        <v>68</v>
      </c>
      <c r="F70">
        <v>129.66</v>
      </c>
      <c r="G70">
        <f t="shared" si="6"/>
        <v>119.88516176011028</v>
      </c>
      <c r="H70">
        <f t="shared" si="7"/>
        <v>0</v>
      </c>
      <c r="I70">
        <f t="shared" si="8"/>
        <v>94.593326790925744</v>
      </c>
      <c r="J70">
        <f t="shared" si="9"/>
        <v>-35.066673209074253</v>
      </c>
      <c r="K70">
        <f t="shared" si="10"/>
        <v>0.27045097338480839</v>
      </c>
      <c r="P70" t="s">
        <v>211</v>
      </c>
      <c r="Q70">
        <v>103.07</v>
      </c>
      <c r="R70">
        <v>119.88516176011028</v>
      </c>
    </row>
    <row r="71" spans="1:18" x14ac:dyDescent="0.35">
      <c r="A71" t="s">
        <v>210</v>
      </c>
      <c r="B71">
        <v>96.69</v>
      </c>
      <c r="E71">
        <f t="shared" si="11"/>
        <v>69</v>
      </c>
      <c r="F71">
        <v>103.07</v>
      </c>
      <c r="G71">
        <f t="shared" si="6"/>
        <v>107.75722781892307</v>
      </c>
      <c r="H71">
        <f t="shared" si="7"/>
        <v>0</v>
      </c>
      <c r="I71">
        <f t="shared" si="8"/>
        <v>119.88516176011028</v>
      </c>
      <c r="J71">
        <f t="shared" si="9"/>
        <v>16.815161760110286</v>
      </c>
      <c r="K71">
        <f t="shared" si="10"/>
        <v>0.16314312370340822</v>
      </c>
      <c r="P71" t="s">
        <v>210</v>
      </c>
      <c r="Q71">
        <v>96.69</v>
      </c>
      <c r="R71">
        <v>107.75722781892307</v>
      </c>
    </row>
    <row r="72" spans="1:18" x14ac:dyDescent="0.35">
      <c r="A72" t="s">
        <v>209</v>
      </c>
      <c r="B72">
        <v>78.040000000000006</v>
      </c>
      <c r="E72">
        <f t="shared" si="11"/>
        <v>70</v>
      </c>
      <c r="F72">
        <v>96.69</v>
      </c>
      <c r="G72">
        <f t="shared" si="6"/>
        <v>99.774990727491826</v>
      </c>
      <c r="H72">
        <f t="shared" si="7"/>
        <v>0</v>
      </c>
      <c r="I72">
        <f t="shared" si="8"/>
        <v>107.75722781892307</v>
      </c>
      <c r="J72">
        <f t="shared" si="9"/>
        <v>11.067227818923072</v>
      </c>
      <c r="K72">
        <f t="shared" si="10"/>
        <v>0.11446093514244568</v>
      </c>
      <c r="P72" t="s">
        <v>209</v>
      </c>
      <c r="Q72">
        <v>78.040000000000006</v>
      </c>
      <c r="R72">
        <v>99.774990727491826</v>
      </c>
    </row>
    <row r="73" spans="1:18" x14ac:dyDescent="0.35">
      <c r="A73" t="s">
        <v>208</v>
      </c>
      <c r="B73">
        <v>92.68</v>
      </c>
      <c r="E73">
        <f t="shared" si="11"/>
        <v>71</v>
      </c>
      <c r="F73">
        <v>78.040000000000006</v>
      </c>
      <c r="G73">
        <f t="shared" si="6"/>
        <v>84.098630576103758</v>
      </c>
      <c r="H73">
        <f t="shared" si="7"/>
        <v>0</v>
      </c>
      <c r="I73">
        <f t="shared" si="8"/>
        <v>99.774990727491826</v>
      </c>
      <c r="J73">
        <f t="shared" si="9"/>
        <v>21.734990727491819</v>
      </c>
      <c r="K73">
        <f t="shared" si="10"/>
        <v>0.27851090117237082</v>
      </c>
      <c r="P73" t="s">
        <v>208</v>
      </c>
      <c r="Q73">
        <v>92.68</v>
      </c>
      <c r="R73">
        <v>84.098630576103758</v>
      </c>
    </row>
    <row r="74" spans="1:18" x14ac:dyDescent="0.35">
      <c r="A74" t="s">
        <v>207</v>
      </c>
      <c r="B74">
        <v>67.7</v>
      </c>
      <c r="E74">
        <f t="shared" si="11"/>
        <v>72</v>
      </c>
      <c r="F74">
        <v>92.68</v>
      </c>
      <c r="G74">
        <f t="shared" si="6"/>
        <v>90.287942518664281</v>
      </c>
      <c r="H74">
        <f t="shared" si="7"/>
        <v>0</v>
      </c>
      <c r="I74">
        <f t="shared" si="8"/>
        <v>84.098630576103758</v>
      </c>
      <c r="J74">
        <f t="shared" si="9"/>
        <v>-8.5813694238962483</v>
      </c>
      <c r="K74">
        <f t="shared" si="10"/>
        <v>9.2591383512044101E-2</v>
      </c>
      <c r="P74" t="s">
        <v>207</v>
      </c>
      <c r="Q74">
        <v>67.7</v>
      </c>
      <c r="R74">
        <v>90.287942518664281</v>
      </c>
    </row>
    <row r="75" spans="1:18" x14ac:dyDescent="0.35">
      <c r="A75" t="s">
        <v>206</v>
      </c>
      <c r="B75">
        <v>74.14</v>
      </c>
      <c r="E75">
        <f t="shared" si="11"/>
        <v>73</v>
      </c>
      <c r="F75">
        <v>67.7</v>
      </c>
      <c r="G75">
        <f t="shared" si="6"/>
        <v>73.996390962879701</v>
      </c>
      <c r="H75">
        <f t="shared" si="7"/>
        <v>0</v>
      </c>
      <c r="I75">
        <f t="shared" si="8"/>
        <v>90.287942518664281</v>
      </c>
      <c r="J75">
        <f t="shared" si="9"/>
        <v>22.587942518664278</v>
      </c>
      <c r="K75">
        <f t="shared" si="10"/>
        <v>0.33364759998026999</v>
      </c>
      <c r="P75" t="s">
        <v>206</v>
      </c>
      <c r="Q75">
        <v>74.14</v>
      </c>
      <c r="R75">
        <v>73.996390962879701</v>
      </c>
    </row>
    <row r="76" spans="1:18" x14ac:dyDescent="0.35">
      <c r="A76" t="s">
        <v>205</v>
      </c>
      <c r="B76">
        <v>95.81</v>
      </c>
      <c r="E76">
        <f t="shared" si="11"/>
        <v>74</v>
      </c>
      <c r="F76">
        <v>74.14</v>
      </c>
      <c r="G76">
        <f t="shared" si="6"/>
        <v>74.099968968277437</v>
      </c>
      <c r="H76">
        <f t="shared" si="7"/>
        <v>0</v>
      </c>
      <c r="I76">
        <f t="shared" si="8"/>
        <v>73.996390962879701</v>
      </c>
      <c r="J76">
        <f t="shared" si="9"/>
        <v>-0.14360903712029938</v>
      </c>
      <c r="K76">
        <f t="shared" si="10"/>
        <v>1.9369980728392146E-3</v>
      </c>
      <c r="P76" t="s">
        <v>205</v>
      </c>
      <c r="Q76">
        <v>95.81</v>
      </c>
      <c r="R76">
        <v>74.099968968277437</v>
      </c>
    </row>
    <row r="77" spans="1:18" x14ac:dyDescent="0.35">
      <c r="A77" t="s">
        <v>204</v>
      </c>
      <c r="B77">
        <v>136.55000000000001</v>
      </c>
      <c r="E77">
        <f t="shared" si="11"/>
        <v>75</v>
      </c>
      <c r="F77">
        <v>95.81</v>
      </c>
      <c r="G77">
        <f t="shared" si="6"/>
        <v>89.758326941286242</v>
      </c>
      <c r="H77">
        <f t="shared" si="7"/>
        <v>0</v>
      </c>
      <c r="I77">
        <f t="shared" si="8"/>
        <v>74.099968968277437</v>
      </c>
      <c r="J77">
        <f t="shared" si="9"/>
        <v>-21.710031031722565</v>
      </c>
      <c r="K77">
        <f t="shared" si="10"/>
        <v>0.22659462510930556</v>
      </c>
      <c r="P77" t="s">
        <v>204</v>
      </c>
      <c r="Q77">
        <v>136.55000000000001</v>
      </c>
      <c r="R77">
        <v>89.758326941286242</v>
      </c>
    </row>
    <row r="78" spans="1:18" x14ac:dyDescent="0.35">
      <c r="A78" t="s">
        <v>203</v>
      </c>
      <c r="B78">
        <v>125.35</v>
      </c>
      <c r="E78">
        <f t="shared" si="11"/>
        <v>76</v>
      </c>
      <c r="F78">
        <v>136.55000000000001</v>
      </c>
      <c r="G78">
        <f t="shared" si="6"/>
        <v>123.50681702122871</v>
      </c>
      <c r="H78">
        <f t="shared" si="7"/>
        <v>0</v>
      </c>
      <c r="I78">
        <f t="shared" si="8"/>
        <v>89.758326941286242</v>
      </c>
      <c r="J78">
        <f t="shared" si="9"/>
        <v>-46.791673058713769</v>
      </c>
      <c r="K78">
        <f t="shared" si="10"/>
        <v>0.34267061925092468</v>
      </c>
      <c r="P78" t="s">
        <v>203</v>
      </c>
      <c r="Q78">
        <v>125.35</v>
      </c>
      <c r="R78">
        <v>123.50681702122871</v>
      </c>
    </row>
    <row r="79" spans="1:18" x14ac:dyDescent="0.35">
      <c r="A79" t="s">
        <v>202</v>
      </c>
      <c r="B79">
        <v>135.47999999999999</v>
      </c>
      <c r="E79">
        <f t="shared" si="11"/>
        <v>77</v>
      </c>
      <c r="F79">
        <v>125.35</v>
      </c>
      <c r="G79">
        <f t="shared" si="6"/>
        <v>124.83621258262545</v>
      </c>
      <c r="H79">
        <f t="shared" si="7"/>
        <v>0</v>
      </c>
      <c r="I79">
        <f t="shared" si="8"/>
        <v>123.50681702122871</v>
      </c>
      <c r="J79">
        <f t="shared" si="9"/>
        <v>-1.8431829787712815</v>
      </c>
      <c r="K79">
        <f t="shared" si="10"/>
        <v>1.470429181309359E-2</v>
      </c>
      <c r="P79" t="s">
        <v>202</v>
      </c>
      <c r="Q79">
        <v>135.47999999999999</v>
      </c>
      <c r="R79">
        <v>124.83621258262545</v>
      </c>
    </row>
    <row r="80" spans="1:18" x14ac:dyDescent="0.35">
      <c r="A80" t="s">
        <v>201</v>
      </c>
      <c r="B80">
        <v>83.3</v>
      </c>
      <c r="E80">
        <f t="shared" si="11"/>
        <v>78</v>
      </c>
      <c r="F80">
        <v>135.47999999999999</v>
      </c>
      <c r="G80">
        <f t="shared" si="6"/>
        <v>132.51304332166626</v>
      </c>
      <c r="H80">
        <f t="shared" si="7"/>
        <v>0</v>
      </c>
      <c r="I80">
        <f t="shared" si="8"/>
        <v>124.83621258262545</v>
      </c>
      <c r="J80">
        <f t="shared" si="9"/>
        <v>-10.64378741737454</v>
      </c>
      <c r="K80">
        <f t="shared" si="10"/>
        <v>7.8563532752985984E-2</v>
      </c>
      <c r="P80" t="s">
        <v>201</v>
      </c>
      <c r="Q80">
        <v>83.3</v>
      </c>
      <c r="R80">
        <v>132.51304332166626</v>
      </c>
    </row>
    <row r="81" spans="1:18" x14ac:dyDescent="0.35">
      <c r="A81" t="s">
        <v>200</v>
      </c>
      <c r="B81">
        <v>136.77000000000001</v>
      </c>
      <c r="E81">
        <f t="shared" si="11"/>
        <v>79</v>
      </c>
      <c r="F81">
        <v>83.3</v>
      </c>
      <c r="G81">
        <f t="shared" si="6"/>
        <v>97.018140152442257</v>
      </c>
      <c r="H81">
        <f t="shared" si="7"/>
        <v>0</v>
      </c>
      <c r="I81">
        <f t="shared" si="8"/>
        <v>132.51304332166626</v>
      </c>
      <c r="J81">
        <f t="shared" si="9"/>
        <v>49.213043321666262</v>
      </c>
      <c r="K81">
        <f t="shared" si="10"/>
        <v>0.59079283699479312</v>
      </c>
      <c r="P81" t="s">
        <v>200</v>
      </c>
      <c r="Q81">
        <v>136.77000000000001</v>
      </c>
      <c r="R81">
        <v>97.018140152442257</v>
      </c>
    </row>
    <row r="82" spans="1:18" x14ac:dyDescent="0.35">
      <c r="A82" t="s">
        <v>199</v>
      </c>
      <c r="B82">
        <v>106.34</v>
      </c>
      <c r="E82">
        <f t="shared" si="11"/>
        <v>80</v>
      </c>
      <c r="F82">
        <v>136.77000000000001</v>
      </c>
      <c r="G82">
        <f t="shared" si="6"/>
        <v>125.68916557273835</v>
      </c>
      <c r="H82">
        <f t="shared" si="7"/>
        <v>0</v>
      </c>
      <c r="I82">
        <f t="shared" si="8"/>
        <v>97.018140152442257</v>
      </c>
      <c r="J82">
        <f t="shared" si="9"/>
        <v>-39.751859847557753</v>
      </c>
      <c r="K82">
        <f t="shared" si="10"/>
        <v>0.29064750930436317</v>
      </c>
      <c r="P82" t="s">
        <v>199</v>
      </c>
      <c r="Q82">
        <v>106.34</v>
      </c>
      <c r="R82">
        <v>125.68916557273835</v>
      </c>
    </row>
    <row r="83" spans="1:18" x14ac:dyDescent="0.35">
      <c r="A83" t="s">
        <v>198</v>
      </c>
      <c r="B83">
        <v>99.98</v>
      </c>
      <c r="E83">
        <f t="shared" si="11"/>
        <v>81</v>
      </c>
      <c r="F83">
        <v>106.34</v>
      </c>
      <c r="G83">
        <f t="shared" si="6"/>
        <v>111.73358160446818</v>
      </c>
      <c r="H83">
        <f t="shared" si="7"/>
        <v>0</v>
      </c>
      <c r="I83">
        <f t="shared" si="8"/>
        <v>125.68916557273835</v>
      </c>
      <c r="J83">
        <f t="shared" si="9"/>
        <v>19.349165572738343</v>
      </c>
      <c r="K83">
        <f t="shared" si="10"/>
        <v>0.18195566647299552</v>
      </c>
      <c r="P83" t="s">
        <v>198</v>
      </c>
      <c r="Q83">
        <v>99.98</v>
      </c>
      <c r="R83">
        <v>111.73358160446818</v>
      </c>
    </row>
    <row r="84" spans="1:18" x14ac:dyDescent="0.35">
      <c r="A84" t="s">
        <v>197</v>
      </c>
      <c r="B84">
        <v>85.42</v>
      </c>
      <c r="E84">
        <f t="shared" si="11"/>
        <v>82</v>
      </c>
      <c r="F84">
        <v>99.98</v>
      </c>
      <c r="G84">
        <f t="shared" si="6"/>
        <v>103.25631190555282</v>
      </c>
      <c r="H84">
        <f t="shared" si="7"/>
        <v>0</v>
      </c>
      <c r="I84">
        <f t="shared" si="8"/>
        <v>111.73358160446818</v>
      </c>
      <c r="J84">
        <f t="shared" si="9"/>
        <v>11.753581604468181</v>
      </c>
      <c r="K84">
        <f t="shared" si="10"/>
        <v>0.11755932791026386</v>
      </c>
      <c r="P84" t="s">
        <v>197</v>
      </c>
      <c r="Q84">
        <v>85.42</v>
      </c>
      <c r="R84">
        <v>103.25631190555282</v>
      </c>
    </row>
    <row r="85" spans="1:18" x14ac:dyDescent="0.35">
      <c r="A85" t="s">
        <v>196</v>
      </c>
      <c r="B85">
        <v>93.07</v>
      </c>
      <c r="E85">
        <f t="shared" si="11"/>
        <v>83</v>
      </c>
      <c r="F85">
        <v>85.42</v>
      </c>
      <c r="G85">
        <f t="shared" si="6"/>
        <v>90.391873511738822</v>
      </c>
      <c r="H85">
        <f t="shared" si="7"/>
        <v>0</v>
      </c>
      <c r="I85">
        <f t="shared" si="8"/>
        <v>103.25631190555282</v>
      </c>
      <c r="J85">
        <f t="shared" si="9"/>
        <v>17.836311905552819</v>
      </c>
      <c r="K85">
        <f t="shared" si="10"/>
        <v>0.20880721032021562</v>
      </c>
      <c r="P85" t="s">
        <v>196</v>
      </c>
      <c r="Q85">
        <v>93.07</v>
      </c>
      <c r="R85">
        <v>90.391873511738822</v>
      </c>
    </row>
    <row r="86" spans="1:18" x14ac:dyDescent="0.35">
      <c r="A86" t="s">
        <v>195</v>
      </c>
      <c r="B86">
        <v>71.37</v>
      </c>
      <c r="E86">
        <f t="shared" si="11"/>
        <v>84</v>
      </c>
      <c r="F86">
        <v>93.07</v>
      </c>
      <c r="G86">
        <f t="shared" si="6"/>
        <v>92.3234720059517</v>
      </c>
      <c r="H86">
        <f t="shared" si="7"/>
        <v>0</v>
      </c>
      <c r="I86">
        <f t="shared" si="8"/>
        <v>90.391873511738822</v>
      </c>
      <c r="J86">
        <f t="shared" si="9"/>
        <v>-2.6781264882611708</v>
      </c>
      <c r="K86">
        <f t="shared" si="10"/>
        <v>2.8775400110252185E-2</v>
      </c>
      <c r="P86" t="s">
        <v>195</v>
      </c>
      <c r="Q86">
        <v>71.37</v>
      </c>
      <c r="R86">
        <v>92.3234720059517</v>
      </c>
    </row>
    <row r="87" spans="1:18" x14ac:dyDescent="0.35">
      <c r="A87" t="s">
        <v>194</v>
      </c>
      <c r="B87">
        <v>77.94</v>
      </c>
      <c r="E87">
        <f t="shared" si="11"/>
        <v>85</v>
      </c>
      <c r="F87">
        <v>71.37</v>
      </c>
      <c r="G87">
        <f t="shared" si="6"/>
        <v>77.210782163767817</v>
      </c>
      <c r="H87">
        <f t="shared" si="7"/>
        <v>0</v>
      </c>
      <c r="I87">
        <f t="shared" si="8"/>
        <v>92.3234720059517</v>
      </c>
      <c r="J87">
        <f t="shared" si="9"/>
        <v>20.953472005951696</v>
      </c>
      <c r="K87">
        <f t="shared" si="10"/>
        <v>0.29358935135143188</v>
      </c>
      <c r="P87" t="s">
        <v>194</v>
      </c>
      <c r="Q87">
        <v>77.94</v>
      </c>
      <c r="R87">
        <v>77.210782163767817</v>
      </c>
    </row>
    <row r="88" spans="1:18" x14ac:dyDescent="0.35">
      <c r="A88" t="s">
        <v>193</v>
      </c>
      <c r="B88">
        <v>101.3</v>
      </c>
      <c r="E88">
        <f t="shared" si="11"/>
        <v>86</v>
      </c>
      <c r="F88">
        <v>77.94</v>
      </c>
      <c r="G88">
        <f t="shared" si="6"/>
        <v>77.736730464041642</v>
      </c>
      <c r="H88">
        <f t="shared" si="7"/>
        <v>0</v>
      </c>
      <c r="I88">
        <f t="shared" si="8"/>
        <v>77.210782163767817</v>
      </c>
      <c r="J88">
        <f t="shared" si="9"/>
        <v>-0.72921783623218062</v>
      </c>
      <c r="K88">
        <f t="shared" si="10"/>
        <v>9.3561436519397061E-3</v>
      </c>
      <c r="P88" t="s">
        <v>193</v>
      </c>
      <c r="Q88">
        <v>101.3</v>
      </c>
      <c r="R88">
        <v>77.736730464041642</v>
      </c>
    </row>
    <row r="89" spans="1:18" x14ac:dyDescent="0.35">
      <c r="A89" t="s">
        <v>192</v>
      </c>
      <c r="B89">
        <v>135.15</v>
      </c>
      <c r="E89">
        <f t="shared" si="11"/>
        <v>87</v>
      </c>
      <c r="F89">
        <v>101.3</v>
      </c>
      <c r="G89">
        <f t="shared" si="6"/>
        <v>94.731736545304443</v>
      </c>
      <c r="H89">
        <f t="shared" si="7"/>
        <v>0</v>
      </c>
      <c r="I89">
        <f t="shared" si="8"/>
        <v>77.736730464041642</v>
      </c>
      <c r="J89">
        <f t="shared" si="9"/>
        <v>-23.563269535958355</v>
      </c>
      <c r="K89">
        <f t="shared" si="10"/>
        <v>0.23260878120393244</v>
      </c>
      <c r="P89" t="s">
        <v>192</v>
      </c>
      <c r="Q89">
        <v>135.15</v>
      </c>
      <c r="R89">
        <v>94.731736545304443</v>
      </c>
    </row>
    <row r="90" spans="1:18" x14ac:dyDescent="0.35">
      <c r="A90" t="s">
        <v>191</v>
      </c>
      <c r="B90">
        <v>133.15</v>
      </c>
      <c r="E90">
        <f t="shared" si="11"/>
        <v>88</v>
      </c>
      <c r="F90">
        <v>135.15</v>
      </c>
      <c r="G90">
        <f t="shared" si="6"/>
        <v>123.88340550866231</v>
      </c>
      <c r="H90">
        <f t="shared" si="7"/>
        <v>0</v>
      </c>
      <c r="I90">
        <f t="shared" si="8"/>
        <v>94.731736545304443</v>
      </c>
      <c r="J90">
        <f t="shared" si="9"/>
        <v>-40.418263454695563</v>
      </c>
      <c r="K90">
        <f t="shared" si="10"/>
        <v>0.29906225271694831</v>
      </c>
      <c r="P90" t="s">
        <v>191</v>
      </c>
      <c r="Q90">
        <v>133.15</v>
      </c>
      <c r="R90">
        <v>123.88340550866231</v>
      </c>
    </row>
    <row r="91" spans="1:18" x14ac:dyDescent="0.35">
      <c r="A91" t="s">
        <v>190</v>
      </c>
      <c r="B91">
        <v>140.06</v>
      </c>
      <c r="E91">
        <f t="shared" si="11"/>
        <v>89</v>
      </c>
      <c r="F91">
        <v>133.15</v>
      </c>
      <c r="G91">
        <f t="shared" si="6"/>
        <v>130.56693597087391</v>
      </c>
      <c r="H91">
        <f t="shared" si="7"/>
        <v>0</v>
      </c>
      <c r="I91">
        <f t="shared" si="8"/>
        <v>123.88340550866231</v>
      </c>
      <c r="J91">
        <f t="shared" si="9"/>
        <v>-9.266594491337699</v>
      </c>
      <c r="K91">
        <f t="shared" si="10"/>
        <v>6.9595152019058942E-2</v>
      </c>
      <c r="P91" t="s">
        <v>190</v>
      </c>
      <c r="Q91">
        <v>140.06</v>
      </c>
      <c r="R91">
        <v>130.56693597087391</v>
      </c>
    </row>
    <row r="92" spans="1:18" x14ac:dyDescent="0.35">
      <c r="A92" t="s">
        <v>189</v>
      </c>
      <c r="B92">
        <v>83.39</v>
      </c>
      <c r="E92">
        <f t="shared" si="11"/>
        <v>90</v>
      </c>
      <c r="F92">
        <v>140.06</v>
      </c>
      <c r="G92">
        <f t="shared" si="6"/>
        <v>137.4138075673055</v>
      </c>
      <c r="H92">
        <f t="shared" si="7"/>
        <v>0</v>
      </c>
      <c r="I92">
        <f t="shared" si="8"/>
        <v>130.56693597087391</v>
      </c>
      <c r="J92">
        <f t="shared" si="9"/>
        <v>-9.4930640291260886</v>
      </c>
      <c r="K92">
        <f t="shared" si="10"/>
        <v>6.7778552257076172E-2</v>
      </c>
      <c r="P92" t="s">
        <v>189</v>
      </c>
      <c r="Q92">
        <v>83.39</v>
      </c>
      <c r="R92">
        <v>137.4138075673055</v>
      </c>
    </row>
    <row r="93" spans="1:18" x14ac:dyDescent="0.35">
      <c r="A93" t="s">
        <v>188</v>
      </c>
      <c r="B93">
        <v>143.02000000000001</v>
      </c>
      <c r="E93">
        <f t="shared" si="11"/>
        <v>91</v>
      </c>
      <c r="F93">
        <v>83.39</v>
      </c>
      <c r="G93">
        <f t="shared" si="6"/>
        <v>98.449141108848934</v>
      </c>
      <c r="H93">
        <f t="shared" si="7"/>
        <v>0</v>
      </c>
      <c r="I93">
        <f t="shared" si="8"/>
        <v>137.4138075673055</v>
      </c>
      <c r="J93">
        <f t="shared" si="9"/>
        <v>54.023807567305496</v>
      </c>
      <c r="K93">
        <f t="shared" si="10"/>
        <v>0.64784515610151694</v>
      </c>
      <c r="P93" t="s">
        <v>188</v>
      </c>
      <c r="Q93">
        <v>143.02000000000001</v>
      </c>
      <c r="R93">
        <v>98.449141108848934</v>
      </c>
    </row>
    <row r="94" spans="1:18" x14ac:dyDescent="0.35">
      <c r="A94" t="s">
        <v>187</v>
      </c>
      <c r="B94">
        <v>110.65</v>
      </c>
      <c r="E94">
        <f t="shared" si="11"/>
        <v>92</v>
      </c>
      <c r="F94">
        <v>143.02000000000001</v>
      </c>
      <c r="G94">
        <f t="shared" si="6"/>
        <v>130.59586916567801</v>
      </c>
      <c r="H94">
        <f t="shared" si="7"/>
        <v>0</v>
      </c>
      <c r="I94">
        <f t="shared" si="8"/>
        <v>98.449141108848934</v>
      </c>
      <c r="J94">
        <f t="shared" si="9"/>
        <v>-44.570858891151076</v>
      </c>
      <c r="K94">
        <f t="shared" si="10"/>
        <v>0.31164074179241413</v>
      </c>
      <c r="P94" t="s">
        <v>187</v>
      </c>
      <c r="Q94">
        <v>110.65</v>
      </c>
      <c r="R94">
        <v>130.59586916567801</v>
      </c>
    </row>
    <row r="95" spans="1:18" x14ac:dyDescent="0.35">
      <c r="A95" t="s">
        <v>186</v>
      </c>
      <c r="B95">
        <v>100.98</v>
      </c>
      <c r="E95">
        <f t="shared" si="11"/>
        <v>93</v>
      </c>
      <c r="F95">
        <v>110.65</v>
      </c>
      <c r="G95">
        <f t="shared" si="6"/>
        <v>116.20991278345888</v>
      </c>
      <c r="H95">
        <f t="shared" si="7"/>
        <v>0</v>
      </c>
      <c r="I95">
        <f t="shared" si="8"/>
        <v>130.59586916567801</v>
      </c>
      <c r="J95">
        <f t="shared" si="9"/>
        <v>19.945869165678005</v>
      </c>
      <c r="K95">
        <f t="shared" si="10"/>
        <v>0.18026090524788074</v>
      </c>
      <c r="P95" t="s">
        <v>186</v>
      </c>
      <c r="Q95">
        <v>100.98</v>
      </c>
      <c r="R95">
        <v>116.20991278345888</v>
      </c>
    </row>
    <row r="96" spans="1:18" x14ac:dyDescent="0.35">
      <c r="A96" t="s">
        <v>185</v>
      </c>
      <c r="B96">
        <v>84.8</v>
      </c>
      <c r="E96">
        <f t="shared" si="11"/>
        <v>94</v>
      </c>
      <c r="F96">
        <v>100.98</v>
      </c>
      <c r="G96">
        <f t="shared" si="6"/>
        <v>105.22533952731553</v>
      </c>
      <c r="H96">
        <f t="shared" si="7"/>
        <v>0</v>
      </c>
      <c r="I96">
        <f t="shared" si="8"/>
        <v>116.20991278345888</v>
      </c>
      <c r="J96">
        <f t="shared" si="9"/>
        <v>15.229912783458872</v>
      </c>
      <c r="K96">
        <f t="shared" si="10"/>
        <v>0.15082108123845189</v>
      </c>
      <c r="P96" t="s">
        <v>185</v>
      </c>
      <c r="Q96">
        <v>84.8</v>
      </c>
      <c r="R96">
        <v>105.22533952731553</v>
      </c>
    </row>
    <row r="97" spans="1:18" x14ac:dyDescent="0.35">
      <c r="A97" t="s">
        <v>184</v>
      </c>
      <c r="B97">
        <v>95.65</v>
      </c>
      <c r="E97">
        <f t="shared" si="11"/>
        <v>95</v>
      </c>
      <c r="F97">
        <v>84.8</v>
      </c>
      <c r="G97">
        <f t="shared" si="6"/>
        <v>90.4935651889176</v>
      </c>
      <c r="H97">
        <f t="shared" si="7"/>
        <v>0</v>
      </c>
      <c r="I97">
        <f t="shared" si="8"/>
        <v>105.22533952731553</v>
      </c>
      <c r="J97">
        <f t="shared" si="9"/>
        <v>20.425339527315529</v>
      </c>
      <c r="K97">
        <f t="shared" si="10"/>
        <v>0.24086485291645671</v>
      </c>
      <c r="P97" t="s">
        <v>184</v>
      </c>
      <c r="Q97">
        <v>95.65</v>
      </c>
      <c r="R97">
        <v>90.4935651889176</v>
      </c>
    </row>
    <row r="98" spans="1:18" x14ac:dyDescent="0.35">
      <c r="A98" t="s">
        <v>183</v>
      </c>
      <c r="B98">
        <v>79.510000000000005</v>
      </c>
      <c r="E98">
        <f t="shared" si="11"/>
        <v>96</v>
      </c>
      <c r="F98">
        <v>95.65</v>
      </c>
      <c r="G98">
        <f t="shared" si="6"/>
        <v>94.212643343086683</v>
      </c>
      <c r="H98">
        <f t="shared" si="7"/>
        <v>0</v>
      </c>
      <c r="I98">
        <f t="shared" si="8"/>
        <v>90.4935651889176</v>
      </c>
      <c r="J98">
        <f t="shared" si="9"/>
        <v>-5.1564348110824056</v>
      </c>
      <c r="K98">
        <f t="shared" si="10"/>
        <v>5.3909407329664455E-2</v>
      </c>
      <c r="P98" t="s">
        <v>183</v>
      </c>
      <c r="Q98">
        <v>79.510000000000005</v>
      </c>
      <c r="R98">
        <v>94.212643343086683</v>
      </c>
    </row>
    <row r="99" spans="1:18" x14ac:dyDescent="0.35">
      <c r="A99" t="s">
        <v>182</v>
      </c>
      <c r="B99">
        <v>84.58</v>
      </c>
      <c r="E99">
        <f t="shared" si="11"/>
        <v>97</v>
      </c>
      <c r="F99">
        <v>79.510000000000005</v>
      </c>
      <c r="G99">
        <f t="shared" si="6"/>
        <v>83.608363124457284</v>
      </c>
      <c r="H99">
        <f t="shared" si="7"/>
        <v>0</v>
      </c>
      <c r="I99">
        <f t="shared" si="8"/>
        <v>94.212643343086683</v>
      </c>
      <c r="J99">
        <f t="shared" si="9"/>
        <v>14.702643343086677</v>
      </c>
      <c r="K99">
        <f t="shared" si="10"/>
        <v>0.18491565014572603</v>
      </c>
      <c r="P99" t="s">
        <v>182</v>
      </c>
      <c r="Q99">
        <v>84.58</v>
      </c>
      <c r="R99">
        <v>83.608363124457284</v>
      </c>
    </row>
    <row r="100" spans="1:18" x14ac:dyDescent="0.35">
      <c r="A100" t="s">
        <v>181</v>
      </c>
      <c r="B100">
        <v>113.5</v>
      </c>
      <c r="E100">
        <f t="shared" si="11"/>
        <v>98</v>
      </c>
      <c r="F100">
        <v>84.58</v>
      </c>
      <c r="G100">
        <f t="shared" si="6"/>
        <v>84.309156135521732</v>
      </c>
      <c r="H100">
        <f t="shared" si="7"/>
        <v>0</v>
      </c>
      <c r="I100">
        <f t="shared" si="8"/>
        <v>83.608363124457284</v>
      </c>
      <c r="J100">
        <f t="shared" si="9"/>
        <v>-0.97163687554271405</v>
      </c>
      <c r="K100">
        <f t="shared" si="10"/>
        <v>1.148778523933216E-2</v>
      </c>
      <c r="P100" t="s">
        <v>181</v>
      </c>
      <c r="Q100">
        <v>113.5</v>
      </c>
      <c r="R100">
        <v>84.309156135521732</v>
      </c>
    </row>
    <row r="101" spans="1:18" x14ac:dyDescent="0.35">
      <c r="A101" t="s">
        <v>180</v>
      </c>
      <c r="B101">
        <v>141.30000000000001</v>
      </c>
      <c r="E101">
        <f t="shared" si="11"/>
        <v>99</v>
      </c>
      <c r="F101">
        <v>113.5</v>
      </c>
      <c r="G101">
        <f t="shared" si="6"/>
        <v>105.36304970648553</v>
      </c>
      <c r="H101">
        <f t="shared" si="7"/>
        <v>0</v>
      </c>
      <c r="I101">
        <f t="shared" si="8"/>
        <v>84.309156135521732</v>
      </c>
      <c r="J101">
        <f t="shared" si="9"/>
        <v>-29.190843864478268</v>
      </c>
      <c r="K101">
        <f t="shared" si="10"/>
        <v>0.25718805166941205</v>
      </c>
      <c r="P101" t="s">
        <v>180</v>
      </c>
      <c r="Q101">
        <v>141.30000000000001</v>
      </c>
      <c r="R101">
        <v>105.36304970648553</v>
      </c>
    </row>
    <row r="102" spans="1:18" x14ac:dyDescent="0.35">
      <c r="A102" t="s">
        <v>179</v>
      </c>
      <c r="B102">
        <v>138.38</v>
      </c>
      <c r="E102">
        <f t="shared" si="11"/>
        <v>100</v>
      </c>
      <c r="F102">
        <v>141.30000000000001</v>
      </c>
      <c r="G102">
        <f t="shared" si="6"/>
        <v>131.28257194631283</v>
      </c>
      <c r="H102">
        <f t="shared" si="7"/>
        <v>0</v>
      </c>
      <c r="I102">
        <f t="shared" si="8"/>
        <v>105.36304970648553</v>
      </c>
      <c r="J102">
        <f t="shared" si="9"/>
        <v>-35.936950293514485</v>
      </c>
      <c r="K102">
        <f t="shared" si="10"/>
        <v>0.25433085841128439</v>
      </c>
      <c r="P102" t="s">
        <v>179</v>
      </c>
      <c r="Q102">
        <v>138.38</v>
      </c>
      <c r="R102">
        <v>131.28257194631283</v>
      </c>
    </row>
    <row r="103" spans="1:18" x14ac:dyDescent="0.35">
      <c r="A103" t="s">
        <v>178</v>
      </c>
      <c r="B103">
        <v>146</v>
      </c>
      <c r="E103">
        <f t="shared" si="11"/>
        <v>101</v>
      </c>
      <c r="F103">
        <v>138.38</v>
      </c>
      <c r="G103">
        <f t="shared" si="6"/>
        <v>136.40159130606963</v>
      </c>
      <c r="H103">
        <f t="shared" si="7"/>
        <v>0</v>
      </c>
      <c r="I103">
        <f t="shared" si="8"/>
        <v>131.28257194631283</v>
      </c>
      <c r="J103">
        <f t="shared" si="9"/>
        <v>-7.0974280536871674</v>
      </c>
      <c r="K103">
        <f t="shared" si="10"/>
        <v>5.1289406371492756E-2</v>
      </c>
      <c r="P103" t="s">
        <v>178</v>
      </c>
      <c r="Q103">
        <v>146</v>
      </c>
      <c r="R103">
        <v>136.40159130606963</v>
      </c>
    </row>
    <row r="104" spans="1:18" x14ac:dyDescent="0.35">
      <c r="A104" t="s">
        <v>177</v>
      </c>
      <c r="B104">
        <v>90.56</v>
      </c>
      <c r="E104">
        <f t="shared" si="11"/>
        <v>102</v>
      </c>
      <c r="F104">
        <v>146</v>
      </c>
      <c r="G104">
        <f t="shared" si="6"/>
        <v>143.32444273273001</v>
      </c>
      <c r="H104">
        <f t="shared" si="7"/>
        <v>0</v>
      </c>
      <c r="I104">
        <f t="shared" si="8"/>
        <v>136.40159130606963</v>
      </c>
      <c r="J104">
        <f t="shared" si="9"/>
        <v>-9.5984086939303666</v>
      </c>
      <c r="K104">
        <f t="shared" si="10"/>
        <v>6.5742525300892918E-2</v>
      </c>
      <c r="P104" t="s">
        <v>177</v>
      </c>
      <c r="Q104">
        <v>90.56</v>
      </c>
      <c r="R104">
        <v>143.32444273273001</v>
      </c>
    </row>
    <row r="105" spans="1:18" x14ac:dyDescent="0.35">
      <c r="A105" t="s">
        <v>176</v>
      </c>
      <c r="B105">
        <v>150.44999999999999</v>
      </c>
      <c r="E105">
        <f t="shared" si="11"/>
        <v>103</v>
      </c>
      <c r="F105">
        <v>90.56</v>
      </c>
      <c r="G105">
        <f t="shared" si="6"/>
        <v>105.2680930504949</v>
      </c>
      <c r="H105">
        <f t="shared" si="7"/>
        <v>0</v>
      </c>
      <c r="I105">
        <f t="shared" si="8"/>
        <v>143.32444273273001</v>
      </c>
      <c r="J105">
        <f t="shared" si="9"/>
        <v>52.764442732730004</v>
      </c>
      <c r="K105">
        <f t="shared" si="10"/>
        <v>0.58264623158933304</v>
      </c>
      <c r="P105" t="s">
        <v>176</v>
      </c>
      <c r="Q105">
        <v>150.44999999999999</v>
      </c>
      <c r="R105">
        <v>105.2680930504949</v>
      </c>
    </row>
    <row r="106" spans="1:18" x14ac:dyDescent="0.35">
      <c r="A106" t="s">
        <v>175</v>
      </c>
      <c r="B106">
        <v>115.02</v>
      </c>
      <c r="E106">
        <f t="shared" si="11"/>
        <v>104</v>
      </c>
      <c r="F106">
        <v>150.44999999999999</v>
      </c>
      <c r="G106">
        <f t="shared" si="6"/>
        <v>137.85553946569198</v>
      </c>
      <c r="H106">
        <f t="shared" si="7"/>
        <v>0</v>
      </c>
      <c r="I106">
        <f t="shared" si="8"/>
        <v>105.2680930504949</v>
      </c>
      <c r="J106">
        <f t="shared" si="9"/>
        <v>-45.181906949505091</v>
      </c>
      <c r="K106">
        <f t="shared" si="10"/>
        <v>0.30031177766370948</v>
      </c>
      <c r="P106" t="s">
        <v>175</v>
      </c>
      <c r="Q106">
        <v>115.02</v>
      </c>
      <c r="R106">
        <v>137.85553946569198</v>
      </c>
    </row>
    <row r="107" spans="1:18" x14ac:dyDescent="0.35">
      <c r="A107" t="s">
        <v>174</v>
      </c>
      <c r="B107">
        <v>116.03</v>
      </c>
      <c r="E107">
        <f t="shared" si="11"/>
        <v>105</v>
      </c>
      <c r="F107">
        <v>115.02</v>
      </c>
      <c r="G107">
        <f t="shared" si="6"/>
        <v>121.38540863363096</v>
      </c>
      <c r="H107">
        <f t="shared" si="7"/>
        <v>0</v>
      </c>
      <c r="I107">
        <f t="shared" si="8"/>
        <v>137.85553946569198</v>
      </c>
      <c r="J107">
        <f t="shared" si="9"/>
        <v>22.83553946569198</v>
      </c>
      <c r="K107">
        <f t="shared" si="10"/>
        <v>0.19853538050505981</v>
      </c>
      <c r="P107" t="s">
        <v>174</v>
      </c>
      <c r="Q107">
        <v>116.03</v>
      </c>
      <c r="R107">
        <v>121.38540863363096</v>
      </c>
    </row>
    <row r="108" spans="1:18" x14ac:dyDescent="0.35">
      <c r="A108" t="s">
        <v>173</v>
      </c>
      <c r="B108">
        <v>90.79</v>
      </c>
      <c r="E108">
        <f t="shared" si="11"/>
        <v>106</v>
      </c>
      <c r="F108">
        <v>116.03</v>
      </c>
      <c r="G108">
        <f t="shared" si="6"/>
        <v>117.52282062744136</v>
      </c>
      <c r="H108">
        <f t="shared" si="7"/>
        <v>0</v>
      </c>
      <c r="I108">
        <f t="shared" si="8"/>
        <v>121.38540863363096</v>
      </c>
      <c r="J108">
        <f t="shared" si="9"/>
        <v>5.3554086336309581</v>
      </c>
      <c r="K108">
        <f t="shared" si="10"/>
        <v>4.6155379071196739E-2</v>
      </c>
      <c r="P108" t="s">
        <v>173</v>
      </c>
      <c r="Q108">
        <v>90.79</v>
      </c>
      <c r="R108">
        <v>117.52282062744136</v>
      </c>
    </row>
    <row r="109" spans="1:18" x14ac:dyDescent="0.35">
      <c r="A109" t="s">
        <v>172</v>
      </c>
      <c r="B109">
        <v>92.69</v>
      </c>
      <c r="E109">
        <f t="shared" si="11"/>
        <v>107</v>
      </c>
      <c r="F109">
        <v>90.79</v>
      </c>
      <c r="G109">
        <f t="shared" si="6"/>
        <v>98.241776100095166</v>
      </c>
      <c r="H109">
        <f t="shared" si="7"/>
        <v>0</v>
      </c>
      <c r="I109">
        <f t="shared" si="8"/>
        <v>117.52282062744136</v>
      </c>
      <c r="J109">
        <f t="shared" si="9"/>
        <v>26.732820627441356</v>
      </c>
      <c r="K109">
        <f t="shared" si="10"/>
        <v>0.2944467521471677</v>
      </c>
      <c r="P109" t="s">
        <v>172</v>
      </c>
      <c r="Q109">
        <v>92.69</v>
      </c>
      <c r="R109">
        <v>98.241776100095166</v>
      </c>
    </row>
    <row r="110" spans="1:18" x14ac:dyDescent="0.35">
      <c r="A110" t="s">
        <v>171</v>
      </c>
      <c r="B110">
        <v>82.33</v>
      </c>
      <c r="E110">
        <f t="shared" si="11"/>
        <v>108</v>
      </c>
      <c r="F110">
        <v>92.69</v>
      </c>
      <c r="G110">
        <f t="shared" si="6"/>
        <v>94.237558075981752</v>
      </c>
      <c r="H110">
        <f t="shared" si="7"/>
        <v>0</v>
      </c>
      <c r="I110">
        <f t="shared" si="8"/>
        <v>98.241776100095166</v>
      </c>
      <c r="J110">
        <f t="shared" si="9"/>
        <v>5.551776100095168</v>
      </c>
      <c r="K110">
        <f t="shared" si="10"/>
        <v>5.9896171109021124E-2</v>
      </c>
      <c r="P110" t="s">
        <v>171</v>
      </c>
      <c r="Q110">
        <v>82.33</v>
      </c>
      <c r="R110">
        <v>94.237558075981752</v>
      </c>
    </row>
    <row r="111" spans="1:18" x14ac:dyDescent="0.35">
      <c r="A111" t="s">
        <v>170</v>
      </c>
      <c r="B111">
        <v>97.71</v>
      </c>
      <c r="E111">
        <f t="shared" si="11"/>
        <v>109</v>
      </c>
      <c r="F111">
        <v>82.33</v>
      </c>
      <c r="G111">
        <f t="shared" si="6"/>
        <v>85.649232860523952</v>
      </c>
      <c r="H111">
        <f t="shared" si="7"/>
        <v>0</v>
      </c>
      <c r="I111">
        <f t="shared" si="8"/>
        <v>94.237558075981752</v>
      </c>
      <c r="J111">
        <f t="shared" si="9"/>
        <v>11.907558075981754</v>
      </c>
      <c r="K111">
        <f t="shared" si="10"/>
        <v>0.1446320669984423</v>
      </c>
      <c r="P111" t="s">
        <v>170</v>
      </c>
      <c r="Q111">
        <v>97.71</v>
      </c>
      <c r="R111">
        <v>85.649232860523952</v>
      </c>
    </row>
    <row r="112" spans="1:18" x14ac:dyDescent="0.35">
      <c r="A112" t="s">
        <v>169</v>
      </c>
      <c r="B112">
        <v>108.63</v>
      </c>
      <c r="E112">
        <f t="shared" si="11"/>
        <v>110</v>
      </c>
      <c r="F112">
        <v>97.71</v>
      </c>
      <c r="G112">
        <f t="shared" si="6"/>
        <v>94.348060099557756</v>
      </c>
      <c r="H112">
        <f t="shared" si="7"/>
        <v>0</v>
      </c>
      <c r="I112">
        <f t="shared" si="8"/>
        <v>85.649232860523952</v>
      </c>
      <c r="J112">
        <f t="shared" si="9"/>
        <v>-12.060767139476042</v>
      </c>
      <c r="K112">
        <f t="shared" si="10"/>
        <v>0.12343431726001476</v>
      </c>
      <c r="P112" t="s">
        <v>169</v>
      </c>
      <c r="Q112">
        <v>108.63</v>
      </c>
      <c r="R112">
        <v>94.348060099557756</v>
      </c>
    </row>
    <row r="113" spans="1:18" x14ac:dyDescent="0.35">
      <c r="A113" t="s">
        <v>168</v>
      </c>
      <c r="B113">
        <v>143.38999999999999</v>
      </c>
      <c r="E113">
        <f t="shared" si="11"/>
        <v>111</v>
      </c>
      <c r="F113">
        <v>108.63</v>
      </c>
      <c r="G113">
        <f t="shared" si="6"/>
        <v>104.64890799716568</v>
      </c>
      <c r="H113">
        <f t="shared" si="7"/>
        <v>0</v>
      </c>
      <c r="I113">
        <f t="shared" si="8"/>
        <v>94.348060099557756</v>
      </c>
      <c r="J113">
        <f t="shared" si="9"/>
        <v>-14.281939900442239</v>
      </c>
      <c r="K113">
        <f t="shared" si="10"/>
        <v>0.13147325693125508</v>
      </c>
      <c r="P113" t="s">
        <v>168</v>
      </c>
      <c r="Q113">
        <v>143.38999999999999</v>
      </c>
      <c r="R113">
        <v>104.64890799716568</v>
      </c>
    </row>
    <row r="114" spans="1:18" x14ac:dyDescent="0.35">
      <c r="A114" t="s">
        <v>167</v>
      </c>
      <c r="B114">
        <v>143.63</v>
      </c>
      <c r="E114">
        <f t="shared" si="11"/>
        <v>112</v>
      </c>
      <c r="F114">
        <v>143.38999999999999</v>
      </c>
      <c r="G114">
        <f t="shared" si="6"/>
        <v>132.59091719831588</v>
      </c>
      <c r="H114">
        <f t="shared" si="7"/>
        <v>0</v>
      </c>
      <c r="I114">
        <f t="shared" si="8"/>
        <v>104.64890799716568</v>
      </c>
      <c r="J114">
        <f t="shared" si="9"/>
        <v>-38.741092002834307</v>
      </c>
      <c r="K114">
        <f t="shared" si="10"/>
        <v>0.27017987309320252</v>
      </c>
      <c r="P114" t="s">
        <v>167</v>
      </c>
      <c r="Q114">
        <v>143.63</v>
      </c>
      <c r="R114">
        <v>132.59091719831588</v>
      </c>
    </row>
    <row r="115" spans="1:18" x14ac:dyDescent="0.35">
      <c r="A115" t="s">
        <v>166</v>
      </c>
      <c r="B115">
        <v>140.44999999999999</v>
      </c>
      <c r="E115">
        <f t="shared" si="11"/>
        <v>113</v>
      </c>
      <c r="F115">
        <v>143.63</v>
      </c>
      <c r="G115">
        <f t="shared" si="6"/>
        <v>140.55285469853786</v>
      </c>
      <c r="H115">
        <f t="shared" si="7"/>
        <v>0</v>
      </c>
      <c r="I115">
        <f t="shared" si="8"/>
        <v>132.59091719831588</v>
      </c>
      <c r="J115">
        <f t="shared" si="9"/>
        <v>-11.039082801684117</v>
      </c>
      <c r="K115">
        <f t="shared" si="10"/>
        <v>7.6857779027251397E-2</v>
      </c>
      <c r="P115" t="s">
        <v>166</v>
      </c>
      <c r="Q115">
        <v>140.44999999999999</v>
      </c>
      <c r="R115">
        <v>140.55285469853786</v>
      </c>
    </row>
    <row r="116" spans="1:18" x14ac:dyDescent="0.35">
      <c r="A116" t="s">
        <v>165</v>
      </c>
      <c r="B116">
        <v>99.49</v>
      </c>
      <c r="E116">
        <f t="shared" si="11"/>
        <v>114</v>
      </c>
      <c r="F116">
        <v>140.44999999999999</v>
      </c>
      <c r="G116">
        <f t="shared" si="6"/>
        <v>140.47867075625982</v>
      </c>
      <c r="H116">
        <f t="shared" si="7"/>
        <v>0</v>
      </c>
      <c r="I116">
        <f t="shared" si="8"/>
        <v>140.55285469853786</v>
      </c>
      <c r="J116">
        <f t="shared" si="9"/>
        <v>0.10285469853786822</v>
      </c>
      <c r="K116">
        <f t="shared" si="10"/>
        <v>7.3232252429952457E-4</v>
      </c>
      <c r="P116" t="s">
        <v>165</v>
      </c>
      <c r="Q116">
        <v>99.49</v>
      </c>
      <c r="R116">
        <v>140.47867075625982</v>
      </c>
    </row>
    <row r="117" spans="1:18" x14ac:dyDescent="0.35">
      <c r="A117" t="s">
        <v>164</v>
      </c>
      <c r="B117">
        <v>154.69</v>
      </c>
      <c r="E117">
        <f t="shared" si="11"/>
        <v>115</v>
      </c>
      <c r="F117">
        <v>99.49</v>
      </c>
      <c r="G117">
        <f t="shared" si="6"/>
        <v>110.91559557679567</v>
      </c>
      <c r="H117">
        <f t="shared" si="7"/>
        <v>0</v>
      </c>
      <c r="I117">
        <f t="shared" si="8"/>
        <v>140.47867075625982</v>
      </c>
      <c r="J117">
        <f t="shared" si="9"/>
        <v>40.988670756259822</v>
      </c>
      <c r="K117">
        <f t="shared" si="10"/>
        <v>0.41198784557503088</v>
      </c>
      <c r="P117" t="s">
        <v>164</v>
      </c>
      <c r="Q117">
        <v>154.69</v>
      </c>
      <c r="R117">
        <v>110.91559557679567</v>
      </c>
    </row>
    <row r="118" spans="1:18" x14ac:dyDescent="0.35">
      <c r="A118" t="s">
        <v>163</v>
      </c>
      <c r="B118">
        <v>116.08</v>
      </c>
      <c r="E118">
        <f t="shared" si="11"/>
        <v>116</v>
      </c>
      <c r="F118">
        <v>154.69</v>
      </c>
      <c r="G118">
        <f t="shared" si="6"/>
        <v>142.48788091863787</v>
      </c>
      <c r="H118">
        <f t="shared" si="7"/>
        <v>0</v>
      </c>
      <c r="I118">
        <f t="shared" si="8"/>
        <v>110.91559557679567</v>
      </c>
      <c r="J118">
        <f t="shared" si="9"/>
        <v>-43.774404423204331</v>
      </c>
      <c r="K118">
        <f t="shared" si="10"/>
        <v>0.28298147535848683</v>
      </c>
      <c r="P118" t="s">
        <v>163</v>
      </c>
      <c r="Q118">
        <v>116.08</v>
      </c>
      <c r="R118">
        <v>142.48788091863787</v>
      </c>
    </row>
    <row r="119" spans="1:18" x14ac:dyDescent="0.35">
      <c r="A119" t="s">
        <v>162</v>
      </c>
      <c r="B119">
        <v>112.72</v>
      </c>
      <c r="E119">
        <f t="shared" si="11"/>
        <v>117</v>
      </c>
      <c r="F119">
        <v>116.08</v>
      </c>
      <c r="G119">
        <f t="shared" si="6"/>
        <v>123.44119912769935</v>
      </c>
      <c r="H119">
        <f t="shared" si="7"/>
        <v>0</v>
      </c>
      <c r="I119">
        <f t="shared" si="8"/>
        <v>142.48788091863787</v>
      </c>
      <c r="J119">
        <f t="shared" si="9"/>
        <v>26.407880918637872</v>
      </c>
      <c r="K119">
        <f t="shared" si="10"/>
        <v>0.2274972511943304</v>
      </c>
      <c r="P119" t="s">
        <v>162</v>
      </c>
      <c r="Q119">
        <v>112.72</v>
      </c>
      <c r="R119">
        <v>123.44119912769935</v>
      </c>
    </row>
    <row r="120" spans="1:18" x14ac:dyDescent="0.35">
      <c r="A120" t="s">
        <v>161</v>
      </c>
      <c r="B120">
        <v>83.18</v>
      </c>
      <c r="E120">
        <f t="shared" si="11"/>
        <v>118</v>
      </c>
      <c r="F120">
        <v>112.72</v>
      </c>
      <c r="G120">
        <f t="shared" si="6"/>
        <v>115.70853519939237</v>
      </c>
      <c r="H120">
        <f t="shared" si="7"/>
        <v>0</v>
      </c>
      <c r="I120">
        <f t="shared" si="8"/>
        <v>123.44119912769935</v>
      </c>
      <c r="J120">
        <f t="shared" si="9"/>
        <v>10.72119912769935</v>
      </c>
      <c r="K120">
        <f t="shared" si="10"/>
        <v>9.5113547974621626E-2</v>
      </c>
      <c r="P120" t="s">
        <v>161</v>
      </c>
      <c r="Q120">
        <v>83.18</v>
      </c>
      <c r="R120">
        <v>115.70853519939237</v>
      </c>
    </row>
    <row r="121" spans="1:18" x14ac:dyDescent="0.35">
      <c r="A121" t="s">
        <v>160</v>
      </c>
      <c r="B121">
        <v>88.1</v>
      </c>
      <c r="E121">
        <f t="shared" si="11"/>
        <v>119</v>
      </c>
      <c r="F121">
        <v>83.18</v>
      </c>
      <c r="G121">
        <f t="shared" si="6"/>
        <v>92.247332046552401</v>
      </c>
      <c r="H121">
        <f t="shared" si="7"/>
        <v>0</v>
      </c>
      <c r="I121">
        <f t="shared" si="8"/>
        <v>115.70853519939237</v>
      </c>
      <c r="J121">
        <f t="shared" si="9"/>
        <v>32.528535199392365</v>
      </c>
      <c r="K121">
        <f t="shared" si="10"/>
        <v>0.39106197642933832</v>
      </c>
      <c r="P121" t="s">
        <v>160</v>
      </c>
      <c r="Q121">
        <v>88.1</v>
      </c>
      <c r="R121">
        <v>92.247332046552401</v>
      </c>
    </row>
    <row r="122" spans="1:18" x14ac:dyDescent="0.35">
      <c r="A122" t="s">
        <v>159</v>
      </c>
      <c r="B122">
        <v>73.319999999999993</v>
      </c>
      <c r="E122">
        <f t="shared" si="11"/>
        <v>120</v>
      </c>
      <c r="F122">
        <v>88.1</v>
      </c>
      <c r="G122">
        <f t="shared" si="6"/>
        <v>89.256069172586066</v>
      </c>
      <c r="H122">
        <f t="shared" si="7"/>
        <v>0</v>
      </c>
      <c r="I122">
        <f t="shared" si="8"/>
        <v>92.247332046552401</v>
      </c>
      <c r="J122">
        <f t="shared" si="9"/>
        <v>4.1473320465524068</v>
      </c>
      <c r="K122">
        <f t="shared" si="10"/>
        <v>4.707527862148022E-2</v>
      </c>
      <c r="P122" t="s">
        <v>159</v>
      </c>
      <c r="Q122">
        <v>73.319999999999993</v>
      </c>
      <c r="R122">
        <v>89.256069172586066</v>
      </c>
    </row>
    <row r="123" spans="1:18" x14ac:dyDescent="0.35">
      <c r="A123" t="s">
        <v>158</v>
      </c>
      <c r="B123">
        <v>80.02</v>
      </c>
      <c r="E123">
        <f t="shared" si="11"/>
        <v>121</v>
      </c>
      <c r="F123">
        <v>73.319999999999993</v>
      </c>
      <c r="G123">
        <f t="shared" si="6"/>
        <v>77.762180682865932</v>
      </c>
      <c r="H123">
        <f t="shared" si="7"/>
        <v>0</v>
      </c>
      <c r="I123">
        <f t="shared" si="8"/>
        <v>89.256069172586066</v>
      </c>
      <c r="J123">
        <f t="shared" si="9"/>
        <v>15.936069172586073</v>
      </c>
      <c r="K123">
        <f t="shared" si="10"/>
        <v>0.21734955227204139</v>
      </c>
      <c r="P123" t="s">
        <v>158</v>
      </c>
      <c r="Q123">
        <v>80.02</v>
      </c>
      <c r="R123">
        <v>77.762180682865932</v>
      </c>
    </row>
    <row r="124" spans="1:18" x14ac:dyDescent="0.35">
      <c r="A124" t="s">
        <v>157</v>
      </c>
      <c r="B124">
        <v>112.5</v>
      </c>
      <c r="E124">
        <f t="shared" si="11"/>
        <v>122</v>
      </c>
      <c r="F124">
        <v>80.02</v>
      </c>
      <c r="G124">
        <f t="shared" si="6"/>
        <v>79.390632666854387</v>
      </c>
      <c r="H124">
        <f t="shared" si="7"/>
        <v>0</v>
      </c>
      <c r="I124">
        <f t="shared" si="8"/>
        <v>77.762180682865932</v>
      </c>
      <c r="J124">
        <f t="shared" si="9"/>
        <v>-2.2578193171340644</v>
      </c>
      <c r="K124">
        <f t="shared" si="10"/>
        <v>2.8215687542290233E-2</v>
      </c>
      <c r="P124" t="s">
        <v>157</v>
      </c>
      <c r="Q124">
        <v>112.5</v>
      </c>
      <c r="R124">
        <v>79.390632666854387</v>
      </c>
    </row>
    <row r="125" spans="1:18" x14ac:dyDescent="0.35">
      <c r="A125" t="s">
        <v>156</v>
      </c>
      <c r="B125">
        <v>139.93</v>
      </c>
      <c r="E125">
        <f t="shared" si="11"/>
        <v>123</v>
      </c>
      <c r="F125">
        <v>112.5</v>
      </c>
      <c r="G125">
        <f t="shared" si="6"/>
        <v>103.27076094510048</v>
      </c>
      <c r="H125">
        <f t="shared" si="7"/>
        <v>0</v>
      </c>
      <c r="I125">
        <f t="shared" si="8"/>
        <v>79.390632666854387</v>
      </c>
      <c r="J125">
        <f t="shared" si="9"/>
        <v>-33.109367333145613</v>
      </c>
      <c r="K125">
        <f t="shared" si="10"/>
        <v>0.29430548740573881</v>
      </c>
      <c r="P125" t="s">
        <v>156</v>
      </c>
      <c r="Q125">
        <v>139.93</v>
      </c>
      <c r="R125">
        <v>103.27076094510048</v>
      </c>
    </row>
    <row r="126" spans="1:18" x14ac:dyDescent="0.35">
      <c r="A126" t="s">
        <v>155</v>
      </c>
      <c r="B126">
        <v>129.36000000000001</v>
      </c>
      <c r="E126">
        <f t="shared" si="11"/>
        <v>124</v>
      </c>
      <c r="F126">
        <v>139.93</v>
      </c>
      <c r="G126">
        <f t="shared" si="6"/>
        <v>129.71123389057726</v>
      </c>
      <c r="H126">
        <f t="shared" si="7"/>
        <v>0</v>
      </c>
      <c r="I126">
        <f t="shared" si="8"/>
        <v>103.27076094510048</v>
      </c>
      <c r="J126">
        <f t="shared" si="9"/>
        <v>-36.65923905489953</v>
      </c>
      <c r="K126">
        <f t="shared" si="10"/>
        <v>0.26198269888443887</v>
      </c>
      <c r="P126" t="s">
        <v>155</v>
      </c>
      <c r="Q126">
        <v>129.36000000000001</v>
      </c>
      <c r="R126">
        <v>129.71123389057726</v>
      </c>
    </row>
    <row r="127" spans="1:18" x14ac:dyDescent="0.35">
      <c r="A127" t="s">
        <v>154</v>
      </c>
      <c r="B127">
        <v>133.58000000000001</v>
      </c>
      <c r="E127">
        <f t="shared" si="11"/>
        <v>125</v>
      </c>
      <c r="F127">
        <v>129.36000000000001</v>
      </c>
      <c r="G127">
        <f t="shared" si="6"/>
        <v>129.45790647787689</v>
      </c>
      <c r="H127">
        <f t="shared" si="7"/>
        <v>0</v>
      </c>
      <c r="I127">
        <f t="shared" si="8"/>
        <v>129.71123389057726</v>
      </c>
      <c r="J127">
        <f t="shared" si="9"/>
        <v>0.35123389057724808</v>
      </c>
      <c r="K127">
        <f t="shared" si="10"/>
        <v>2.7151661300034635E-3</v>
      </c>
      <c r="P127" t="s">
        <v>154</v>
      </c>
      <c r="Q127">
        <v>133.58000000000001</v>
      </c>
      <c r="R127">
        <v>129.45790647787689</v>
      </c>
    </row>
    <row r="128" spans="1:18" x14ac:dyDescent="0.35">
      <c r="A128" t="s">
        <v>153</v>
      </c>
      <c r="B128">
        <v>88.97</v>
      </c>
      <c r="E128">
        <f t="shared" si="11"/>
        <v>126</v>
      </c>
      <c r="F128">
        <v>133.58000000000001</v>
      </c>
      <c r="G128">
        <f t="shared" si="6"/>
        <v>132.43096606831745</v>
      </c>
      <c r="H128">
        <f t="shared" si="7"/>
        <v>0</v>
      </c>
      <c r="I128">
        <f t="shared" si="8"/>
        <v>129.45790647787689</v>
      </c>
      <c r="J128">
        <f t="shared" si="9"/>
        <v>-4.122093522123123</v>
      </c>
      <c r="K128">
        <f t="shared" si="10"/>
        <v>3.0858612981906893E-2</v>
      </c>
      <c r="P128" t="s">
        <v>153</v>
      </c>
      <c r="Q128">
        <v>88.97</v>
      </c>
      <c r="R128">
        <v>132.43096606831745</v>
      </c>
    </row>
    <row r="129" spans="1:18" x14ac:dyDescent="0.35">
      <c r="A129" t="s">
        <v>152</v>
      </c>
      <c r="B129">
        <v>142.85</v>
      </c>
      <c r="E129">
        <f t="shared" si="11"/>
        <v>127</v>
      </c>
      <c r="F129">
        <v>88.97</v>
      </c>
      <c r="G129">
        <f t="shared" si="6"/>
        <v>101.08474811238172</v>
      </c>
      <c r="H129">
        <f t="shared" si="7"/>
        <v>0</v>
      </c>
      <c r="I129">
        <f t="shared" si="8"/>
        <v>132.43096606831745</v>
      </c>
      <c r="J129">
        <f t="shared" si="9"/>
        <v>43.460966068317447</v>
      </c>
      <c r="K129">
        <f t="shared" si="10"/>
        <v>0.48849012103312855</v>
      </c>
      <c r="P129" t="s">
        <v>152</v>
      </c>
      <c r="Q129">
        <v>142.85</v>
      </c>
      <c r="R129">
        <v>101.08474811238172</v>
      </c>
    </row>
    <row r="130" spans="1:18" x14ac:dyDescent="0.35">
      <c r="A130" t="s">
        <v>151</v>
      </c>
      <c r="B130">
        <v>114.61</v>
      </c>
      <c r="E130">
        <f t="shared" si="11"/>
        <v>128</v>
      </c>
      <c r="F130">
        <v>142.85</v>
      </c>
      <c r="G130">
        <f t="shared" si="6"/>
        <v>131.20793236456561</v>
      </c>
      <c r="H130">
        <f t="shared" si="7"/>
        <v>0</v>
      </c>
      <c r="I130">
        <f t="shared" si="8"/>
        <v>101.08474811238172</v>
      </c>
      <c r="J130">
        <f t="shared" si="9"/>
        <v>-41.765251887618277</v>
      </c>
      <c r="K130">
        <f t="shared" si="10"/>
        <v>0.29237138178241706</v>
      </c>
      <c r="P130" t="s">
        <v>151</v>
      </c>
      <c r="Q130">
        <v>114.61</v>
      </c>
      <c r="R130">
        <v>131.20793236456561</v>
      </c>
    </row>
    <row r="131" spans="1:18" x14ac:dyDescent="0.35">
      <c r="A131" t="s">
        <v>150</v>
      </c>
      <c r="B131">
        <v>109.21</v>
      </c>
      <c r="E131">
        <f t="shared" si="11"/>
        <v>129</v>
      </c>
      <c r="F131">
        <v>114.61</v>
      </c>
      <c r="G131">
        <f t="shared" si="6"/>
        <v>119.23667510581744</v>
      </c>
      <c r="H131">
        <f t="shared" si="7"/>
        <v>0</v>
      </c>
      <c r="I131">
        <f t="shared" si="8"/>
        <v>131.20793236456561</v>
      </c>
      <c r="J131">
        <f t="shared" si="9"/>
        <v>16.597932364565608</v>
      </c>
      <c r="K131">
        <f t="shared" si="10"/>
        <v>0.14482097866299282</v>
      </c>
      <c r="P131" t="s">
        <v>150</v>
      </c>
      <c r="Q131">
        <v>109.21</v>
      </c>
      <c r="R131">
        <v>119.23667510581744</v>
      </c>
    </row>
    <row r="132" spans="1:18" x14ac:dyDescent="0.35">
      <c r="A132" t="s">
        <v>149</v>
      </c>
      <c r="B132">
        <v>78.739999999999995</v>
      </c>
      <c r="E132">
        <f t="shared" si="11"/>
        <v>130</v>
      </c>
      <c r="F132">
        <v>109.21</v>
      </c>
      <c r="G132">
        <f t="shared" ref="G132:G195" si="12">($M$2*F132+(1-$M$2)*(G131+H131))</f>
        <v>112.00493656723424</v>
      </c>
      <c r="H132">
        <f t="shared" ref="H132:H195" si="13">(($N$2*(G132-G131))+((1-$N$2)*H131))</f>
        <v>0</v>
      </c>
      <c r="I132">
        <f t="shared" ref="I132:I195" si="14">H131+G131</f>
        <v>119.23667510581744</v>
      </c>
      <c r="J132">
        <f t="shared" ref="J132:J195" si="15">I132-F132</f>
        <v>10.026675105817446</v>
      </c>
      <c r="K132">
        <f t="shared" ref="K132:K195" si="16">ABS(J132/F132)</f>
        <v>9.1810961503685076E-2</v>
      </c>
      <c r="P132" t="s">
        <v>149</v>
      </c>
      <c r="Q132">
        <v>78.739999999999995</v>
      </c>
      <c r="R132">
        <v>112.00493656723424</v>
      </c>
    </row>
    <row r="133" spans="1:18" x14ac:dyDescent="0.35">
      <c r="A133" t="s">
        <v>148</v>
      </c>
      <c r="B133">
        <v>84.81</v>
      </c>
      <c r="E133">
        <f t="shared" ref="E133:E196" si="17">1+E132</f>
        <v>131</v>
      </c>
      <c r="F133">
        <v>78.739999999999995</v>
      </c>
      <c r="G133">
        <f t="shared" si="12"/>
        <v>88.012603992578477</v>
      </c>
      <c r="H133">
        <f t="shared" si="13"/>
        <v>0</v>
      </c>
      <c r="I133">
        <f t="shared" si="14"/>
        <v>112.00493656723424</v>
      </c>
      <c r="J133">
        <f t="shared" si="15"/>
        <v>33.264936567234244</v>
      </c>
      <c r="K133">
        <f t="shared" si="16"/>
        <v>0.42246553933495362</v>
      </c>
      <c r="P133" t="s">
        <v>148</v>
      </c>
      <c r="Q133">
        <v>84.81</v>
      </c>
      <c r="R133">
        <v>88.012603992578477</v>
      </c>
    </row>
    <row r="134" spans="1:18" x14ac:dyDescent="0.35">
      <c r="A134" t="s">
        <v>147</v>
      </c>
      <c r="B134">
        <v>67.260000000000005</v>
      </c>
      <c r="E134">
        <f t="shared" si="17"/>
        <v>132</v>
      </c>
      <c r="F134">
        <v>84.81</v>
      </c>
      <c r="G134">
        <f t="shared" si="12"/>
        <v>85.70272614448578</v>
      </c>
      <c r="H134">
        <f t="shared" si="13"/>
        <v>0</v>
      </c>
      <c r="I134">
        <f t="shared" si="14"/>
        <v>88.012603992578477</v>
      </c>
      <c r="J134">
        <f t="shared" si="15"/>
        <v>3.2026039925784744</v>
      </c>
      <c r="K134">
        <f t="shared" si="16"/>
        <v>3.776210343801998E-2</v>
      </c>
      <c r="P134" t="s">
        <v>147</v>
      </c>
      <c r="Q134">
        <v>67.260000000000005</v>
      </c>
      <c r="R134">
        <v>85.70272614448578</v>
      </c>
    </row>
    <row r="135" spans="1:18" x14ac:dyDescent="0.35">
      <c r="A135" t="s">
        <v>146</v>
      </c>
      <c r="B135">
        <v>72.34</v>
      </c>
      <c r="E135">
        <f t="shared" si="17"/>
        <v>133</v>
      </c>
      <c r="F135">
        <v>67.260000000000005</v>
      </c>
      <c r="G135">
        <f t="shared" si="12"/>
        <v>72.400911534153849</v>
      </c>
      <c r="H135">
        <f t="shared" si="13"/>
        <v>0</v>
      </c>
      <c r="I135">
        <f t="shared" si="14"/>
        <v>85.70272614448578</v>
      </c>
      <c r="J135">
        <f t="shared" si="15"/>
        <v>18.442726144485775</v>
      </c>
      <c r="K135">
        <f t="shared" si="16"/>
        <v>0.27420050764920867</v>
      </c>
      <c r="P135" t="s">
        <v>146</v>
      </c>
      <c r="Q135">
        <v>72.34</v>
      </c>
      <c r="R135">
        <v>72.400911534153849</v>
      </c>
    </row>
    <row r="136" spans="1:18" x14ac:dyDescent="0.35">
      <c r="A136" t="s">
        <v>145</v>
      </c>
      <c r="B136">
        <v>106.43</v>
      </c>
      <c r="E136">
        <f t="shared" si="17"/>
        <v>134</v>
      </c>
      <c r="F136">
        <v>72.34</v>
      </c>
      <c r="G136">
        <f t="shared" si="12"/>
        <v>72.356979095500378</v>
      </c>
      <c r="H136">
        <f t="shared" si="13"/>
        <v>0</v>
      </c>
      <c r="I136">
        <f t="shared" si="14"/>
        <v>72.400911534153849</v>
      </c>
      <c r="J136">
        <f t="shared" si="15"/>
        <v>6.0911534153845537E-2</v>
      </c>
      <c r="K136">
        <f t="shared" si="16"/>
        <v>8.4201733693455255E-4</v>
      </c>
      <c r="P136" t="s">
        <v>145</v>
      </c>
      <c r="Q136">
        <v>106.43</v>
      </c>
      <c r="R136">
        <v>72.356979095500378</v>
      </c>
    </row>
    <row r="137" spans="1:18" x14ac:dyDescent="0.35">
      <c r="A137" t="s">
        <v>144</v>
      </c>
      <c r="B137">
        <v>144.41</v>
      </c>
      <c r="E137">
        <f t="shared" si="17"/>
        <v>135</v>
      </c>
      <c r="F137">
        <v>106.43</v>
      </c>
      <c r="G137">
        <f t="shared" si="12"/>
        <v>96.932142427366657</v>
      </c>
      <c r="H137">
        <f t="shared" si="13"/>
        <v>0</v>
      </c>
      <c r="I137">
        <f t="shared" si="14"/>
        <v>72.356979095500378</v>
      </c>
      <c r="J137">
        <f t="shared" si="15"/>
        <v>-34.073020904499629</v>
      </c>
      <c r="K137">
        <f t="shared" si="16"/>
        <v>0.32014489245982924</v>
      </c>
      <c r="P137" t="s">
        <v>144</v>
      </c>
      <c r="Q137">
        <v>144.41</v>
      </c>
      <c r="R137">
        <v>96.932142427366657</v>
      </c>
    </row>
    <row r="138" spans="1:18" x14ac:dyDescent="0.35">
      <c r="A138" t="s">
        <v>143</v>
      </c>
      <c r="B138">
        <v>127.68</v>
      </c>
      <c r="E138">
        <f t="shared" si="17"/>
        <v>136</v>
      </c>
      <c r="F138">
        <v>144.41</v>
      </c>
      <c r="G138">
        <f t="shared" si="12"/>
        <v>131.17554302764822</v>
      </c>
      <c r="H138">
        <f t="shared" si="13"/>
        <v>0</v>
      </c>
      <c r="I138">
        <f t="shared" si="14"/>
        <v>96.932142427366657</v>
      </c>
      <c r="J138">
        <f t="shared" si="15"/>
        <v>-47.47785757263334</v>
      </c>
      <c r="K138">
        <f t="shared" si="16"/>
        <v>0.32877125941855373</v>
      </c>
      <c r="P138" t="s">
        <v>143</v>
      </c>
      <c r="Q138">
        <v>127.68</v>
      </c>
      <c r="R138">
        <v>131.17554302764822</v>
      </c>
    </row>
    <row r="139" spans="1:18" x14ac:dyDescent="0.35">
      <c r="A139" t="s">
        <v>142</v>
      </c>
      <c r="B139">
        <v>140.82</v>
      </c>
      <c r="E139">
        <f t="shared" si="17"/>
        <v>137</v>
      </c>
      <c r="F139">
        <v>127.68</v>
      </c>
      <c r="G139">
        <f t="shared" si="12"/>
        <v>128.65438292626499</v>
      </c>
      <c r="H139">
        <f t="shared" si="13"/>
        <v>0</v>
      </c>
      <c r="I139">
        <f t="shared" si="14"/>
        <v>131.17554302764822</v>
      </c>
      <c r="J139">
        <f t="shared" si="15"/>
        <v>3.4955430276482105</v>
      </c>
      <c r="K139">
        <f t="shared" si="16"/>
        <v>2.7377373336843751E-2</v>
      </c>
      <c r="P139" t="s">
        <v>142</v>
      </c>
      <c r="Q139">
        <v>140.82</v>
      </c>
      <c r="R139">
        <v>128.65438292626499</v>
      </c>
    </row>
    <row r="140" spans="1:18" x14ac:dyDescent="0.35">
      <c r="A140" t="s">
        <v>141</v>
      </c>
      <c r="B140">
        <v>90.74</v>
      </c>
      <c r="E140">
        <f t="shared" si="17"/>
        <v>138</v>
      </c>
      <c r="F140">
        <v>140.82</v>
      </c>
      <c r="G140">
        <f t="shared" si="12"/>
        <v>137.42883317116525</v>
      </c>
      <c r="H140">
        <f t="shared" si="13"/>
        <v>0</v>
      </c>
      <c r="I140">
        <f t="shared" si="14"/>
        <v>128.65438292626499</v>
      </c>
      <c r="J140">
        <f t="shared" si="15"/>
        <v>-12.165617073735007</v>
      </c>
      <c r="K140">
        <f t="shared" si="16"/>
        <v>8.6391258867596979E-2</v>
      </c>
      <c r="P140" t="s">
        <v>141</v>
      </c>
      <c r="Q140">
        <v>90.74</v>
      </c>
      <c r="R140">
        <v>137.42883317116525</v>
      </c>
    </row>
    <row r="141" spans="1:18" x14ac:dyDescent="0.35">
      <c r="A141" t="s">
        <v>140</v>
      </c>
      <c r="B141">
        <v>146.88</v>
      </c>
      <c r="E141">
        <f t="shared" si="17"/>
        <v>139</v>
      </c>
      <c r="F141">
        <v>90.74</v>
      </c>
      <c r="G141">
        <f t="shared" si="12"/>
        <v>103.75451635107606</v>
      </c>
      <c r="H141">
        <f t="shared" si="13"/>
        <v>0</v>
      </c>
      <c r="I141">
        <f t="shared" si="14"/>
        <v>137.42883317116525</v>
      </c>
      <c r="J141">
        <f t="shared" si="15"/>
        <v>46.688833171165257</v>
      </c>
      <c r="K141">
        <f t="shared" si="16"/>
        <v>0.51453419849201298</v>
      </c>
      <c r="P141" t="s">
        <v>140</v>
      </c>
      <c r="Q141">
        <v>146.88</v>
      </c>
      <c r="R141">
        <v>103.75451635107606</v>
      </c>
    </row>
    <row r="142" spans="1:18" x14ac:dyDescent="0.35">
      <c r="A142" t="s">
        <v>139</v>
      </c>
      <c r="B142">
        <v>110.48</v>
      </c>
      <c r="E142">
        <f t="shared" si="17"/>
        <v>140</v>
      </c>
      <c r="F142">
        <v>146.88</v>
      </c>
      <c r="G142">
        <f t="shared" si="12"/>
        <v>134.85876764151791</v>
      </c>
      <c r="H142">
        <f t="shared" si="13"/>
        <v>0</v>
      </c>
      <c r="I142">
        <f t="shared" si="14"/>
        <v>103.75451635107606</v>
      </c>
      <c r="J142">
        <f t="shared" si="15"/>
        <v>-43.125483648923932</v>
      </c>
      <c r="K142">
        <f t="shared" si="16"/>
        <v>0.29361031896053874</v>
      </c>
      <c r="P142" t="s">
        <v>139</v>
      </c>
      <c r="Q142">
        <v>110.48</v>
      </c>
      <c r="R142">
        <v>134.85876764151791</v>
      </c>
    </row>
    <row r="143" spans="1:18" x14ac:dyDescent="0.35">
      <c r="A143" t="s">
        <v>138</v>
      </c>
      <c r="B143">
        <v>101.13</v>
      </c>
      <c r="E143">
        <f t="shared" si="17"/>
        <v>141</v>
      </c>
      <c r="F143">
        <v>110.48</v>
      </c>
      <c r="G143">
        <f t="shared" si="12"/>
        <v>117.27558362331419</v>
      </c>
      <c r="H143">
        <f t="shared" si="13"/>
        <v>0</v>
      </c>
      <c r="I143">
        <f t="shared" si="14"/>
        <v>134.85876764151791</v>
      </c>
      <c r="J143">
        <f t="shared" si="15"/>
        <v>24.378767641517911</v>
      </c>
      <c r="K143">
        <f t="shared" si="16"/>
        <v>0.22066227046993039</v>
      </c>
      <c r="P143" t="s">
        <v>138</v>
      </c>
      <c r="Q143">
        <v>101.13</v>
      </c>
      <c r="R143">
        <v>117.27558362331419</v>
      </c>
    </row>
    <row r="144" spans="1:18" x14ac:dyDescent="0.35">
      <c r="A144" t="s">
        <v>137</v>
      </c>
      <c r="B144">
        <v>79.900000000000006</v>
      </c>
      <c r="E144">
        <f t="shared" si="17"/>
        <v>142</v>
      </c>
      <c r="F144">
        <v>101.13</v>
      </c>
      <c r="G144">
        <f t="shared" si="12"/>
        <v>105.6305828544257</v>
      </c>
      <c r="H144">
        <f t="shared" si="13"/>
        <v>0</v>
      </c>
      <c r="I144">
        <f t="shared" si="14"/>
        <v>117.27558362331419</v>
      </c>
      <c r="J144">
        <f t="shared" si="15"/>
        <v>16.145583623314195</v>
      </c>
      <c r="K144">
        <f t="shared" si="16"/>
        <v>0.15965177121837432</v>
      </c>
      <c r="P144" t="s">
        <v>137</v>
      </c>
      <c r="Q144">
        <v>79.900000000000006</v>
      </c>
      <c r="R144">
        <v>105.6305828544257</v>
      </c>
    </row>
    <row r="145" spans="1:18" x14ac:dyDescent="0.35">
      <c r="A145" t="s">
        <v>136</v>
      </c>
      <c r="B145">
        <v>79.459999999999994</v>
      </c>
      <c r="E145">
        <f t="shared" si="17"/>
        <v>143</v>
      </c>
      <c r="F145">
        <v>79.900000000000006</v>
      </c>
      <c r="G145">
        <f t="shared" si="12"/>
        <v>87.072402232756062</v>
      </c>
      <c r="H145">
        <f t="shared" si="13"/>
        <v>0</v>
      </c>
      <c r="I145">
        <f t="shared" si="14"/>
        <v>105.6305828544257</v>
      </c>
      <c r="J145">
        <f t="shared" si="15"/>
        <v>25.730582854425691</v>
      </c>
      <c r="K145">
        <f t="shared" si="16"/>
        <v>0.32203482921684218</v>
      </c>
      <c r="P145" t="s">
        <v>136</v>
      </c>
      <c r="Q145">
        <v>79.459999999999994</v>
      </c>
      <c r="R145">
        <v>87.072402232756062</v>
      </c>
    </row>
    <row r="146" spans="1:18" x14ac:dyDescent="0.35">
      <c r="A146" t="s">
        <v>135</v>
      </c>
      <c r="B146">
        <v>74.56</v>
      </c>
      <c r="E146">
        <f t="shared" si="17"/>
        <v>144</v>
      </c>
      <c r="F146">
        <v>79.459999999999994</v>
      </c>
      <c r="G146">
        <f t="shared" si="12"/>
        <v>81.581957791619374</v>
      </c>
      <c r="H146">
        <f t="shared" si="13"/>
        <v>0</v>
      </c>
      <c r="I146">
        <f t="shared" si="14"/>
        <v>87.072402232756062</v>
      </c>
      <c r="J146">
        <f t="shared" si="15"/>
        <v>7.6124022327560681</v>
      </c>
      <c r="K146">
        <f t="shared" si="16"/>
        <v>9.5801689312308938E-2</v>
      </c>
      <c r="P146" t="s">
        <v>135</v>
      </c>
      <c r="Q146">
        <v>74.56</v>
      </c>
      <c r="R146">
        <v>81.581957791619374</v>
      </c>
    </row>
    <row r="147" spans="1:18" x14ac:dyDescent="0.35">
      <c r="A147" t="s">
        <v>134</v>
      </c>
      <c r="B147">
        <v>78.12</v>
      </c>
      <c r="E147">
        <f t="shared" si="17"/>
        <v>145</v>
      </c>
      <c r="F147">
        <v>74.56</v>
      </c>
      <c r="G147">
        <f t="shared" si="12"/>
        <v>76.51737135174406</v>
      </c>
      <c r="H147">
        <f t="shared" si="13"/>
        <v>0</v>
      </c>
      <c r="I147">
        <f t="shared" si="14"/>
        <v>81.581957791619374</v>
      </c>
      <c r="J147">
        <f t="shared" si="15"/>
        <v>7.0219577916193714</v>
      </c>
      <c r="K147">
        <f t="shared" si="16"/>
        <v>9.4178618449830623E-2</v>
      </c>
      <c r="P147" t="s">
        <v>134</v>
      </c>
      <c r="Q147">
        <v>78.12</v>
      </c>
      <c r="R147">
        <v>76.51737135174406</v>
      </c>
    </row>
    <row r="148" spans="1:18" x14ac:dyDescent="0.35">
      <c r="A148" t="s">
        <v>133</v>
      </c>
      <c r="B148">
        <v>112.75</v>
      </c>
      <c r="E148">
        <f t="shared" si="17"/>
        <v>146</v>
      </c>
      <c r="F148">
        <v>78.12</v>
      </c>
      <c r="G148">
        <f t="shared" si="12"/>
        <v>77.67326712340477</v>
      </c>
      <c r="H148">
        <f t="shared" si="13"/>
        <v>0</v>
      </c>
      <c r="I148">
        <f t="shared" si="14"/>
        <v>76.51737135174406</v>
      </c>
      <c r="J148">
        <f t="shared" si="15"/>
        <v>-1.6026286482559442</v>
      </c>
      <c r="K148">
        <f t="shared" si="16"/>
        <v>2.051495965509401E-2</v>
      </c>
      <c r="P148" t="s">
        <v>133</v>
      </c>
      <c r="Q148">
        <v>112.75</v>
      </c>
      <c r="R148">
        <v>77.67326712340477</v>
      </c>
    </row>
    <row r="149" spans="1:18" x14ac:dyDescent="0.35">
      <c r="A149" t="s">
        <v>132</v>
      </c>
      <c r="B149">
        <v>148.47</v>
      </c>
      <c r="E149">
        <f t="shared" si="17"/>
        <v>147</v>
      </c>
      <c r="F149">
        <v>112.75</v>
      </c>
      <c r="G149">
        <f t="shared" si="12"/>
        <v>102.97235762690443</v>
      </c>
      <c r="H149">
        <f t="shared" si="13"/>
        <v>0</v>
      </c>
      <c r="I149">
        <f t="shared" si="14"/>
        <v>77.67326712340477</v>
      </c>
      <c r="J149">
        <f t="shared" si="15"/>
        <v>-35.07673287659523</v>
      </c>
      <c r="K149">
        <f t="shared" si="16"/>
        <v>0.31110184369485794</v>
      </c>
      <c r="P149" t="s">
        <v>132</v>
      </c>
      <c r="Q149">
        <v>148.47</v>
      </c>
      <c r="R149">
        <v>102.97235762690443</v>
      </c>
    </row>
    <row r="150" spans="1:18" x14ac:dyDescent="0.35">
      <c r="A150" t="s">
        <v>131</v>
      </c>
      <c r="B150">
        <v>141.96</v>
      </c>
      <c r="E150">
        <f t="shared" si="17"/>
        <v>148</v>
      </c>
      <c r="F150">
        <v>148.47</v>
      </c>
      <c r="G150">
        <f t="shared" si="12"/>
        <v>135.78752818860852</v>
      </c>
      <c r="H150">
        <f t="shared" si="13"/>
        <v>0</v>
      </c>
      <c r="I150">
        <f t="shared" si="14"/>
        <v>102.97235762690443</v>
      </c>
      <c r="J150">
        <f t="shared" si="15"/>
        <v>-45.497642373095573</v>
      </c>
      <c r="K150">
        <f t="shared" si="16"/>
        <v>0.30644333786687933</v>
      </c>
      <c r="P150" t="s">
        <v>131</v>
      </c>
      <c r="Q150">
        <v>141.96</v>
      </c>
      <c r="R150">
        <v>135.78752818860852</v>
      </c>
    </row>
    <row r="151" spans="1:18" x14ac:dyDescent="0.35">
      <c r="A151" t="s">
        <v>130</v>
      </c>
      <c r="B151">
        <v>130.34</v>
      </c>
      <c r="E151">
        <f t="shared" si="17"/>
        <v>149</v>
      </c>
      <c r="F151">
        <v>141.96</v>
      </c>
      <c r="G151">
        <f t="shared" si="12"/>
        <v>140.23942293992641</v>
      </c>
      <c r="H151">
        <f t="shared" si="13"/>
        <v>0</v>
      </c>
      <c r="I151">
        <f t="shared" si="14"/>
        <v>135.78752818860852</v>
      </c>
      <c r="J151">
        <f t="shared" si="15"/>
        <v>-6.1724718113914889</v>
      </c>
      <c r="K151">
        <f t="shared" si="16"/>
        <v>4.3480359336372842E-2</v>
      </c>
      <c r="P151" t="s">
        <v>130</v>
      </c>
      <c r="Q151">
        <v>130.34</v>
      </c>
      <c r="R151">
        <v>140.23942293992641</v>
      </c>
    </row>
    <row r="152" spans="1:18" x14ac:dyDescent="0.35">
      <c r="A152" t="s">
        <v>129</v>
      </c>
      <c r="B152">
        <v>87.31</v>
      </c>
      <c r="E152">
        <f t="shared" si="17"/>
        <v>150</v>
      </c>
      <c r="F152">
        <v>130.34</v>
      </c>
      <c r="G152">
        <f t="shared" si="12"/>
        <v>133.09946501480482</v>
      </c>
      <c r="H152">
        <f t="shared" si="13"/>
        <v>0</v>
      </c>
      <c r="I152">
        <f t="shared" si="14"/>
        <v>140.23942293992641</v>
      </c>
      <c r="J152">
        <f t="shared" si="15"/>
        <v>9.89942293992641</v>
      </c>
      <c r="K152">
        <f t="shared" si="16"/>
        <v>7.59507667632838E-2</v>
      </c>
      <c r="P152" t="s">
        <v>129</v>
      </c>
      <c r="Q152">
        <v>87.31</v>
      </c>
      <c r="R152">
        <v>133.09946501480482</v>
      </c>
    </row>
    <row r="153" spans="1:18" x14ac:dyDescent="0.35">
      <c r="A153" t="s">
        <v>128</v>
      </c>
      <c r="B153">
        <v>141.03</v>
      </c>
      <c r="E153">
        <f t="shared" si="17"/>
        <v>151</v>
      </c>
      <c r="F153">
        <v>87.31</v>
      </c>
      <c r="G153">
        <f t="shared" si="12"/>
        <v>100.07381739842332</v>
      </c>
      <c r="H153">
        <f t="shared" si="13"/>
        <v>0</v>
      </c>
      <c r="I153">
        <f t="shared" si="14"/>
        <v>133.09946501480482</v>
      </c>
      <c r="J153">
        <f t="shared" si="15"/>
        <v>45.789465014804819</v>
      </c>
      <c r="K153">
        <f t="shared" si="16"/>
        <v>0.52444697073422075</v>
      </c>
      <c r="P153" t="s">
        <v>128</v>
      </c>
      <c r="Q153">
        <v>141.03</v>
      </c>
      <c r="R153">
        <v>100.07381739842332</v>
      </c>
    </row>
    <row r="154" spans="1:18" x14ac:dyDescent="0.35">
      <c r="A154" t="s">
        <v>127</v>
      </c>
      <c r="B154">
        <v>110.17</v>
      </c>
      <c r="E154">
        <f t="shared" si="17"/>
        <v>152</v>
      </c>
      <c r="F154">
        <v>141.03</v>
      </c>
      <c r="G154">
        <f t="shared" si="12"/>
        <v>129.61346049917842</v>
      </c>
      <c r="H154">
        <f t="shared" si="13"/>
        <v>0</v>
      </c>
      <c r="I154">
        <f t="shared" si="14"/>
        <v>100.07381739842332</v>
      </c>
      <c r="J154">
        <f t="shared" si="15"/>
        <v>-40.956182601576685</v>
      </c>
      <c r="K154">
        <f t="shared" si="16"/>
        <v>0.29040759130381255</v>
      </c>
      <c r="P154" t="s">
        <v>127</v>
      </c>
      <c r="Q154">
        <v>110.17</v>
      </c>
      <c r="R154">
        <v>129.61346049917842</v>
      </c>
    </row>
    <row r="155" spans="1:18" x14ac:dyDescent="0.35">
      <c r="A155" t="s">
        <v>126</v>
      </c>
      <c r="B155">
        <v>103</v>
      </c>
      <c r="E155">
        <f t="shared" si="17"/>
        <v>153</v>
      </c>
      <c r="F155">
        <v>110.17</v>
      </c>
      <c r="G155">
        <f t="shared" si="12"/>
        <v>115.58986632350323</v>
      </c>
      <c r="H155">
        <f t="shared" si="13"/>
        <v>0</v>
      </c>
      <c r="I155">
        <f t="shared" si="14"/>
        <v>129.61346049917842</v>
      </c>
      <c r="J155">
        <f t="shared" si="15"/>
        <v>19.443460499178414</v>
      </c>
      <c r="K155">
        <f t="shared" si="16"/>
        <v>0.17648598074955446</v>
      </c>
      <c r="P155" t="s">
        <v>126</v>
      </c>
      <c r="Q155">
        <v>103</v>
      </c>
      <c r="R155">
        <v>115.58986632350323</v>
      </c>
    </row>
    <row r="156" spans="1:18" x14ac:dyDescent="0.35">
      <c r="A156" t="s">
        <v>125</v>
      </c>
      <c r="B156">
        <v>82.2</v>
      </c>
      <c r="E156">
        <f t="shared" si="17"/>
        <v>154</v>
      </c>
      <c r="F156">
        <v>103</v>
      </c>
      <c r="G156">
        <f t="shared" si="12"/>
        <v>106.50942634450519</v>
      </c>
      <c r="H156">
        <f t="shared" si="13"/>
        <v>0</v>
      </c>
      <c r="I156">
        <f t="shared" si="14"/>
        <v>115.58986632350323</v>
      </c>
      <c r="J156">
        <f t="shared" si="15"/>
        <v>12.58986632350323</v>
      </c>
      <c r="K156">
        <f t="shared" si="16"/>
        <v>0.12223171187867214</v>
      </c>
      <c r="P156" t="s">
        <v>125</v>
      </c>
      <c r="Q156">
        <v>82.2</v>
      </c>
      <c r="R156">
        <v>106.50942634450519</v>
      </c>
    </row>
    <row r="157" spans="1:18" x14ac:dyDescent="0.35">
      <c r="A157" t="s">
        <v>124</v>
      </c>
      <c r="B157">
        <v>87.62</v>
      </c>
      <c r="E157">
        <f t="shared" si="17"/>
        <v>155</v>
      </c>
      <c r="F157">
        <v>82.2</v>
      </c>
      <c r="G157">
        <f t="shared" si="12"/>
        <v>88.976254730675805</v>
      </c>
      <c r="H157">
        <f t="shared" si="13"/>
        <v>0</v>
      </c>
      <c r="I157">
        <f t="shared" si="14"/>
        <v>106.50942634450519</v>
      </c>
      <c r="J157">
        <f t="shared" si="15"/>
        <v>24.309426344505184</v>
      </c>
      <c r="K157">
        <f t="shared" si="16"/>
        <v>0.29573511368011174</v>
      </c>
      <c r="P157" t="s">
        <v>124</v>
      </c>
      <c r="Q157">
        <v>87.62</v>
      </c>
      <c r="R157">
        <v>88.976254730675805</v>
      </c>
    </row>
    <row r="158" spans="1:18" x14ac:dyDescent="0.35">
      <c r="A158" t="s">
        <v>123</v>
      </c>
      <c r="B158">
        <v>77.08</v>
      </c>
      <c r="E158">
        <f t="shared" si="17"/>
        <v>156</v>
      </c>
      <c r="F158">
        <v>87.62</v>
      </c>
      <c r="G158">
        <f t="shared" si="12"/>
        <v>87.998056125410002</v>
      </c>
      <c r="H158">
        <f t="shared" si="13"/>
        <v>0</v>
      </c>
      <c r="I158">
        <f t="shared" si="14"/>
        <v>88.976254730675805</v>
      </c>
      <c r="J158">
        <f t="shared" si="15"/>
        <v>1.3562547306758006</v>
      </c>
      <c r="K158">
        <f t="shared" si="16"/>
        <v>1.5478825960691629E-2</v>
      </c>
      <c r="P158" t="s">
        <v>123</v>
      </c>
      <c r="Q158">
        <v>77.08</v>
      </c>
      <c r="R158">
        <v>87.998056125410002</v>
      </c>
    </row>
    <row r="159" spans="1:18" x14ac:dyDescent="0.35">
      <c r="A159" t="s">
        <v>122</v>
      </c>
      <c r="B159">
        <v>74.08</v>
      </c>
      <c r="E159">
        <f t="shared" si="17"/>
        <v>157</v>
      </c>
      <c r="F159">
        <v>77.08</v>
      </c>
      <c r="G159">
        <f t="shared" si="12"/>
        <v>80.123409104810747</v>
      </c>
      <c r="H159">
        <f t="shared" si="13"/>
        <v>0</v>
      </c>
      <c r="I159">
        <f t="shared" si="14"/>
        <v>87.998056125410002</v>
      </c>
      <c r="J159">
        <f t="shared" si="15"/>
        <v>10.918056125410004</v>
      </c>
      <c r="K159">
        <f t="shared" si="16"/>
        <v>0.14164577225493</v>
      </c>
      <c r="P159" t="s">
        <v>122</v>
      </c>
      <c r="Q159">
        <v>74.08</v>
      </c>
      <c r="R159">
        <v>80.123409104810747</v>
      </c>
    </row>
    <row r="160" spans="1:18" x14ac:dyDescent="0.35">
      <c r="A160" t="s">
        <v>121</v>
      </c>
      <c r="B160">
        <v>118.54</v>
      </c>
      <c r="E160">
        <f t="shared" si="17"/>
        <v>158</v>
      </c>
      <c r="F160">
        <v>74.08</v>
      </c>
      <c r="G160">
        <f t="shared" si="12"/>
        <v>75.76460081926777</v>
      </c>
      <c r="H160">
        <f t="shared" si="13"/>
        <v>0</v>
      </c>
      <c r="I160">
        <f t="shared" si="14"/>
        <v>80.123409104810747</v>
      </c>
      <c r="J160">
        <f t="shared" si="15"/>
        <v>6.043409104810749</v>
      </c>
      <c r="K160">
        <f t="shared" si="16"/>
        <v>8.157949655522069E-2</v>
      </c>
      <c r="P160" t="s">
        <v>121</v>
      </c>
      <c r="Q160">
        <v>118.54</v>
      </c>
      <c r="R160">
        <v>75.76460081926777</v>
      </c>
    </row>
    <row r="161" spans="1:18" x14ac:dyDescent="0.35">
      <c r="A161" t="s">
        <v>120</v>
      </c>
      <c r="B161">
        <v>134.36000000000001</v>
      </c>
      <c r="E161">
        <f t="shared" si="17"/>
        <v>159</v>
      </c>
      <c r="F161">
        <v>118.54</v>
      </c>
      <c r="G161">
        <f t="shared" si="12"/>
        <v>106.61635371780376</v>
      </c>
      <c r="H161">
        <f t="shared" si="13"/>
        <v>0</v>
      </c>
      <c r="I161">
        <f t="shared" si="14"/>
        <v>75.76460081926777</v>
      </c>
      <c r="J161">
        <f t="shared" si="15"/>
        <v>-42.775399180732236</v>
      </c>
      <c r="K161">
        <f t="shared" si="16"/>
        <v>0.36085202615768713</v>
      </c>
      <c r="P161" t="s">
        <v>120</v>
      </c>
      <c r="Q161">
        <v>134.36000000000001</v>
      </c>
      <c r="R161">
        <v>106.61635371780376</v>
      </c>
    </row>
    <row r="162" spans="1:18" x14ac:dyDescent="0.35">
      <c r="A162" t="s">
        <v>119</v>
      </c>
      <c r="B162">
        <v>128.71</v>
      </c>
      <c r="E162">
        <f t="shared" si="17"/>
        <v>160</v>
      </c>
      <c r="F162">
        <v>134.36000000000001</v>
      </c>
      <c r="G162">
        <f t="shared" si="12"/>
        <v>126.62645615977596</v>
      </c>
      <c r="H162">
        <f t="shared" si="13"/>
        <v>0</v>
      </c>
      <c r="I162">
        <f t="shared" si="14"/>
        <v>106.61635371780376</v>
      </c>
      <c r="J162">
        <f t="shared" si="15"/>
        <v>-27.743646282196252</v>
      </c>
      <c r="K162">
        <f t="shared" si="16"/>
        <v>0.20648739418127604</v>
      </c>
      <c r="P162" t="s">
        <v>119</v>
      </c>
      <c r="Q162">
        <v>128.71</v>
      </c>
      <c r="R162">
        <v>126.62645615977596</v>
      </c>
    </row>
    <row r="163" spans="1:18" x14ac:dyDescent="0.35">
      <c r="A163" t="s">
        <v>118</v>
      </c>
      <c r="B163">
        <v>138.22</v>
      </c>
      <c r="E163">
        <f t="shared" si="17"/>
        <v>161</v>
      </c>
      <c r="F163">
        <v>128.71</v>
      </c>
      <c r="G163">
        <f t="shared" si="12"/>
        <v>128.12921197136436</v>
      </c>
      <c r="H163">
        <f t="shared" si="13"/>
        <v>0</v>
      </c>
      <c r="I163">
        <f t="shared" si="14"/>
        <v>126.62645615977596</v>
      </c>
      <c r="J163">
        <f t="shared" si="15"/>
        <v>-2.0835438402240527</v>
      </c>
      <c r="K163">
        <f t="shared" si="16"/>
        <v>1.6187894027069012E-2</v>
      </c>
      <c r="P163" t="s">
        <v>118</v>
      </c>
      <c r="Q163">
        <v>138.22</v>
      </c>
      <c r="R163">
        <v>128.12921197136436</v>
      </c>
    </row>
    <row r="164" spans="1:18" x14ac:dyDescent="0.35">
      <c r="A164" t="s">
        <v>117</v>
      </c>
      <c r="B164">
        <v>84.01</v>
      </c>
      <c r="E164">
        <f t="shared" si="17"/>
        <v>162</v>
      </c>
      <c r="F164">
        <v>138.22</v>
      </c>
      <c r="G164">
        <f t="shared" si="12"/>
        <v>135.40719194989376</v>
      </c>
      <c r="H164">
        <f t="shared" si="13"/>
        <v>0</v>
      </c>
      <c r="I164">
        <f t="shared" si="14"/>
        <v>128.12921197136436</v>
      </c>
      <c r="J164">
        <f t="shared" si="15"/>
        <v>-10.090788028635643</v>
      </c>
      <c r="K164">
        <f t="shared" si="16"/>
        <v>7.3005267172881222E-2</v>
      </c>
      <c r="P164" t="s">
        <v>117</v>
      </c>
      <c r="Q164">
        <v>84.01</v>
      </c>
      <c r="R164">
        <v>135.40719194989376</v>
      </c>
    </row>
    <row r="165" spans="1:18" x14ac:dyDescent="0.35">
      <c r="A165" t="s">
        <v>116</v>
      </c>
      <c r="B165">
        <v>140.51</v>
      </c>
      <c r="E165">
        <f t="shared" si="17"/>
        <v>163</v>
      </c>
      <c r="F165">
        <v>84.01</v>
      </c>
      <c r="G165">
        <f t="shared" si="12"/>
        <v>98.336971774578473</v>
      </c>
      <c r="H165">
        <f t="shared" si="13"/>
        <v>0</v>
      </c>
      <c r="I165">
        <f t="shared" si="14"/>
        <v>135.40719194989376</v>
      </c>
      <c r="J165">
        <f t="shared" si="15"/>
        <v>51.397191949893752</v>
      </c>
      <c r="K165">
        <f t="shared" si="16"/>
        <v>0.61179849958211818</v>
      </c>
      <c r="P165" t="s">
        <v>116</v>
      </c>
      <c r="Q165">
        <v>140.51</v>
      </c>
      <c r="R165">
        <v>98.336971774578473</v>
      </c>
    </row>
    <row r="166" spans="1:18" x14ac:dyDescent="0.35">
      <c r="A166" t="s">
        <v>115</v>
      </c>
      <c r="B166">
        <v>102.79</v>
      </c>
      <c r="E166">
        <f t="shared" si="17"/>
        <v>164</v>
      </c>
      <c r="F166">
        <v>140.51</v>
      </c>
      <c r="G166">
        <f t="shared" si="12"/>
        <v>128.75426467455361</v>
      </c>
      <c r="H166">
        <f t="shared" si="13"/>
        <v>0</v>
      </c>
      <c r="I166">
        <f t="shared" si="14"/>
        <v>98.336971774578473</v>
      </c>
      <c r="J166">
        <f t="shared" si="15"/>
        <v>-42.173028225421518</v>
      </c>
      <c r="K166">
        <f t="shared" si="16"/>
        <v>0.30014253950196801</v>
      </c>
      <c r="P166" t="s">
        <v>115</v>
      </c>
      <c r="Q166">
        <v>102.79</v>
      </c>
      <c r="R166">
        <v>128.75426467455361</v>
      </c>
    </row>
    <row r="167" spans="1:18" x14ac:dyDescent="0.35">
      <c r="A167" t="s">
        <v>114</v>
      </c>
      <c r="B167">
        <v>96.72</v>
      </c>
      <c r="E167">
        <f t="shared" si="17"/>
        <v>165</v>
      </c>
      <c r="F167">
        <v>102.79</v>
      </c>
      <c r="G167">
        <f t="shared" si="12"/>
        <v>110.02754106066067</v>
      </c>
      <c r="H167">
        <f t="shared" si="13"/>
        <v>0</v>
      </c>
      <c r="I167">
        <f t="shared" si="14"/>
        <v>128.75426467455361</v>
      </c>
      <c r="J167">
        <f t="shared" si="15"/>
        <v>25.964264674553604</v>
      </c>
      <c r="K167">
        <f t="shared" si="16"/>
        <v>0.25259523956176283</v>
      </c>
      <c r="P167" t="s">
        <v>114</v>
      </c>
      <c r="Q167">
        <v>96.72</v>
      </c>
      <c r="R167">
        <v>110.02754106066067</v>
      </c>
    </row>
    <row r="168" spans="1:18" x14ac:dyDescent="0.35">
      <c r="A168" t="s">
        <v>113</v>
      </c>
      <c r="B168">
        <v>80.8</v>
      </c>
      <c r="E168">
        <f t="shared" si="17"/>
        <v>166</v>
      </c>
      <c r="F168">
        <v>96.72</v>
      </c>
      <c r="G168">
        <f t="shared" si="12"/>
        <v>100.42947824058164</v>
      </c>
      <c r="H168">
        <f t="shared" si="13"/>
        <v>0</v>
      </c>
      <c r="I168">
        <f t="shared" si="14"/>
        <v>110.02754106066067</v>
      </c>
      <c r="J168">
        <f t="shared" si="15"/>
        <v>13.307541060660668</v>
      </c>
      <c r="K168">
        <f t="shared" si="16"/>
        <v>0.13758830707879102</v>
      </c>
      <c r="P168" t="s">
        <v>113</v>
      </c>
      <c r="Q168">
        <v>80.8</v>
      </c>
      <c r="R168">
        <v>100.42947824058164</v>
      </c>
    </row>
    <row r="169" spans="1:18" x14ac:dyDescent="0.35">
      <c r="A169" t="s">
        <v>112</v>
      </c>
      <c r="B169">
        <v>79.349999999999994</v>
      </c>
      <c r="E169">
        <f t="shared" si="17"/>
        <v>167</v>
      </c>
      <c r="F169">
        <v>80.8</v>
      </c>
      <c r="G169">
        <f t="shared" si="12"/>
        <v>86.271718785272981</v>
      </c>
      <c r="H169">
        <f t="shared" si="13"/>
        <v>0</v>
      </c>
      <c r="I169">
        <f t="shared" si="14"/>
        <v>100.42947824058164</v>
      </c>
      <c r="J169">
        <f t="shared" si="15"/>
        <v>19.629478240581648</v>
      </c>
      <c r="K169">
        <f t="shared" si="16"/>
        <v>0.2429390871359115</v>
      </c>
      <c r="P169" t="s">
        <v>112</v>
      </c>
      <c r="Q169">
        <v>79.349999999999994</v>
      </c>
      <c r="R169">
        <v>86.271718785272981</v>
      </c>
    </row>
    <row r="170" spans="1:18" x14ac:dyDescent="0.35">
      <c r="A170" t="s">
        <v>111</v>
      </c>
      <c r="B170">
        <v>72.2</v>
      </c>
      <c r="E170">
        <f t="shared" si="17"/>
        <v>168</v>
      </c>
      <c r="F170">
        <v>79.349999999999994</v>
      </c>
      <c r="G170">
        <f t="shared" si="12"/>
        <v>81.279429719912557</v>
      </c>
      <c r="H170">
        <f t="shared" si="13"/>
        <v>0</v>
      </c>
      <c r="I170">
        <f t="shared" si="14"/>
        <v>86.271718785272981</v>
      </c>
      <c r="J170">
        <f t="shared" si="15"/>
        <v>6.9217187852729865</v>
      </c>
      <c r="K170">
        <f t="shared" si="16"/>
        <v>8.7230230438222894E-2</v>
      </c>
      <c r="P170" t="s">
        <v>111</v>
      </c>
      <c r="Q170">
        <v>72.2</v>
      </c>
      <c r="R170">
        <v>81.279429719912557</v>
      </c>
    </row>
    <row r="171" spans="1:18" x14ac:dyDescent="0.35">
      <c r="A171" t="s">
        <v>110</v>
      </c>
      <c r="B171">
        <v>69.150000000000006</v>
      </c>
      <c r="E171">
        <f t="shared" si="17"/>
        <v>169</v>
      </c>
      <c r="F171">
        <v>72.2</v>
      </c>
      <c r="G171">
        <f t="shared" si="12"/>
        <v>74.730891832636885</v>
      </c>
      <c r="H171">
        <f t="shared" si="13"/>
        <v>0</v>
      </c>
      <c r="I171">
        <f t="shared" si="14"/>
        <v>81.279429719912557</v>
      </c>
      <c r="J171">
        <f t="shared" si="15"/>
        <v>9.0794297199125538</v>
      </c>
      <c r="K171">
        <f t="shared" si="16"/>
        <v>0.12575387423701598</v>
      </c>
      <c r="P171" t="s">
        <v>110</v>
      </c>
      <c r="Q171">
        <v>69.150000000000006</v>
      </c>
      <c r="R171">
        <v>74.730891832636885</v>
      </c>
    </row>
    <row r="172" spans="1:18" x14ac:dyDescent="0.35">
      <c r="A172" t="s">
        <v>109</v>
      </c>
      <c r="B172">
        <v>99.7</v>
      </c>
      <c r="E172">
        <f t="shared" si="17"/>
        <v>170</v>
      </c>
      <c r="F172">
        <v>69.150000000000006</v>
      </c>
      <c r="G172">
        <f t="shared" si="12"/>
        <v>70.70567408898745</v>
      </c>
      <c r="H172">
        <f t="shared" si="13"/>
        <v>0</v>
      </c>
      <c r="I172">
        <f t="shared" si="14"/>
        <v>74.730891832636885</v>
      </c>
      <c r="J172">
        <f t="shared" si="15"/>
        <v>5.5808918326368797</v>
      </c>
      <c r="K172">
        <f t="shared" si="16"/>
        <v>8.0707040240591166E-2</v>
      </c>
      <c r="P172" t="s">
        <v>109</v>
      </c>
      <c r="Q172">
        <v>99.7</v>
      </c>
      <c r="R172">
        <v>70.70567408898745</v>
      </c>
    </row>
    <row r="173" spans="1:18" x14ac:dyDescent="0.35">
      <c r="A173" t="s">
        <v>108</v>
      </c>
      <c r="B173">
        <v>130.65</v>
      </c>
      <c r="E173">
        <f t="shared" si="17"/>
        <v>171</v>
      </c>
      <c r="F173">
        <v>99.7</v>
      </c>
      <c r="G173">
        <f t="shared" si="12"/>
        <v>91.617829103290831</v>
      </c>
      <c r="H173">
        <f t="shared" si="13"/>
        <v>0</v>
      </c>
      <c r="I173">
        <f t="shared" si="14"/>
        <v>70.70567408898745</v>
      </c>
      <c r="J173">
        <f t="shared" si="15"/>
        <v>-28.994325911012552</v>
      </c>
      <c r="K173">
        <f t="shared" si="16"/>
        <v>0.29081570622881198</v>
      </c>
      <c r="P173" t="s">
        <v>108</v>
      </c>
      <c r="Q173">
        <v>130.65</v>
      </c>
      <c r="R173">
        <v>91.617829103290831</v>
      </c>
    </row>
    <row r="174" spans="1:18" x14ac:dyDescent="0.35">
      <c r="A174" t="s">
        <v>107</v>
      </c>
      <c r="B174">
        <v>121.28</v>
      </c>
      <c r="E174">
        <f t="shared" si="17"/>
        <v>172</v>
      </c>
      <c r="F174">
        <v>130.65</v>
      </c>
      <c r="G174">
        <f t="shared" si="12"/>
        <v>119.7697789310583</v>
      </c>
      <c r="H174">
        <f t="shared" si="13"/>
        <v>0</v>
      </c>
      <c r="I174">
        <f t="shared" si="14"/>
        <v>91.617829103290831</v>
      </c>
      <c r="J174">
        <f t="shared" si="15"/>
        <v>-39.032170896709175</v>
      </c>
      <c r="K174">
        <f t="shared" si="16"/>
        <v>0.29875369993654172</v>
      </c>
      <c r="P174" t="s">
        <v>107</v>
      </c>
      <c r="Q174">
        <v>121.28</v>
      </c>
      <c r="R174">
        <v>119.7697789310583</v>
      </c>
    </row>
    <row r="175" spans="1:18" x14ac:dyDescent="0.35">
      <c r="A175" t="s">
        <v>106</v>
      </c>
      <c r="B175">
        <v>124.75</v>
      </c>
      <c r="E175">
        <f t="shared" si="17"/>
        <v>173</v>
      </c>
      <c r="F175">
        <v>121.28</v>
      </c>
      <c r="G175">
        <f t="shared" si="12"/>
        <v>120.85902574426254</v>
      </c>
      <c r="H175">
        <f t="shared" si="13"/>
        <v>0</v>
      </c>
      <c r="I175">
        <f t="shared" si="14"/>
        <v>119.7697789310583</v>
      </c>
      <c r="J175">
        <f t="shared" si="15"/>
        <v>-1.5102210689417035</v>
      </c>
      <c r="K175">
        <f t="shared" si="16"/>
        <v>1.245235050248766E-2</v>
      </c>
      <c r="P175" t="s">
        <v>106</v>
      </c>
      <c r="Q175">
        <v>124.75</v>
      </c>
      <c r="R175">
        <v>120.85902574426254</v>
      </c>
    </row>
    <row r="176" spans="1:18" x14ac:dyDescent="0.35">
      <c r="A176" t="s">
        <v>105</v>
      </c>
      <c r="B176">
        <v>85.43</v>
      </c>
      <c r="E176">
        <f t="shared" si="17"/>
        <v>174</v>
      </c>
      <c r="F176">
        <v>124.75</v>
      </c>
      <c r="G176">
        <f t="shared" si="12"/>
        <v>123.66539058414109</v>
      </c>
      <c r="H176">
        <f t="shared" si="13"/>
        <v>0</v>
      </c>
      <c r="I176">
        <f t="shared" si="14"/>
        <v>120.85902574426254</v>
      </c>
      <c r="J176">
        <f t="shared" si="15"/>
        <v>-3.8909742557374614</v>
      </c>
      <c r="K176">
        <f t="shared" si="16"/>
        <v>3.1190174394689071E-2</v>
      </c>
      <c r="P176" t="s">
        <v>105</v>
      </c>
      <c r="Q176">
        <v>85.43</v>
      </c>
      <c r="R176">
        <v>123.66539058414109</v>
      </c>
    </row>
    <row r="177" spans="1:18" x14ac:dyDescent="0.35">
      <c r="A177" t="s">
        <v>104</v>
      </c>
      <c r="B177">
        <v>144.71</v>
      </c>
      <c r="E177">
        <f t="shared" si="17"/>
        <v>175</v>
      </c>
      <c r="F177">
        <v>85.43</v>
      </c>
      <c r="G177">
        <f t="shared" si="12"/>
        <v>96.088118486765012</v>
      </c>
      <c r="H177">
        <f t="shared" si="13"/>
        <v>0</v>
      </c>
      <c r="I177">
        <f t="shared" si="14"/>
        <v>123.66539058414109</v>
      </c>
      <c r="J177">
        <f t="shared" si="15"/>
        <v>38.235390584141086</v>
      </c>
      <c r="K177">
        <f t="shared" si="16"/>
        <v>0.44756397733982306</v>
      </c>
      <c r="P177" t="s">
        <v>104</v>
      </c>
      <c r="Q177">
        <v>144.71</v>
      </c>
      <c r="R177">
        <v>96.088118486765012</v>
      </c>
    </row>
    <row r="178" spans="1:18" x14ac:dyDescent="0.35">
      <c r="A178" t="s">
        <v>103</v>
      </c>
      <c r="B178">
        <v>101.51</v>
      </c>
      <c r="E178">
        <f t="shared" si="17"/>
        <v>176</v>
      </c>
      <c r="F178">
        <v>144.71</v>
      </c>
      <c r="G178">
        <f t="shared" si="12"/>
        <v>131.1566462536295</v>
      </c>
      <c r="H178">
        <f t="shared" si="13"/>
        <v>0</v>
      </c>
      <c r="I178">
        <f t="shared" si="14"/>
        <v>96.088118486765012</v>
      </c>
      <c r="J178">
        <f t="shared" si="15"/>
        <v>-48.621881513234996</v>
      </c>
      <c r="K178">
        <f t="shared" si="16"/>
        <v>0.33599531140373845</v>
      </c>
      <c r="P178" t="s">
        <v>103</v>
      </c>
      <c r="Q178">
        <v>101.51</v>
      </c>
      <c r="R178">
        <v>131.1566462536295</v>
      </c>
    </row>
    <row r="179" spans="1:18" x14ac:dyDescent="0.35">
      <c r="A179" t="s">
        <v>102</v>
      </c>
      <c r="B179">
        <v>99.84</v>
      </c>
      <c r="E179">
        <f t="shared" si="17"/>
        <v>177</v>
      </c>
      <c r="F179">
        <v>101.51</v>
      </c>
      <c r="G179">
        <f t="shared" si="12"/>
        <v>109.7740052495619</v>
      </c>
      <c r="H179">
        <f t="shared" si="13"/>
        <v>0</v>
      </c>
      <c r="I179">
        <f t="shared" si="14"/>
        <v>131.1566462536295</v>
      </c>
      <c r="J179">
        <f t="shared" si="15"/>
        <v>29.646646253629498</v>
      </c>
      <c r="K179">
        <f t="shared" si="16"/>
        <v>0.2920564107342084</v>
      </c>
      <c r="P179" t="s">
        <v>102</v>
      </c>
      <c r="Q179">
        <v>99.84</v>
      </c>
      <c r="R179">
        <v>109.7740052495619</v>
      </c>
    </row>
    <row r="180" spans="1:18" x14ac:dyDescent="0.35">
      <c r="A180" t="s">
        <v>101</v>
      </c>
      <c r="B180">
        <v>80.92</v>
      </c>
      <c r="E180">
        <f t="shared" si="17"/>
        <v>178</v>
      </c>
      <c r="F180">
        <v>99.84</v>
      </c>
      <c r="G180">
        <f t="shared" si="12"/>
        <v>102.609104836656</v>
      </c>
      <c r="H180">
        <f t="shared" si="13"/>
        <v>0</v>
      </c>
      <c r="I180">
        <f t="shared" si="14"/>
        <v>109.7740052495619</v>
      </c>
      <c r="J180">
        <f t="shared" si="15"/>
        <v>9.934005249561892</v>
      </c>
      <c r="K180">
        <f t="shared" si="16"/>
        <v>9.9499251297695226E-2</v>
      </c>
      <c r="P180" t="s">
        <v>101</v>
      </c>
      <c r="Q180">
        <v>80.92</v>
      </c>
      <c r="R180">
        <v>102.609104836656</v>
      </c>
    </row>
    <row r="181" spans="1:18" x14ac:dyDescent="0.35">
      <c r="A181" t="s">
        <v>100</v>
      </c>
      <c r="B181">
        <v>82.91</v>
      </c>
      <c r="E181">
        <f t="shared" si="17"/>
        <v>179</v>
      </c>
      <c r="F181">
        <v>80.92</v>
      </c>
      <c r="G181">
        <f t="shared" si="12"/>
        <v>86.965839879999237</v>
      </c>
      <c r="H181">
        <f t="shared" si="13"/>
        <v>0</v>
      </c>
      <c r="I181">
        <f t="shared" si="14"/>
        <v>102.609104836656</v>
      </c>
      <c r="J181">
        <f t="shared" si="15"/>
        <v>21.689104836656</v>
      </c>
      <c r="K181">
        <f t="shared" si="16"/>
        <v>0.26803144879703411</v>
      </c>
      <c r="P181" t="s">
        <v>100</v>
      </c>
      <c r="Q181">
        <v>82.91</v>
      </c>
      <c r="R181">
        <v>86.965839879999237</v>
      </c>
    </row>
    <row r="182" spans="1:18" x14ac:dyDescent="0.35">
      <c r="A182" t="s">
        <v>99</v>
      </c>
      <c r="B182">
        <v>74.819999999999993</v>
      </c>
      <c r="E182">
        <f t="shared" si="17"/>
        <v>180</v>
      </c>
      <c r="F182">
        <v>82.91</v>
      </c>
      <c r="G182">
        <f t="shared" si="12"/>
        <v>84.040565723115904</v>
      </c>
      <c r="H182">
        <f t="shared" si="13"/>
        <v>0</v>
      </c>
      <c r="I182">
        <f t="shared" si="14"/>
        <v>86.965839879999237</v>
      </c>
      <c r="J182">
        <f t="shared" si="15"/>
        <v>4.0558398799992403</v>
      </c>
      <c r="K182">
        <f t="shared" si="16"/>
        <v>4.8918584971646854E-2</v>
      </c>
      <c r="P182" t="s">
        <v>99</v>
      </c>
      <c r="Q182">
        <v>74.819999999999993</v>
      </c>
      <c r="R182">
        <v>84.040565723115904</v>
      </c>
    </row>
    <row r="183" spans="1:18" x14ac:dyDescent="0.35">
      <c r="A183" t="s">
        <v>98</v>
      </c>
      <c r="B183">
        <v>74.459999999999994</v>
      </c>
      <c r="E183">
        <f t="shared" si="17"/>
        <v>181</v>
      </c>
      <c r="F183">
        <v>74.819999999999993</v>
      </c>
      <c r="G183">
        <f t="shared" si="12"/>
        <v>77.390233505937672</v>
      </c>
      <c r="H183">
        <f t="shared" si="13"/>
        <v>0</v>
      </c>
      <c r="I183">
        <f t="shared" si="14"/>
        <v>84.040565723115904</v>
      </c>
      <c r="J183">
        <f t="shared" si="15"/>
        <v>9.2205657231159108</v>
      </c>
      <c r="K183">
        <f t="shared" si="16"/>
        <v>0.12323664425442277</v>
      </c>
      <c r="P183" t="s">
        <v>98</v>
      </c>
      <c r="Q183">
        <v>74.459999999999994</v>
      </c>
      <c r="R183">
        <v>77.390233505937672</v>
      </c>
    </row>
    <row r="184" spans="1:18" x14ac:dyDescent="0.35">
      <c r="A184" t="s">
        <v>97</v>
      </c>
      <c r="B184">
        <v>109.26</v>
      </c>
      <c r="E184">
        <f t="shared" si="17"/>
        <v>182</v>
      </c>
      <c r="F184">
        <v>74.459999999999994</v>
      </c>
      <c r="G184">
        <f t="shared" si="12"/>
        <v>75.276802847389405</v>
      </c>
      <c r="H184">
        <f t="shared" si="13"/>
        <v>0</v>
      </c>
      <c r="I184">
        <f t="shared" si="14"/>
        <v>77.390233505937672</v>
      </c>
      <c r="J184">
        <f t="shared" si="15"/>
        <v>2.9302335059376787</v>
      </c>
      <c r="K184">
        <f t="shared" si="16"/>
        <v>3.9353122561612663E-2</v>
      </c>
      <c r="P184" t="s">
        <v>97</v>
      </c>
      <c r="Q184">
        <v>109.26</v>
      </c>
      <c r="R184">
        <v>75.276802847389405</v>
      </c>
    </row>
    <row r="185" spans="1:18" x14ac:dyDescent="0.35">
      <c r="A185" t="s">
        <v>96</v>
      </c>
      <c r="B185">
        <v>141.83000000000001</v>
      </c>
      <c r="E185">
        <f t="shared" si="17"/>
        <v>183</v>
      </c>
      <c r="F185">
        <v>109.26</v>
      </c>
      <c r="G185">
        <f t="shared" si="12"/>
        <v>99.787180806102526</v>
      </c>
      <c r="H185">
        <f t="shared" si="13"/>
        <v>0</v>
      </c>
      <c r="I185">
        <f t="shared" si="14"/>
        <v>75.276802847389405</v>
      </c>
      <c r="J185">
        <f t="shared" si="15"/>
        <v>-33.9831971526106</v>
      </c>
      <c r="K185">
        <f t="shared" si="16"/>
        <v>0.31103054322360058</v>
      </c>
      <c r="P185" t="s">
        <v>96</v>
      </c>
      <c r="Q185">
        <v>141.83000000000001</v>
      </c>
      <c r="R185">
        <v>99.787180806102526</v>
      </c>
    </row>
    <row r="186" spans="1:18" x14ac:dyDescent="0.35">
      <c r="A186" t="s">
        <v>95</v>
      </c>
      <c r="B186">
        <v>128.61000000000001</v>
      </c>
      <c r="E186">
        <f t="shared" si="17"/>
        <v>184</v>
      </c>
      <c r="F186">
        <v>141.83000000000001</v>
      </c>
      <c r="G186">
        <f t="shared" si="12"/>
        <v>130.11056045353817</v>
      </c>
      <c r="H186">
        <f t="shared" si="13"/>
        <v>0</v>
      </c>
      <c r="I186">
        <f t="shared" si="14"/>
        <v>99.787180806102526</v>
      </c>
      <c r="J186">
        <f t="shared" si="15"/>
        <v>-42.042819193897486</v>
      </c>
      <c r="K186">
        <f t="shared" si="16"/>
        <v>0.29643107377774436</v>
      </c>
      <c r="P186" t="s">
        <v>95</v>
      </c>
      <c r="Q186">
        <v>128.61000000000001</v>
      </c>
      <c r="R186">
        <v>130.11056045353817</v>
      </c>
    </row>
    <row r="187" spans="1:18" x14ac:dyDescent="0.35">
      <c r="A187" t="s">
        <v>94</v>
      </c>
      <c r="B187">
        <v>127.06</v>
      </c>
      <c r="E187">
        <f t="shared" si="17"/>
        <v>185</v>
      </c>
      <c r="F187">
        <v>128.61000000000001</v>
      </c>
      <c r="G187">
        <f t="shared" si="12"/>
        <v>129.02828135834443</v>
      </c>
      <c r="H187">
        <f t="shared" si="13"/>
        <v>0</v>
      </c>
      <c r="I187">
        <f t="shared" si="14"/>
        <v>130.11056045353817</v>
      </c>
      <c r="J187">
        <f t="shared" si="15"/>
        <v>1.5005604535381565</v>
      </c>
      <c r="K187">
        <f t="shared" si="16"/>
        <v>1.1667525492093588E-2</v>
      </c>
      <c r="P187" t="s">
        <v>94</v>
      </c>
      <c r="Q187">
        <v>127.06</v>
      </c>
      <c r="R187">
        <v>129.02828135834443</v>
      </c>
    </row>
    <row r="188" spans="1:18" x14ac:dyDescent="0.35">
      <c r="A188" t="s">
        <v>93</v>
      </c>
      <c r="B188">
        <v>80.849999999999994</v>
      </c>
      <c r="E188">
        <f t="shared" si="17"/>
        <v>186</v>
      </c>
      <c r="F188">
        <v>127.06</v>
      </c>
      <c r="G188">
        <f t="shared" si="12"/>
        <v>127.60865860167848</v>
      </c>
      <c r="H188">
        <f t="shared" si="13"/>
        <v>0</v>
      </c>
      <c r="I188">
        <f t="shared" si="14"/>
        <v>129.02828135834443</v>
      </c>
      <c r="J188">
        <f t="shared" si="15"/>
        <v>1.9682813583444272</v>
      </c>
      <c r="K188">
        <f t="shared" si="16"/>
        <v>1.5490959848452912E-2</v>
      </c>
      <c r="P188" t="s">
        <v>93</v>
      </c>
      <c r="Q188">
        <v>80.849999999999994</v>
      </c>
      <c r="R188">
        <v>127.60865860167848</v>
      </c>
    </row>
    <row r="189" spans="1:18" x14ac:dyDescent="0.35">
      <c r="A189" t="s">
        <v>92</v>
      </c>
      <c r="B189">
        <v>131.30000000000001</v>
      </c>
      <c r="E189">
        <f t="shared" si="17"/>
        <v>187</v>
      </c>
      <c r="F189">
        <v>80.849999999999994</v>
      </c>
      <c r="G189">
        <f t="shared" si="12"/>
        <v>93.883980195970281</v>
      </c>
      <c r="H189">
        <f t="shared" si="13"/>
        <v>0</v>
      </c>
      <c r="I189">
        <f t="shared" si="14"/>
        <v>127.60865860167848</v>
      </c>
      <c r="J189">
        <f t="shared" si="15"/>
        <v>46.758658601678491</v>
      </c>
      <c r="K189">
        <f t="shared" si="16"/>
        <v>0.57833838715743346</v>
      </c>
      <c r="P189" t="s">
        <v>92</v>
      </c>
      <c r="Q189">
        <v>131.30000000000001</v>
      </c>
      <c r="R189">
        <v>93.883980195970281</v>
      </c>
    </row>
    <row r="190" spans="1:18" x14ac:dyDescent="0.35">
      <c r="A190" t="s">
        <v>91</v>
      </c>
      <c r="B190">
        <v>108.13</v>
      </c>
      <c r="E190">
        <f t="shared" si="17"/>
        <v>188</v>
      </c>
      <c r="F190">
        <v>131.30000000000001</v>
      </c>
      <c r="G190">
        <f t="shared" si="12"/>
        <v>120.8702811902254</v>
      </c>
      <c r="H190">
        <f t="shared" si="13"/>
        <v>0</v>
      </c>
      <c r="I190">
        <f t="shared" si="14"/>
        <v>93.883980195970281</v>
      </c>
      <c r="J190">
        <f t="shared" si="15"/>
        <v>-37.41601980402973</v>
      </c>
      <c r="K190">
        <f t="shared" si="16"/>
        <v>0.28496587817235131</v>
      </c>
      <c r="P190" t="s">
        <v>91</v>
      </c>
      <c r="Q190">
        <v>108.13</v>
      </c>
      <c r="R190">
        <v>120.8702811902254</v>
      </c>
    </row>
    <row r="191" spans="1:18" x14ac:dyDescent="0.35">
      <c r="A191" t="s">
        <v>90</v>
      </c>
      <c r="B191">
        <v>104.66</v>
      </c>
      <c r="E191">
        <f t="shared" si="17"/>
        <v>189</v>
      </c>
      <c r="F191">
        <v>108.13</v>
      </c>
      <c r="G191">
        <f t="shared" si="12"/>
        <v>111.6813545018276</v>
      </c>
      <c r="H191">
        <f t="shared" si="13"/>
        <v>0</v>
      </c>
      <c r="I191">
        <f t="shared" si="14"/>
        <v>120.8702811902254</v>
      </c>
      <c r="J191">
        <f t="shared" si="15"/>
        <v>12.740281190225403</v>
      </c>
      <c r="K191">
        <f t="shared" si="16"/>
        <v>0.11782374170189035</v>
      </c>
      <c r="P191" t="s">
        <v>90</v>
      </c>
      <c r="Q191">
        <v>104.66</v>
      </c>
      <c r="R191">
        <v>111.6813545018276</v>
      </c>
    </row>
    <row r="192" spans="1:18" x14ac:dyDescent="0.35">
      <c r="A192" t="s">
        <v>89</v>
      </c>
      <c r="B192">
        <v>80.14</v>
      </c>
      <c r="E192">
        <f t="shared" si="17"/>
        <v>190</v>
      </c>
      <c r="F192">
        <v>104.66</v>
      </c>
      <c r="G192">
        <f t="shared" si="12"/>
        <v>106.61720318466155</v>
      </c>
      <c r="H192">
        <f t="shared" si="13"/>
        <v>0</v>
      </c>
      <c r="I192">
        <f t="shared" si="14"/>
        <v>111.6813545018276</v>
      </c>
      <c r="J192">
        <f t="shared" si="15"/>
        <v>7.0213545018276022</v>
      </c>
      <c r="K192">
        <f t="shared" si="16"/>
        <v>6.7087277869554776E-2</v>
      </c>
      <c r="P192" t="s">
        <v>89</v>
      </c>
      <c r="Q192">
        <v>80.14</v>
      </c>
      <c r="R192">
        <v>106.61720318466155</v>
      </c>
    </row>
    <row r="193" spans="1:18" x14ac:dyDescent="0.35">
      <c r="A193" t="s">
        <v>88</v>
      </c>
      <c r="B193">
        <v>85.72</v>
      </c>
      <c r="E193">
        <f t="shared" si="17"/>
        <v>191</v>
      </c>
      <c r="F193">
        <v>80.14</v>
      </c>
      <c r="G193">
        <f t="shared" si="12"/>
        <v>87.520522715447868</v>
      </c>
      <c r="H193">
        <f t="shared" si="13"/>
        <v>0</v>
      </c>
      <c r="I193">
        <f t="shared" si="14"/>
        <v>106.61720318466155</v>
      </c>
      <c r="J193">
        <f t="shared" si="15"/>
        <v>26.477203184661548</v>
      </c>
      <c r="K193">
        <f t="shared" si="16"/>
        <v>0.33038686279837221</v>
      </c>
      <c r="P193" t="s">
        <v>88</v>
      </c>
      <c r="Q193">
        <v>85.72</v>
      </c>
      <c r="R193">
        <v>87.520522715447868</v>
      </c>
    </row>
    <row r="194" spans="1:18" x14ac:dyDescent="0.35">
      <c r="A194" t="s">
        <v>87</v>
      </c>
      <c r="B194">
        <v>76.81</v>
      </c>
      <c r="E194">
        <f t="shared" si="17"/>
        <v>192</v>
      </c>
      <c r="F194">
        <v>85.72</v>
      </c>
      <c r="G194">
        <f t="shared" si="12"/>
        <v>86.221895865222692</v>
      </c>
      <c r="H194">
        <f t="shared" si="13"/>
        <v>0</v>
      </c>
      <c r="I194">
        <f t="shared" si="14"/>
        <v>87.520522715447868</v>
      </c>
      <c r="J194">
        <f t="shared" si="15"/>
        <v>1.8005227154478689</v>
      </c>
      <c r="K194">
        <f t="shared" si="16"/>
        <v>2.1004698033689557E-2</v>
      </c>
      <c r="P194" t="s">
        <v>87</v>
      </c>
      <c r="Q194">
        <v>76.81</v>
      </c>
      <c r="R194">
        <v>86.221895865222692</v>
      </c>
    </row>
    <row r="195" spans="1:18" x14ac:dyDescent="0.35">
      <c r="A195" t="s">
        <v>86</v>
      </c>
      <c r="B195">
        <v>74.5</v>
      </c>
      <c r="E195">
        <f t="shared" si="17"/>
        <v>193</v>
      </c>
      <c r="F195">
        <v>76.81</v>
      </c>
      <c r="G195">
        <f t="shared" si="12"/>
        <v>79.43356679987059</v>
      </c>
      <c r="H195">
        <f t="shared" si="13"/>
        <v>0</v>
      </c>
      <c r="I195">
        <f t="shared" si="14"/>
        <v>86.221895865222692</v>
      </c>
      <c r="J195">
        <f t="shared" si="15"/>
        <v>9.4118958652226894</v>
      </c>
      <c r="K195">
        <f t="shared" si="16"/>
        <v>0.12253477236326897</v>
      </c>
      <c r="P195" t="s">
        <v>86</v>
      </c>
      <c r="Q195">
        <v>74.5</v>
      </c>
      <c r="R195">
        <v>79.43356679987059</v>
      </c>
    </row>
    <row r="196" spans="1:18" x14ac:dyDescent="0.35">
      <c r="A196" t="s">
        <v>85</v>
      </c>
      <c r="B196">
        <v>109.35</v>
      </c>
      <c r="E196">
        <f t="shared" si="17"/>
        <v>194</v>
      </c>
      <c r="F196">
        <v>74.5</v>
      </c>
      <c r="G196">
        <f t="shared" ref="G196:G259" si="18">($M$2*F196+(1-$M$2)*(G195+H195))</f>
        <v>75.875232179194754</v>
      </c>
      <c r="H196">
        <f t="shared" ref="H196:H259" si="19">(($N$2*(G196-G195))+((1-$N$2)*H195))</f>
        <v>0</v>
      </c>
      <c r="I196">
        <f t="shared" ref="I196:I259" si="20">H195+G195</f>
        <v>79.43356679987059</v>
      </c>
      <c r="J196">
        <f t="shared" ref="J196:J259" si="21">I196-F196</f>
        <v>4.9335667998705901</v>
      </c>
      <c r="K196">
        <f t="shared" ref="K196:K259" si="22">ABS(J196/F196)</f>
        <v>6.6222373152625372E-2</v>
      </c>
      <c r="P196" t="s">
        <v>85</v>
      </c>
      <c r="Q196">
        <v>109.35</v>
      </c>
      <c r="R196">
        <v>75.875232179194754</v>
      </c>
    </row>
    <row r="197" spans="1:18" x14ac:dyDescent="0.35">
      <c r="A197" t="s">
        <v>84</v>
      </c>
      <c r="B197">
        <v>128.71</v>
      </c>
      <c r="E197">
        <f t="shared" ref="E197:E260" si="23">1+E196</f>
        <v>195</v>
      </c>
      <c r="F197">
        <v>109.35</v>
      </c>
      <c r="G197">
        <f t="shared" si="18"/>
        <v>100.01890552704143</v>
      </c>
      <c r="H197">
        <f t="shared" si="19"/>
        <v>0</v>
      </c>
      <c r="I197">
        <f t="shared" si="20"/>
        <v>75.875232179194754</v>
      </c>
      <c r="J197">
        <f t="shared" si="21"/>
        <v>-33.474767820805241</v>
      </c>
      <c r="K197">
        <f t="shared" si="22"/>
        <v>0.30612499150256278</v>
      </c>
      <c r="P197" t="s">
        <v>84</v>
      </c>
      <c r="Q197">
        <v>128.71</v>
      </c>
      <c r="R197">
        <v>100.01890552704143</v>
      </c>
    </row>
    <row r="198" spans="1:18" x14ac:dyDescent="0.35">
      <c r="A198" t="s">
        <v>83</v>
      </c>
      <c r="B198">
        <v>117.76</v>
      </c>
      <c r="E198">
        <f t="shared" si="23"/>
        <v>196</v>
      </c>
      <c r="F198">
        <v>128.71</v>
      </c>
      <c r="G198">
        <f t="shared" si="18"/>
        <v>120.71235489330675</v>
      </c>
      <c r="H198">
        <f t="shared" si="19"/>
        <v>0</v>
      </c>
      <c r="I198">
        <f t="shared" si="20"/>
        <v>100.01890552704143</v>
      </c>
      <c r="J198">
        <f t="shared" si="21"/>
        <v>-28.691094472958582</v>
      </c>
      <c r="K198">
        <f t="shared" si="22"/>
        <v>0.22291270665028809</v>
      </c>
      <c r="P198" t="s">
        <v>83</v>
      </c>
      <c r="Q198">
        <v>117.76</v>
      </c>
      <c r="R198">
        <v>120.71235489330675</v>
      </c>
    </row>
    <row r="199" spans="1:18" x14ac:dyDescent="0.35">
      <c r="A199" t="s">
        <v>82</v>
      </c>
      <c r="B199">
        <v>127.14</v>
      </c>
      <c r="E199">
        <f t="shared" si="23"/>
        <v>197</v>
      </c>
      <c r="F199">
        <v>117.76</v>
      </c>
      <c r="G199">
        <f t="shared" si="18"/>
        <v>118.58296918606332</v>
      </c>
      <c r="H199">
        <f t="shared" si="19"/>
        <v>0</v>
      </c>
      <c r="I199">
        <f t="shared" si="20"/>
        <v>120.71235489330675</v>
      </c>
      <c r="J199">
        <f t="shared" si="21"/>
        <v>2.9523548933067474</v>
      </c>
      <c r="K199">
        <f t="shared" si="22"/>
        <v>2.5070948482564089E-2</v>
      </c>
      <c r="P199" t="s">
        <v>82</v>
      </c>
      <c r="Q199">
        <v>127.14</v>
      </c>
      <c r="R199">
        <v>118.58296918606332</v>
      </c>
    </row>
    <row r="200" spans="1:18" x14ac:dyDescent="0.35">
      <c r="A200" t="s">
        <v>81</v>
      </c>
      <c r="B200">
        <v>80.849999999999994</v>
      </c>
      <c r="E200">
        <f t="shared" si="23"/>
        <v>198</v>
      </c>
      <c r="F200">
        <v>127.14</v>
      </c>
      <c r="G200">
        <f t="shared" si="18"/>
        <v>124.75472690833021</v>
      </c>
      <c r="H200">
        <f t="shared" si="19"/>
        <v>0</v>
      </c>
      <c r="I200">
        <f t="shared" si="20"/>
        <v>118.58296918606332</v>
      </c>
      <c r="J200">
        <f t="shared" si="21"/>
        <v>-8.5570308139366773</v>
      </c>
      <c r="K200">
        <f t="shared" si="22"/>
        <v>6.7304001997299648E-2</v>
      </c>
      <c r="P200" t="s">
        <v>81</v>
      </c>
      <c r="Q200">
        <v>80.849999999999994</v>
      </c>
      <c r="R200">
        <v>124.75472690833021</v>
      </c>
    </row>
    <row r="201" spans="1:18" x14ac:dyDescent="0.35">
      <c r="A201" t="s">
        <v>80</v>
      </c>
      <c r="B201">
        <v>119.56</v>
      </c>
      <c r="E201">
        <f t="shared" si="23"/>
        <v>199</v>
      </c>
      <c r="F201">
        <v>80.849999999999994</v>
      </c>
      <c r="G201">
        <f t="shared" si="18"/>
        <v>93.088446485548175</v>
      </c>
      <c r="H201">
        <f t="shared" si="19"/>
        <v>0</v>
      </c>
      <c r="I201">
        <f t="shared" si="20"/>
        <v>124.75472690833021</v>
      </c>
      <c r="J201">
        <f t="shared" si="21"/>
        <v>43.904726908330218</v>
      </c>
      <c r="K201">
        <f t="shared" si="22"/>
        <v>0.5430392938568982</v>
      </c>
      <c r="P201" t="s">
        <v>80</v>
      </c>
      <c r="Q201">
        <v>119.56</v>
      </c>
      <c r="R201">
        <v>93.088446485548175</v>
      </c>
    </row>
    <row r="202" spans="1:18" x14ac:dyDescent="0.35">
      <c r="A202" t="s">
        <v>79</v>
      </c>
      <c r="B202">
        <v>101.77</v>
      </c>
      <c r="E202">
        <f t="shared" si="23"/>
        <v>200</v>
      </c>
      <c r="F202">
        <v>119.56</v>
      </c>
      <c r="G202">
        <f t="shared" si="18"/>
        <v>112.18105213061979</v>
      </c>
      <c r="H202">
        <f t="shared" si="19"/>
        <v>0</v>
      </c>
      <c r="I202">
        <f t="shared" si="20"/>
        <v>93.088446485548175</v>
      </c>
      <c r="J202">
        <f t="shared" si="21"/>
        <v>-26.471553514451827</v>
      </c>
      <c r="K202">
        <f t="shared" si="22"/>
        <v>0.22140810902017252</v>
      </c>
      <c r="P202" t="s">
        <v>79</v>
      </c>
      <c r="Q202">
        <v>101.77</v>
      </c>
      <c r="R202">
        <v>112.18105213061979</v>
      </c>
    </row>
    <row r="203" spans="1:18" x14ac:dyDescent="0.35">
      <c r="A203" t="s">
        <v>78</v>
      </c>
      <c r="B203">
        <v>95.7</v>
      </c>
      <c r="E203">
        <f t="shared" si="23"/>
        <v>201</v>
      </c>
      <c r="F203">
        <v>101.77</v>
      </c>
      <c r="G203">
        <f t="shared" si="18"/>
        <v>104.6720816966901</v>
      </c>
      <c r="H203">
        <f t="shared" si="19"/>
        <v>0</v>
      </c>
      <c r="I203">
        <f t="shared" si="20"/>
        <v>112.18105213061979</v>
      </c>
      <c r="J203">
        <f t="shared" si="21"/>
        <v>10.411052130619794</v>
      </c>
      <c r="K203">
        <f t="shared" si="22"/>
        <v>0.10229981458799051</v>
      </c>
      <c r="P203" t="s">
        <v>78</v>
      </c>
      <c r="Q203">
        <v>95.7</v>
      </c>
      <c r="R203">
        <v>104.6720816966901</v>
      </c>
    </row>
    <row r="204" spans="1:18" x14ac:dyDescent="0.35">
      <c r="A204" t="s">
        <v>77</v>
      </c>
      <c r="B204">
        <v>79.02</v>
      </c>
      <c r="E204">
        <f t="shared" si="23"/>
        <v>202</v>
      </c>
      <c r="F204">
        <v>95.7</v>
      </c>
      <c r="G204">
        <f t="shared" si="18"/>
        <v>98.200968561726199</v>
      </c>
      <c r="H204">
        <f t="shared" si="19"/>
        <v>0</v>
      </c>
      <c r="I204">
        <f t="shared" si="20"/>
        <v>104.6720816966901</v>
      </c>
      <c r="J204">
        <f t="shared" si="21"/>
        <v>8.9720816966900969</v>
      </c>
      <c r="K204">
        <f t="shared" si="22"/>
        <v>9.3752159840021915E-2</v>
      </c>
      <c r="P204" t="s">
        <v>77</v>
      </c>
      <c r="Q204">
        <v>79.02</v>
      </c>
      <c r="R204">
        <v>98.200968561726199</v>
      </c>
    </row>
    <row r="205" spans="1:18" x14ac:dyDescent="0.35">
      <c r="A205" t="s">
        <v>76</v>
      </c>
      <c r="B205">
        <v>88.85</v>
      </c>
      <c r="E205">
        <f t="shared" si="23"/>
        <v>203</v>
      </c>
      <c r="F205">
        <v>79.02</v>
      </c>
      <c r="G205">
        <f t="shared" si="18"/>
        <v>84.366696672861636</v>
      </c>
      <c r="H205">
        <f t="shared" si="19"/>
        <v>0</v>
      </c>
      <c r="I205">
        <f t="shared" si="20"/>
        <v>98.200968561726199</v>
      </c>
      <c r="J205">
        <f t="shared" si="21"/>
        <v>19.180968561726203</v>
      </c>
      <c r="K205">
        <f t="shared" si="22"/>
        <v>0.24273561834631999</v>
      </c>
      <c r="P205" t="s">
        <v>76</v>
      </c>
      <c r="Q205">
        <v>88.85</v>
      </c>
      <c r="R205">
        <v>84.366696672861636</v>
      </c>
    </row>
    <row r="206" spans="1:18" x14ac:dyDescent="0.35">
      <c r="A206" t="s">
        <v>75</v>
      </c>
      <c r="B206">
        <v>73.459999999999994</v>
      </c>
      <c r="E206">
        <f t="shared" si="23"/>
        <v>204</v>
      </c>
      <c r="F206">
        <v>88.85</v>
      </c>
      <c r="G206">
        <f t="shared" si="18"/>
        <v>87.600278803413929</v>
      </c>
      <c r="H206">
        <f t="shared" si="19"/>
        <v>0</v>
      </c>
      <c r="I206">
        <f t="shared" si="20"/>
        <v>84.366696672861636</v>
      </c>
      <c r="J206">
        <f t="shared" si="21"/>
        <v>-4.4833033271383584</v>
      </c>
      <c r="K206">
        <f t="shared" si="22"/>
        <v>5.0459238347083386E-2</v>
      </c>
      <c r="P206" t="s">
        <v>75</v>
      </c>
      <c r="Q206">
        <v>73.459999999999994</v>
      </c>
      <c r="R206">
        <v>87.600278803413929</v>
      </c>
    </row>
    <row r="207" spans="1:18" x14ac:dyDescent="0.35">
      <c r="A207" t="s">
        <v>74</v>
      </c>
      <c r="B207">
        <v>83.51</v>
      </c>
      <c r="E207">
        <f t="shared" si="23"/>
        <v>205</v>
      </c>
      <c r="F207">
        <v>73.459999999999994</v>
      </c>
      <c r="G207">
        <f t="shared" si="18"/>
        <v>77.401603959583639</v>
      </c>
      <c r="H207">
        <f t="shared" si="19"/>
        <v>0</v>
      </c>
      <c r="I207">
        <f t="shared" si="20"/>
        <v>87.600278803413929</v>
      </c>
      <c r="J207">
        <f t="shared" si="21"/>
        <v>14.140278803413935</v>
      </c>
      <c r="K207">
        <f t="shared" si="22"/>
        <v>0.19248950181614397</v>
      </c>
      <c r="P207" t="s">
        <v>74</v>
      </c>
      <c r="Q207">
        <v>83.51</v>
      </c>
      <c r="R207">
        <v>77.401603959583639</v>
      </c>
    </row>
    <row r="208" spans="1:18" x14ac:dyDescent="0.35">
      <c r="A208" t="s">
        <v>73</v>
      </c>
      <c r="B208">
        <v>113.15</v>
      </c>
      <c r="E208">
        <f t="shared" si="23"/>
        <v>206</v>
      </c>
      <c r="F208">
        <v>83.51</v>
      </c>
      <c r="G208">
        <f t="shared" si="18"/>
        <v>81.807284066718893</v>
      </c>
      <c r="H208">
        <f t="shared" si="19"/>
        <v>0</v>
      </c>
      <c r="I208">
        <f t="shared" si="20"/>
        <v>77.401603959583639</v>
      </c>
      <c r="J208">
        <f t="shared" si="21"/>
        <v>-6.1083960404163662</v>
      </c>
      <c r="K208">
        <f t="shared" si="22"/>
        <v>7.3145683635688727E-2</v>
      </c>
      <c r="P208" t="s">
        <v>73</v>
      </c>
      <c r="Q208">
        <v>113.15</v>
      </c>
      <c r="R208">
        <v>81.807284066718893</v>
      </c>
    </row>
    <row r="209" spans="1:18" x14ac:dyDescent="0.35">
      <c r="A209" t="s">
        <v>72</v>
      </c>
      <c r="B209">
        <v>136.07</v>
      </c>
      <c r="E209">
        <f t="shared" si="23"/>
        <v>207</v>
      </c>
      <c r="F209">
        <v>113.15</v>
      </c>
      <c r="G209">
        <f t="shared" si="18"/>
        <v>104.41321517812653</v>
      </c>
      <c r="H209">
        <f t="shared" si="19"/>
        <v>0</v>
      </c>
      <c r="I209">
        <f t="shared" si="20"/>
        <v>81.807284066718893</v>
      </c>
      <c r="J209">
        <f t="shared" si="21"/>
        <v>-31.342715933281113</v>
      </c>
      <c r="K209">
        <f t="shared" si="22"/>
        <v>0.27700146648944862</v>
      </c>
      <c r="P209" t="s">
        <v>72</v>
      </c>
      <c r="Q209">
        <v>136.07</v>
      </c>
      <c r="R209">
        <v>104.41321517812653</v>
      </c>
    </row>
    <row r="210" spans="1:18" x14ac:dyDescent="0.35">
      <c r="A210" t="s">
        <v>71</v>
      </c>
      <c r="B210">
        <v>128.55000000000001</v>
      </c>
      <c r="E210">
        <f t="shared" si="23"/>
        <v>208</v>
      </c>
      <c r="F210">
        <v>136.07</v>
      </c>
      <c r="G210">
        <f t="shared" si="18"/>
        <v>127.24566844782028</v>
      </c>
      <c r="H210">
        <f t="shared" si="19"/>
        <v>0</v>
      </c>
      <c r="I210">
        <f t="shared" si="20"/>
        <v>104.41321517812653</v>
      </c>
      <c r="J210">
        <f t="shared" si="21"/>
        <v>-31.656784821873458</v>
      </c>
      <c r="K210">
        <f t="shared" si="22"/>
        <v>0.23265072993219268</v>
      </c>
      <c r="P210" t="s">
        <v>71</v>
      </c>
      <c r="Q210">
        <v>128.55000000000001</v>
      </c>
      <c r="R210">
        <v>127.24566844782028</v>
      </c>
    </row>
    <row r="211" spans="1:18" x14ac:dyDescent="0.35">
      <c r="A211" t="s">
        <v>70</v>
      </c>
      <c r="B211">
        <v>132.52000000000001</v>
      </c>
      <c r="E211">
        <f t="shared" si="23"/>
        <v>209</v>
      </c>
      <c r="F211">
        <v>128.55000000000001</v>
      </c>
      <c r="G211">
        <f t="shared" si="18"/>
        <v>128.18641746516059</v>
      </c>
      <c r="H211">
        <f t="shared" si="19"/>
        <v>0</v>
      </c>
      <c r="I211">
        <f t="shared" si="20"/>
        <v>127.24566844782028</v>
      </c>
      <c r="J211">
        <f t="shared" si="21"/>
        <v>-1.3043315521797325</v>
      </c>
      <c r="K211">
        <f t="shared" si="22"/>
        <v>1.0146492043405153E-2</v>
      </c>
      <c r="P211" t="s">
        <v>70</v>
      </c>
      <c r="Q211">
        <v>132.52000000000001</v>
      </c>
      <c r="R211">
        <v>128.18641746516059</v>
      </c>
    </row>
    <row r="212" spans="1:18" x14ac:dyDescent="0.35">
      <c r="A212" t="s">
        <v>69</v>
      </c>
      <c r="B212">
        <v>81.09</v>
      </c>
      <c r="E212">
        <f t="shared" si="23"/>
        <v>210</v>
      </c>
      <c r="F212">
        <v>132.52000000000001</v>
      </c>
      <c r="G212">
        <f t="shared" si="18"/>
        <v>131.31201348742985</v>
      </c>
      <c r="H212">
        <f t="shared" si="19"/>
        <v>0</v>
      </c>
      <c r="I212">
        <f t="shared" si="20"/>
        <v>128.18641746516059</v>
      </c>
      <c r="J212">
        <f t="shared" si="21"/>
        <v>-4.3335825348394224</v>
      </c>
      <c r="K212">
        <f t="shared" si="22"/>
        <v>3.2701347229394974E-2</v>
      </c>
      <c r="P212" t="s">
        <v>69</v>
      </c>
      <c r="Q212">
        <v>81.09</v>
      </c>
      <c r="R212">
        <v>131.31201348742985</v>
      </c>
    </row>
    <row r="213" spans="1:18" x14ac:dyDescent="0.35">
      <c r="A213" t="s">
        <v>68</v>
      </c>
      <c r="B213">
        <v>124.71</v>
      </c>
      <c r="E213">
        <f t="shared" si="23"/>
        <v>211</v>
      </c>
      <c r="F213">
        <v>81.09</v>
      </c>
      <c r="G213">
        <f t="shared" si="18"/>
        <v>95.089390674851728</v>
      </c>
      <c r="H213">
        <f t="shared" si="19"/>
        <v>0</v>
      </c>
      <c r="I213">
        <f t="shared" si="20"/>
        <v>131.31201348742985</v>
      </c>
      <c r="J213">
        <f t="shared" si="21"/>
        <v>50.222013487429848</v>
      </c>
      <c r="K213">
        <f t="shared" si="22"/>
        <v>0.61933670597397761</v>
      </c>
      <c r="P213" t="s">
        <v>68</v>
      </c>
      <c r="Q213">
        <v>124.71</v>
      </c>
      <c r="R213">
        <v>95.089390674851728</v>
      </c>
    </row>
    <row r="214" spans="1:18" x14ac:dyDescent="0.35">
      <c r="A214" t="s">
        <v>67</v>
      </c>
      <c r="B214">
        <v>115.02</v>
      </c>
      <c r="E214">
        <f t="shared" si="23"/>
        <v>212</v>
      </c>
      <c r="F214">
        <v>124.71</v>
      </c>
      <c r="G214">
        <f t="shared" si="18"/>
        <v>116.45325254654126</v>
      </c>
      <c r="H214">
        <f t="shared" si="19"/>
        <v>0</v>
      </c>
      <c r="I214">
        <f t="shared" si="20"/>
        <v>95.089390674851728</v>
      </c>
      <c r="J214">
        <f t="shared" si="21"/>
        <v>-29.620609325148266</v>
      </c>
      <c r="K214">
        <f t="shared" si="22"/>
        <v>0.23751591151590304</v>
      </c>
      <c r="P214" t="s">
        <v>67</v>
      </c>
      <c r="Q214">
        <v>115.02</v>
      </c>
      <c r="R214">
        <v>116.45325254654126</v>
      </c>
    </row>
    <row r="215" spans="1:18" x14ac:dyDescent="0.35">
      <c r="A215" t="s">
        <v>66</v>
      </c>
      <c r="B215">
        <v>100.19</v>
      </c>
      <c r="E215">
        <f t="shared" si="23"/>
        <v>213</v>
      </c>
      <c r="F215">
        <v>115.02</v>
      </c>
      <c r="G215">
        <f t="shared" si="18"/>
        <v>115.4195192733517</v>
      </c>
      <c r="H215">
        <f t="shared" si="19"/>
        <v>0</v>
      </c>
      <c r="I215">
        <f t="shared" si="20"/>
        <v>116.45325254654126</v>
      </c>
      <c r="J215">
        <f t="shared" si="21"/>
        <v>1.4332525465412687</v>
      </c>
      <c r="K215">
        <f t="shared" si="22"/>
        <v>1.2460898509313761E-2</v>
      </c>
      <c r="P215" t="s">
        <v>66</v>
      </c>
      <c r="Q215">
        <v>100.19</v>
      </c>
      <c r="R215">
        <v>115.4195192733517</v>
      </c>
    </row>
    <row r="216" spans="1:18" x14ac:dyDescent="0.35">
      <c r="A216" t="s">
        <v>65</v>
      </c>
      <c r="B216">
        <v>87.52</v>
      </c>
      <c r="E216">
        <f t="shared" si="23"/>
        <v>214</v>
      </c>
      <c r="F216">
        <v>100.19</v>
      </c>
      <c r="G216">
        <f t="shared" si="18"/>
        <v>104.43522983633855</v>
      </c>
      <c r="H216">
        <f t="shared" si="19"/>
        <v>0</v>
      </c>
      <c r="I216">
        <f t="shared" si="20"/>
        <v>115.4195192733517</v>
      </c>
      <c r="J216">
        <f t="shared" si="21"/>
        <v>15.229519273351698</v>
      </c>
      <c r="K216">
        <f t="shared" si="22"/>
        <v>0.15200638061035732</v>
      </c>
      <c r="P216" t="s">
        <v>65</v>
      </c>
      <c r="Q216">
        <v>87.52</v>
      </c>
      <c r="R216">
        <v>104.43522983633855</v>
      </c>
    </row>
    <row r="217" spans="1:18" x14ac:dyDescent="0.35">
      <c r="A217" t="s">
        <v>64</v>
      </c>
      <c r="B217">
        <v>93.84</v>
      </c>
      <c r="E217">
        <f t="shared" si="23"/>
        <v>215</v>
      </c>
      <c r="F217">
        <v>87.52</v>
      </c>
      <c r="G217">
        <f t="shared" si="18"/>
        <v>92.235121803969108</v>
      </c>
      <c r="H217">
        <f t="shared" si="19"/>
        <v>0</v>
      </c>
      <c r="I217">
        <f t="shared" si="20"/>
        <v>104.43522983633855</v>
      </c>
      <c r="J217">
        <f t="shared" si="21"/>
        <v>16.915229836338554</v>
      </c>
      <c r="K217">
        <f t="shared" si="22"/>
        <v>0.19327273578997434</v>
      </c>
      <c r="P217" t="s">
        <v>64</v>
      </c>
      <c r="Q217">
        <v>93.84</v>
      </c>
      <c r="R217">
        <v>92.235121803969108</v>
      </c>
    </row>
    <row r="218" spans="1:18" x14ac:dyDescent="0.35">
      <c r="A218" t="s">
        <v>63</v>
      </c>
      <c r="B218">
        <v>71.83</v>
      </c>
      <c r="E218">
        <f t="shared" si="23"/>
        <v>216</v>
      </c>
      <c r="F218">
        <v>93.84</v>
      </c>
      <c r="G218">
        <f t="shared" si="18"/>
        <v>93.392640061764723</v>
      </c>
      <c r="H218">
        <f t="shared" si="19"/>
        <v>0</v>
      </c>
      <c r="I218">
        <f t="shared" si="20"/>
        <v>92.235121803969108</v>
      </c>
      <c r="J218">
        <f t="shared" si="21"/>
        <v>-1.6048781960308958</v>
      </c>
      <c r="K218">
        <f t="shared" si="22"/>
        <v>1.7102282566399143E-2</v>
      </c>
      <c r="P218" t="s">
        <v>63</v>
      </c>
      <c r="Q218">
        <v>71.83</v>
      </c>
      <c r="R218">
        <v>93.392640061764723</v>
      </c>
    </row>
    <row r="219" spans="1:18" x14ac:dyDescent="0.35">
      <c r="A219" t="s">
        <v>62</v>
      </c>
      <c r="B219">
        <v>83.24</v>
      </c>
      <c r="E219">
        <f t="shared" si="23"/>
        <v>217</v>
      </c>
      <c r="F219">
        <v>71.83</v>
      </c>
      <c r="G219">
        <f t="shared" si="18"/>
        <v>77.840587812880244</v>
      </c>
      <c r="H219">
        <f t="shared" si="19"/>
        <v>0</v>
      </c>
      <c r="I219">
        <f t="shared" si="20"/>
        <v>93.392640061764723</v>
      </c>
      <c r="J219">
        <f t="shared" si="21"/>
        <v>21.562640061764725</v>
      </c>
      <c r="K219">
        <f t="shared" si="22"/>
        <v>0.3001898936623239</v>
      </c>
      <c r="P219" t="s">
        <v>62</v>
      </c>
      <c r="Q219">
        <v>83.24</v>
      </c>
      <c r="R219">
        <v>77.840587812880244</v>
      </c>
    </row>
    <row r="220" spans="1:18" x14ac:dyDescent="0.35">
      <c r="A220" t="s">
        <v>61</v>
      </c>
      <c r="B220">
        <v>127.67</v>
      </c>
      <c r="E220">
        <f t="shared" si="23"/>
        <v>218</v>
      </c>
      <c r="F220">
        <v>83.24</v>
      </c>
      <c r="G220">
        <f t="shared" si="18"/>
        <v>81.734913378155099</v>
      </c>
      <c r="H220">
        <f t="shared" si="19"/>
        <v>0</v>
      </c>
      <c r="I220">
        <f t="shared" si="20"/>
        <v>77.840587812880244</v>
      </c>
      <c r="J220">
        <f t="shared" si="21"/>
        <v>-5.3994121871197507</v>
      </c>
      <c r="K220">
        <f t="shared" si="22"/>
        <v>6.4865595712635157E-2</v>
      </c>
      <c r="P220" t="s">
        <v>61</v>
      </c>
      <c r="Q220">
        <v>127.67</v>
      </c>
      <c r="R220">
        <v>81.734913378155099</v>
      </c>
    </row>
    <row r="221" spans="1:18" x14ac:dyDescent="0.35">
      <c r="A221" t="s">
        <v>60</v>
      </c>
      <c r="B221">
        <v>137.72</v>
      </c>
      <c r="E221">
        <f t="shared" si="23"/>
        <v>219</v>
      </c>
      <c r="F221">
        <v>127.67</v>
      </c>
      <c r="G221">
        <f t="shared" si="18"/>
        <v>114.86559056581206</v>
      </c>
      <c r="H221">
        <f t="shared" si="19"/>
        <v>0</v>
      </c>
      <c r="I221">
        <f t="shared" si="20"/>
        <v>81.734913378155099</v>
      </c>
      <c r="J221">
        <f t="shared" si="21"/>
        <v>-45.935086621844903</v>
      </c>
      <c r="K221">
        <f t="shared" si="22"/>
        <v>0.3597954619083959</v>
      </c>
      <c r="P221" t="s">
        <v>60</v>
      </c>
      <c r="Q221">
        <v>137.72</v>
      </c>
      <c r="R221">
        <v>114.86559056581206</v>
      </c>
    </row>
    <row r="222" spans="1:18" x14ac:dyDescent="0.35">
      <c r="A222" t="s">
        <v>59</v>
      </c>
      <c r="B222">
        <v>139.16999999999999</v>
      </c>
      <c r="E222">
        <f t="shared" si="23"/>
        <v>220</v>
      </c>
      <c r="F222">
        <v>137.72</v>
      </c>
      <c r="G222">
        <f t="shared" si="18"/>
        <v>131.34933136099184</v>
      </c>
      <c r="H222">
        <f t="shared" si="19"/>
        <v>0</v>
      </c>
      <c r="I222">
        <f t="shared" si="20"/>
        <v>114.86559056581206</v>
      </c>
      <c r="J222">
        <f t="shared" si="21"/>
        <v>-22.854409434187943</v>
      </c>
      <c r="K222">
        <f t="shared" si="22"/>
        <v>0.16594836940304925</v>
      </c>
      <c r="P222" t="s">
        <v>59</v>
      </c>
      <c r="Q222">
        <v>139.16999999999999</v>
      </c>
      <c r="R222">
        <v>131.34933136099184</v>
      </c>
    </row>
    <row r="223" spans="1:18" x14ac:dyDescent="0.35">
      <c r="A223" t="s">
        <v>58</v>
      </c>
      <c r="B223">
        <v>146.29</v>
      </c>
      <c r="E223">
        <f t="shared" si="23"/>
        <v>221</v>
      </c>
      <c r="F223">
        <v>139.16999999999999</v>
      </c>
      <c r="G223">
        <f t="shared" si="18"/>
        <v>136.98998792932824</v>
      </c>
      <c r="H223">
        <f t="shared" si="19"/>
        <v>0</v>
      </c>
      <c r="I223">
        <f t="shared" si="20"/>
        <v>131.34933136099184</v>
      </c>
      <c r="J223">
        <f t="shared" si="21"/>
        <v>-7.8206686390081472</v>
      </c>
      <c r="K223">
        <f t="shared" si="22"/>
        <v>5.6195075368313196E-2</v>
      </c>
      <c r="P223" t="s">
        <v>58</v>
      </c>
      <c r="Q223">
        <v>146.29</v>
      </c>
      <c r="R223">
        <v>136.98998792932824</v>
      </c>
    </row>
    <row r="224" spans="1:18" x14ac:dyDescent="0.35">
      <c r="A224" t="s">
        <v>57</v>
      </c>
      <c r="B224">
        <v>85.38</v>
      </c>
      <c r="E224">
        <f t="shared" si="23"/>
        <v>222</v>
      </c>
      <c r="F224">
        <v>146.29</v>
      </c>
      <c r="G224">
        <f t="shared" si="18"/>
        <v>143.69762081769665</v>
      </c>
      <c r="H224">
        <f t="shared" si="19"/>
        <v>0</v>
      </c>
      <c r="I224">
        <f t="shared" si="20"/>
        <v>136.98998792932824</v>
      </c>
      <c r="J224">
        <f t="shared" si="21"/>
        <v>-9.3000120706717553</v>
      </c>
      <c r="K224">
        <f t="shared" si="22"/>
        <v>6.3572438790565011E-2</v>
      </c>
      <c r="P224" t="s">
        <v>57</v>
      </c>
      <c r="Q224">
        <v>85.38</v>
      </c>
      <c r="R224">
        <v>143.69762081769665</v>
      </c>
    </row>
    <row r="225" spans="1:18" x14ac:dyDescent="0.35">
      <c r="A225" t="s">
        <v>56</v>
      </c>
      <c r="B225">
        <v>137.87</v>
      </c>
      <c r="E225">
        <f t="shared" si="23"/>
        <v>223</v>
      </c>
      <c r="F225">
        <v>85.38</v>
      </c>
      <c r="G225">
        <f t="shared" si="18"/>
        <v>101.63604192988282</v>
      </c>
      <c r="H225">
        <f t="shared" si="19"/>
        <v>0</v>
      </c>
      <c r="I225">
        <f t="shared" si="20"/>
        <v>143.69762081769665</v>
      </c>
      <c r="J225">
        <f t="shared" si="21"/>
        <v>58.31762081769665</v>
      </c>
      <c r="K225">
        <f t="shared" si="22"/>
        <v>0.68303608359916435</v>
      </c>
      <c r="P225" t="s">
        <v>56</v>
      </c>
      <c r="Q225">
        <v>137.87</v>
      </c>
      <c r="R225">
        <v>101.63604192988282</v>
      </c>
    </row>
    <row r="226" spans="1:18" x14ac:dyDescent="0.35">
      <c r="A226" t="s">
        <v>55</v>
      </c>
      <c r="B226">
        <v>113.6</v>
      </c>
      <c r="E226">
        <f t="shared" si="23"/>
        <v>224</v>
      </c>
      <c r="F226">
        <v>137.87</v>
      </c>
      <c r="G226">
        <f t="shared" si="18"/>
        <v>127.76978100247359</v>
      </c>
      <c r="H226">
        <f t="shared" si="19"/>
        <v>0</v>
      </c>
      <c r="I226">
        <f t="shared" si="20"/>
        <v>101.63604192988282</v>
      </c>
      <c r="J226">
        <f t="shared" si="21"/>
        <v>-36.233958070117183</v>
      </c>
      <c r="K226">
        <f t="shared" si="22"/>
        <v>0.2628124905354115</v>
      </c>
      <c r="P226" t="s">
        <v>55</v>
      </c>
      <c r="Q226">
        <v>113.6</v>
      </c>
      <c r="R226">
        <v>127.76978100247359</v>
      </c>
    </row>
    <row r="227" spans="1:18" x14ac:dyDescent="0.35">
      <c r="A227" t="s">
        <v>54</v>
      </c>
      <c r="B227">
        <v>106.03</v>
      </c>
      <c r="E227">
        <f t="shared" si="23"/>
        <v>225</v>
      </c>
      <c r="F227">
        <v>113.6</v>
      </c>
      <c r="G227">
        <f t="shared" si="18"/>
        <v>117.54982770016518</v>
      </c>
      <c r="H227">
        <f t="shared" si="19"/>
        <v>0</v>
      </c>
      <c r="I227">
        <f t="shared" si="20"/>
        <v>127.76978100247359</v>
      </c>
      <c r="J227">
        <f t="shared" si="21"/>
        <v>14.169781002473599</v>
      </c>
      <c r="K227">
        <f t="shared" si="22"/>
        <v>0.12473398769783098</v>
      </c>
      <c r="P227" t="s">
        <v>54</v>
      </c>
      <c r="Q227">
        <v>106.03</v>
      </c>
      <c r="R227">
        <v>117.54982770016518</v>
      </c>
    </row>
    <row r="228" spans="1:18" x14ac:dyDescent="0.35">
      <c r="A228" t="s">
        <v>53</v>
      </c>
      <c r="B228">
        <v>92.95</v>
      </c>
      <c r="E228">
        <f t="shared" si="23"/>
        <v>226</v>
      </c>
      <c r="F228">
        <v>106.03</v>
      </c>
      <c r="G228">
        <f t="shared" si="18"/>
        <v>109.24115298417806</v>
      </c>
      <c r="H228">
        <f t="shared" si="19"/>
        <v>0</v>
      </c>
      <c r="I228">
        <f t="shared" si="20"/>
        <v>117.54982770016518</v>
      </c>
      <c r="J228">
        <f t="shared" si="21"/>
        <v>11.51982770016518</v>
      </c>
      <c r="K228">
        <f t="shared" si="22"/>
        <v>0.10864687069853042</v>
      </c>
      <c r="P228" t="s">
        <v>53</v>
      </c>
      <c r="Q228">
        <v>92.95</v>
      </c>
      <c r="R228">
        <v>109.24115298417806</v>
      </c>
    </row>
    <row r="229" spans="1:18" x14ac:dyDescent="0.35">
      <c r="A229" t="s">
        <v>52</v>
      </c>
      <c r="B229">
        <v>94.71</v>
      </c>
      <c r="E229">
        <f t="shared" si="23"/>
        <v>227</v>
      </c>
      <c r="F229">
        <v>92.95</v>
      </c>
      <c r="G229">
        <f t="shared" si="18"/>
        <v>97.491160326564128</v>
      </c>
      <c r="H229">
        <f t="shared" si="19"/>
        <v>0</v>
      </c>
      <c r="I229">
        <f t="shared" si="20"/>
        <v>109.24115298417806</v>
      </c>
      <c r="J229">
        <f t="shared" si="21"/>
        <v>16.291152984178055</v>
      </c>
      <c r="K229">
        <f t="shared" si="22"/>
        <v>0.17526791806539058</v>
      </c>
      <c r="P229" t="s">
        <v>52</v>
      </c>
      <c r="Q229">
        <v>94.71</v>
      </c>
      <c r="R229">
        <v>97.491160326564128</v>
      </c>
    </row>
    <row r="230" spans="1:18" x14ac:dyDescent="0.35">
      <c r="A230" t="s">
        <v>51</v>
      </c>
      <c r="B230">
        <v>84.05</v>
      </c>
      <c r="E230">
        <f t="shared" si="23"/>
        <v>228</v>
      </c>
      <c r="F230">
        <v>94.71</v>
      </c>
      <c r="G230">
        <f t="shared" si="18"/>
        <v>95.485248685533364</v>
      </c>
      <c r="H230">
        <f t="shared" si="19"/>
        <v>0</v>
      </c>
      <c r="I230">
        <f t="shared" si="20"/>
        <v>97.491160326564128</v>
      </c>
      <c r="J230">
        <f t="shared" si="21"/>
        <v>2.7811603265641338</v>
      </c>
      <c r="K230">
        <f t="shared" si="22"/>
        <v>2.9365012422807878E-2</v>
      </c>
      <c r="P230" t="s">
        <v>51</v>
      </c>
      <c r="Q230">
        <v>84.05</v>
      </c>
      <c r="R230">
        <v>95.485248685533364</v>
      </c>
    </row>
    <row r="231" spans="1:18" x14ac:dyDescent="0.35">
      <c r="A231" t="s">
        <v>50</v>
      </c>
      <c r="B231">
        <v>86.59</v>
      </c>
      <c r="E231">
        <f t="shared" si="23"/>
        <v>229</v>
      </c>
      <c r="F231">
        <v>84.05</v>
      </c>
      <c r="G231">
        <f t="shared" si="18"/>
        <v>87.23757657641373</v>
      </c>
      <c r="H231">
        <f t="shared" si="19"/>
        <v>0</v>
      </c>
      <c r="I231">
        <f t="shared" si="20"/>
        <v>95.485248685533364</v>
      </c>
      <c r="J231">
        <f t="shared" si="21"/>
        <v>11.435248685533367</v>
      </c>
      <c r="K231">
        <f t="shared" si="22"/>
        <v>0.13605292903668492</v>
      </c>
      <c r="P231" t="s">
        <v>50</v>
      </c>
      <c r="Q231">
        <v>86.59</v>
      </c>
      <c r="R231">
        <v>87.23757657641373</v>
      </c>
    </row>
    <row r="232" spans="1:18" x14ac:dyDescent="0.35">
      <c r="A232" t="s">
        <v>49</v>
      </c>
      <c r="B232">
        <v>119.19</v>
      </c>
      <c r="E232">
        <f t="shared" si="23"/>
        <v>230</v>
      </c>
      <c r="F232">
        <v>86.59</v>
      </c>
      <c r="G232">
        <f t="shared" si="18"/>
        <v>86.770512027606543</v>
      </c>
      <c r="H232">
        <f t="shared" si="19"/>
        <v>0</v>
      </c>
      <c r="I232">
        <f t="shared" si="20"/>
        <v>87.23757657641373</v>
      </c>
      <c r="J232">
        <f t="shared" si="21"/>
        <v>0.64757657641372646</v>
      </c>
      <c r="K232">
        <f t="shared" si="22"/>
        <v>7.4786531517926601E-3</v>
      </c>
      <c r="P232" t="s">
        <v>49</v>
      </c>
      <c r="Q232">
        <v>119.19</v>
      </c>
      <c r="R232">
        <v>86.770512027606543</v>
      </c>
    </row>
    <row r="233" spans="1:18" x14ac:dyDescent="0.35">
      <c r="A233" t="s">
        <v>48</v>
      </c>
      <c r="B233">
        <v>136.93</v>
      </c>
      <c r="E233">
        <f t="shared" si="23"/>
        <v>231</v>
      </c>
      <c r="F233">
        <v>119.19</v>
      </c>
      <c r="G233">
        <f t="shared" si="18"/>
        <v>110.15306487756035</v>
      </c>
      <c r="H233">
        <f t="shared" si="19"/>
        <v>0</v>
      </c>
      <c r="I233">
        <f t="shared" si="20"/>
        <v>86.770512027606543</v>
      </c>
      <c r="J233">
        <f t="shared" si="21"/>
        <v>-32.419487972393455</v>
      </c>
      <c r="K233">
        <f t="shared" si="22"/>
        <v>0.27199838889498662</v>
      </c>
      <c r="P233" t="s">
        <v>48</v>
      </c>
      <c r="Q233">
        <v>136.93</v>
      </c>
      <c r="R233">
        <v>110.15306487756035</v>
      </c>
    </row>
    <row r="234" spans="1:18" x14ac:dyDescent="0.35">
      <c r="A234" t="s">
        <v>47</v>
      </c>
      <c r="B234">
        <v>142.66</v>
      </c>
      <c r="E234">
        <f t="shared" si="23"/>
        <v>232</v>
      </c>
      <c r="F234">
        <v>136.93</v>
      </c>
      <c r="G234">
        <f t="shared" si="18"/>
        <v>129.46592698054579</v>
      </c>
      <c r="H234">
        <f t="shared" si="19"/>
        <v>0</v>
      </c>
      <c r="I234">
        <f t="shared" si="20"/>
        <v>110.15306487756035</v>
      </c>
      <c r="J234">
        <f t="shared" si="21"/>
        <v>-26.776935122439653</v>
      </c>
      <c r="K234">
        <f t="shared" si="22"/>
        <v>0.19555199826509642</v>
      </c>
      <c r="P234" t="s">
        <v>47</v>
      </c>
      <c r="Q234">
        <v>142.66</v>
      </c>
      <c r="R234">
        <v>129.46592698054579</v>
      </c>
    </row>
    <row r="235" spans="1:18" x14ac:dyDescent="0.35">
      <c r="A235" t="s">
        <v>46</v>
      </c>
      <c r="B235">
        <v>154.94999999999999</v>
      </c>
      <c r="E235">
        <f t="shared" si="23"/>
        <v>233</v>
      </c>
      <c r="F235">
        <v>142.66</v>
      </c>
      <c r="G235">
        <f t="shared" si="18"/>
        <v>138.98215098588008</v>
      </c>
      <c r="H235">
        <f t="shared" si="19"/>
        <v>0</v>
      </c>
      <c r="I235">
        <f t="shared" si="20"/>
        <v>129.46592698054579</v>
      </c>
      <c r="J235">
        <f t="shared" si="21"/>
        <v>-13.194073019454208</v>
      </c>
      <c r="K235">
        <f t="shared" si="22"/>
        <v>9.2486142012156242E-2</v>
      </c>
      <c r="P235" t="s">
        <v>46</v>
      </c>
      <c r="Q235">
        <v>154.94999999999999</v>
      </c>
      <c r="R235">
        <v>138.98215098588008</v>
      </c>
    </row>
    <row r="236" spans="1:18" x14ac:dyDescent="0.35">
      <c r="A236" t="s">
        <v>45</v>
      </c>
      <c r="B236">
        <v>85.65</v>
      </c>
      <c r="E236">
        <f t="shared" si="23"/>
        <v>234</v>
      </c>
      <c r="F236">
        <v>154.94999999999999</v>
      </c>
      <c r="G236">
        <f t="shared" si="18"/>
        <v>150.49896068351259</v>
      </c>
      <c r="H236">
        <f t="shared" si="19"/>
        <v>0</v>
      </c>
      <c r="I236">
        <f t="shared" si="20"/>
        <v>138.98215098588008</v>
      </c>
      <c r="J236">
        <f t="shared" si="21"/>
        <v>-15.967849014119906</v>
      </c>
      <c r="K236">
        <f t="shared" si="22"/>
        <v>0.10305162319535274</v>
      </c>
      <c r="P236" t="s">
        <v>45</v>
      </c>
      <c r="Q236">
        <v>85.65</v>
      </c>
      <c r="R236">
        <v>150.49896068351259</v>
      </c>
    </row>
    <row r="237" spans="1:18" x14ac:dyDescent="0.35">
      <c r="A237" t="s">
        <v>44</v>
      </c>
      <c r="B237">
        <v>144.16</v>
      </c>
      <c r="E237">
        <f t="shared" si="23"/>
        <v>235</v>
      </c>
      <c r="F237">
        <v>85.65</v>
      </c>
      <c r="G237">
        <f t="shared" si="18"/>
        <v>103.72665349167687</v>
      </c>
      <c r="H237">
        <f t="shared" si="19"/>
        <v>0</v>
      </c>
      <c r="I237">
        <f t="shared" si="20"/>
        <v>150.49896068351259</v>
      </c>
      <c r="J237">
        <f t="shared" si="21"/>
        <v>64.848960683512587</v>
      </c>
      <c r="K237">
        <f t="shared" si="22"/>
        <v>0.75713906227101668</v>
      </c>
      <c r="P237" t="s">
        <v>44</v>
      </c>
      <c r="Q237">
        <v>144.16</v>
      </c>
      <c r="R237">
        <v>103.72665349167687</v>
      </c>
    </row>
    <row r="238" spans="1:18" x14ac:dyDescent="0.35">
      <c r="A238" t="s">
        <v>43</v>
      </c>
      <c r="B238">
        <v>120.74</v>
      </c>
      <c r="E238">
        <f t="shared" si="23"/>
        <v>236</v>
      </c>
      <c r="F238">
        <v>144.16</v>
      </c>
      <c r="G238">
        <f t="shared" si="18"/>
        <v>132.88920110613759</v>
      </c>
      <c r="H238">
        <f t="shared" si="19"/>
        <v>0</v>
      </c>
      <c r="I238">
        <f t="shared" si="20"/>
        <v>103.72665349167687</v>
      </c>
      <c r="J238">
        <f t="shared" si="21"/>
        <v>-40.433346508323126</v>
      </c>
      <c r="K238">
        <f t="shared" si="22"/>
        <v>0.28047548909769093</v>
      </c>
      <c r="P238" t="s">
        <v>43</v>
      </c>
      <c r="Q238">
        <v>120.74</v>
      </c>
      <c r="R238">
        <v>132.88920110613759</v>
      </c>
    </row>
    <row r="239" spans="1:18" x14ac:dyDescent="0.35">
      <c r="A239" t="s">
        <v>42</v>
      </c>
      <c r="B239">
        <v>113.19</v>
      </c>
      <c r="E239">
        <f t="shared" si="23"/>
        <v>237</v>
      </c>
      <c r="F239">
        <v>120.74</v>
      </c>
      <c r="G239">
        <f t="shared" si="18"/>
        <v>124.12659087642376</v>
      </c>
      <c r="H239">
        <f t="shared" si="19"/>
        <v>0</v>
      </c>
      <c r="I239">
        <f t="shared" si="20"/>
        <v>132.88920110613759</v>
      </c>
      <c r="J239">
        <f t="shared" si="21"/>
        <v>12.149201106137596</v>
      </c>
      <c r="K239">
        <f t="shared" si="22"/>
        <v>0.10062283506822592</v>
      </c>
      <c r="P239" t="s">
        <v>42</v>
      </c>
      <c r="Q239">
        <v>113.19</v>
      </c>
      <c r="R239">
        <v>124.12659087642376</v>
      </c>
    </row>
    <row r="240" spans="1:18" x14ac:dyDescent="0.35">
      <c r="A240" t="s">
        <v>41</v>
      </c>
      <c r="B240">
        <v>93.81</v>
      </c>
      <c r="E240">
        <f t="shared" si="23"/>
        <v>238</v>
      </c>
      <c r="F240">
        <v>113.19</v>
      </c>
      <c r="G240">
        <f t="shared" si="18"/>
        <v>116.23857566828531</v>
      </c>
      <c r="H240">
        <f t="shared" si="19"/>
        <v>0</v>
      </c>
      <c r="I240">
        <f t="shared" si="20"/>
        <v>124.12659087642376</v>
      </c>
      <c r="J240">
        <f t="shared" si="21"/>
        <v>10.936590876423764</v>
      </c>
      <c r="K240">
        <f t="shared" si="22"/>
        <v>9.6621529078750462E-2</v>
      </c>
      <c r="P240" t="s">
        <v>41</v>
      </c>
      <c r="Q240">
        <v>93.81</v>
      </c>
      <c r="R240">
        <v>116.23857566828531</v>
      </c>
    </row>
    <row r="241" spans="1:18" x14ac:dyDescent="0.35">
      <c r="A241" t="s">
        <v>40</v>
      </c>
      <c r="B241">
        <v>91.64</v>
      </c>
      <c r="E241">
        <f t="shared" si="23"/>
        <v>239</v>
      </c>
      <c r="F241">
        <v>93.81</v>
      </c>
      <c r="G241">
        <f t="shared" si="18"/>
        <v>100.06196743932594</v>
      </c>
      <c r="H241">
        <f t="shared" si="19"/>
        <v>0</v>
      </c>
      <c r="I241">
        <f t="shared" si="20"/>
        <v>116.23857566828531</v>
      </c>
      <c r="J241">
        <f t="shared" si="21"/>
        <v>22.428575668285305</v>
      </c>
      <c r="K241">
        <f t="shared" si="22"/>
        <v>0.23908512598108203</v>
      </c>
      <c r="P241" t="s">
        <v>40</v>
      </c>
      <c r="Q241">
        <v>91.64</v>
      </c>
      <c r="R241">
        <v>100.06196743932594</v>
      </c>
    </row>
    <row r="242" spans="1:18" x14ac:dyDescent="0.35">
      <c r="A242" t="s">
        <v>39</v>
      </c>
      <c r="B242">
        <v>85.44</v>
      </c>
      <c r="E242">
        <f t="shared" si="23"/>
        <v>240</v>
      </c>
      <c r="F242">
        <v>91.64</v>
      </c>
      <c r="G242">
        <f t="shared" si="18"/>
        <v>93.987624164123048</v>
      </c>
      <c r="H242">
        <f t="shared" si="19"/>
        <v>0</v>
      </c>
      <c r="I242">
        <f t="shared" si="20"/>
        <v>100.06196743932594</v>
      </c>
      <c r="J242">
        <f t="shared" si="21"/>
        <v>8.4219674393259396</v>
      </c>
      <c r="K242">
        <f t="shared" si="22"/>
        <v>9.19027437726532E-2</v>
      </c>
      <c r="P242" t="s">
        <v>39</v>
      </c>
      <c r="Q242">
        <v>85.44</v>
      </c>
      <c r="R242">
        <v>93.987624164123048</v>
      </c>
    </row>
    <row r="243" spans="1:18" x14ac:dyDescent="0.35">
      <c r="A243" t="s">
        <v>38</v>
      </c>
      <c r="B243">
        <v>101.19</v>
      </c>
      <c r="E243">
        <f t="shared" si="23"/>
        <v>241</v>
      </c>
      <c r="F243">
        <v>85.44</v>
      </c>
      <c r="G243">
        <f t="shared" si="18"/>
        <v>87.822650987207268</v>
      </c>
      <c r="H243">
        <f t="shared" si="19"/>
        <v>0</v>
      </c>
      <c r="I243">
        <f t="shared" si="20"/>
        <v>93.987624164123048</v>
      </c>
      <c r="J243">
        <f t="shared" si="21"/>
        <v>8.5476241641230502</v>
      </c>
      <c r="K243">
        <f t="shared" si="22"/>
        <v>0.10004241765125294</v>
      </c>
      <c r="P243" t="s">
        <v>38</v>
      </c>
      <c r="Q243">
        <v>101.19</v>
      </c>
      <c r="R243">
        <v>87.822650987207268</v>
      </c>
    </row>
    <row r="244" spans="1:18" x14ac:dyDescent="0.35">
      <c r="A244" t="s">
        <v>37</v>
      </c>
      <c r="B244">
        <v>142.84</v>
      </c>
      <c r="E244">
        <f t="shared" si="23"/>
        <v>242</v>
      </c>
      <c r="F244">
        <v>101.19</v>
      </c>
      <c r="G244">
        <f t="shared" si="18"/>
        <v>97.463850287503561</v>
      </c>
      <c r="H244">
        <f t="shared" si="19"/>
        <v>0</v>
      </c>
      <c r="I244">
        <f t="shared" si="20"/>
        <v>87.822650987207268</v>
      </c>
      <c r="J244">
        <f t="shared" si="21"/>
        <v>-13.367349012792729</v>
      </c>
      <c r="K244">
        <f t="shared" si="22"/>
        <v>0.13210148248633985</v>
      </c>
      <c r="P244" t="s">
        <v>37</v>
      </c>
      <c r="Q244">
        <v>142.84</v>
      </c>
      <c r="R244">
        <v>97.463850287503561</v>
      </c>
    </row>
    <row r="245" spans="1:18" x14ac:dyDescent="0.35">
      <c r="A245" t="s">
        <v>36</v>
      </c>
      <c r="B245">
        <v>150.71</v>
      </c>
      <c r="E245">
        <f t="shared" si="23"/>
        <v>243</v>
      </c>
      <c r="F245">
        <v>142.84</v>
      </c>
      <c r="G245">
        <f t="shared" si="18"/>
        <v>130.19139427843146</v>
      </c>
      <c r="H245">
        <f t="shared" si="19"/>
        <v>0</v>
      </c>
      <c r="I245">
        <f t="shared" si="20"/>
        <v>97.463850287503561</v>
      </c>
      <c r="J245">
        <f t="shared" si="21"/>
        <v>-45.376149712496442</v>
      </c>
      <c r="K245">
        <f t="shared" si="22"/>
        <v>0.31767116852769839</v>
      </c>
      <c r="P245" t="s">
        <v>36</v>
      </c>
      <c r="Q245">
        <v>150.71</v>
      </c>
      <c r="R245">
        <v>130.19139427843146</v>
      </c>
    </row>
    <row r="246" spans="1:18" x14ac:dyDescent="0.35">
      <c r="A246" t="s">
        <v>35</v>
      </c>
      <c r="B246">
        <v>154.24</v>
      </c>
      <c r="E246">
        <f t="shared" si="23"/>
        <v>244</v>
      </c>
      <c r="F246">
        <v>150.71</v>
      </c>
      <c r="G246">
        <f t="shared" si="18"/>
        <v>144.99043685123496</v>
      </c>
      <c r="H246">
        <f t="shared" si="19"/>
        <v>0</v>
      </c>
      <c r="I246">
        <f t="shared" si="20"/>
        <v>130.19139427843146</v>
      </c>
      <c r="J246">
        <f t="shared" si="21"/>
        <v>-20.518605721568548</v>
      </c>
      <c r="K246">
        <f t="shared" si="22"/>
        <v>0.13614627908943366</v>
      </c>
      <c r="P246" t="s">
        <v>35</v>
      </c>
      <c r="Q246">
        <v>154.24</v>
      </c>
      <c r="R246">
        <v>144.99043685123496</v>
      </c>
    </row>
    <row r="247" spans="1:18" x14ac:dyDescent="0.35">
      <c r="A247" t="s">
        <v>34</v>
      </c>
      <c r="B247">
        <v>150.63</v>
      </c>
      <c r="E247">
        <f t="shared" si="23"/>
        <v>245</v>
      </c>
      <c r="F247">
        <v>154.24</v>
      </c>
      <c r="G247">
        <f t="shared" si="18"/>
        <v>151.66168345911333</v>
      </c>
      <c r="H247">
        <f t="shared" si="19"/>
        <v>0</v>
      </c>
      <c r="I247">
        <f t="shared" si="20"/>
        <v>144.99043685123496</v>
      </c>
      <c r="J247">
        <f t="shared" si="21"/>
        <v>-9.2495631487650485</v>
      </c>
      <c r="K247">
        <f t="shared" si="22"/>
        <v>5.9968640746661361E-2</v>
      </c>
      <c r="P247" t="s">
        <v>34</v>
      </c>
      <c r="Q247">
        <v>150.63</v>
      </c>
      <c r="R247">
        <v>151.66168345911333</v>
      </c>
    </row>
    <row r="248" spans="1:18" x14ac:dyDescent="0.35">
      <c r="A248" t="s">
        <v>33</v>
      </c>
      <c r="B248">
        <v>91.25</v>
      </c>
      <c r="E248">
        <f t="shared" si="23"/>
        <v>246</v>
      </c>
      <c r="F248">
        <v>150.63</v>
      </c>
      <c r="G248">
        <f t="shared" si="18"/>
        <v>150.9175818549275</v>
      </c>
      <c r="H248">
        <f t="shared" si="19"/>
        <v>0</v>
      </c>
      <c r="I248">
        <f t="shared" si="20"/>
        <v>151.66168345911333</v>
      </c>
      <c r="J248">
        <f t="shared" si="21"/>
        <v>1.0316834591133386</v>
      </c>
      <c r="K248">
        <f t="shared" si="22"/>
        <v>6.849123409104021E-3</v>
      </c>
      <c r="P248" t="s">
        <v>33</v>
      </c>
      <c r="Q248">
        <v>91.25</v>
      </c>
      <c r="R248">
        <v>150.9175818549275</v>
      </c>
    </row>
    <row r="249" spans="1:18" x14ac:dyDescent="0.35">
      <c r="A249" t="s">
        <v>32</v>
      </c>
      <c r="B249">
        <v>160.18</v>
      </c>
      <c r="E249">
        <f t="shared" si="23"/>
        <v>247</v>
      </c>
      <c r="F249">
        <v>91.25</v>
      </c>
      <c r="G249">
        <f t="shared" si="18"/>
        <v>107.88234368769176</v>
      </c>
      <c r="H249">
        <f t="shared" si="19"/>
        <v>0</v>
      </c>
      <c r="I249">
        <f t="shared" si="20"/>
        <v>150.9175818549275</v>
      </c>
      <c r="J249">
        <f t="shared" si="21"/>
        <v>59.667581854927505</v>
      </c>
      <c r="K249">
        <f t="shared" si="22"/>
        <v>0.65389130799920558</v>
      </c>
      <c r="P249" t="s">
        <v>32</v>
      </c>
      <c r="Q249">
        <v>160.18</v>
      </c>
      <c r="R249">
        <v>107.88234368769176</v>
      </c>
    </row>
    <row r="250" spans="1:18" x14ac:dyDescent="0.35">
      <c r="A250" t="s">
        <v>31</v>
      </c>
      <c r="B250">
        <v>124.29</v>
      </c>
      <c r="E250">
        <f t="shared" si="23"/>
        <v>248</v>
      </c>
      <c r="F250">
        <v>160.18</v>
      </c>
      <c r="G250">
        <f t="shared" si="18"/>
        <v>145.60202370523484</v>
      </c>
      <c r="H250">
        <f t="shared" si="19"/>
        <v>0</v>
      </c>
      <c r="I250">
        <f t="shared" si="20"/>
        <v>107.88234368769176</v>
      </c>
      <c r="J250">
        <f t="shared" si="21"/>
        <v>-52.297656312308249</v>
      </c>
      <c r="K250">
        <f t="shared" si="22"/>
        <v>0.32649304727374356</v>
      </c>
      <c r="P250" t="s">
        <v>31</v>
      </c>
      <c r="Q250">
        <v>124.29</v>
      </c>
      <c r="R250">
        <v>145.60202370523484</v>
      </c>
    </row>
    <row r="251" spans="1:18" x14ac:dyDescent="0.35">
      <c r="A251" t="s">
        <v>30</v>
      </c>
      <c r="B251">
        <v>120.45</v>
      </c>
      <c r="E251">
        <f t="shared" si="23"/>
        <v>249</v>
      </c>
      <c r="F251">
        <v>124.29</v>
      </c>
      <c r="G251">
        <f t="shared" si="18"/>
        <v>130.23072848146478</v>
      </c>
      <c r="H251">
        <f t="shared" si="19"/>
        <v>0</v>
      </c>
      <c r="I251">
        <f t="shared" si="20"/>
        <v>145.60202370523484</v>
      </c>
      <c r="J251">
        <f t="shared" si="21"/>
        <v>21.312023705234836</v>
      </c>
      <c r="K251">
        <f t="shared" si="22"/>
        <v>0.1714701400372905</v>
      </c>
      <c r="P251" t="s">
        <v>30</v>
      </c>
      <c r="Q251">
        <v>120.45</v>
      </c>
      <c r="R251">
        <v>130.23072848146478</v>
      </c>
    </row>
    <row r="252" spans="1:18" x14ac:dyDescent="0.35">
      <c r="A252" t="s">
        <v>29</v>
      </c>
      <c r="B252">
        <v>99.43</v>
      </c>
      <c r="E252">
        <f t="shared" si="23"/>
        <v>250</v>
      </c>
      <c r="F252">
        <v>120.45</v>
      </c>
      <c r="G252">
        <f t="shared" si="18"/>
        <v>123.17637892407372</v>
      </c>
      <c r="H252">
        <f t="shared" si="19"/>
        <v>0</v>
      </c>
      <c r="I252">
        <f t="shared" si="20"/>
        <v>130.23072848146478</v>
      </c>
      <c r="J252">
        <f t="shared" si="21"/>
        <v>9.7807284814647772</v>
      </c>
      <c r="K252">
        <f t="shared" si="22"/>
        <v>8.1201564810832516E-2</v>
      </c>
      <c r="P252" t="s">
        <v>29</v>
      </c>
      <c r="Q252">
        <v>99.43</v>
      </c>
      <c r="R252">
        <v>123.17637892407372</v>
      </c>
    </row>
    <row r="253" spans="1:18" x14ac:dyDescent="0.35">
      <c r="A253" t="s">
        <v>28</v>
      </c>
      <c r="B253">
        <v>100.28</v>
      </c>
      <c r="E253">
        <f t="shared" si="23"/>
        <v>251</v>
      </c>
      <c r="F253">
        <v>99.43</v>
      </c>
      <c r="G253">
        <f t="shared" si="18"/>
        <v>106.04930521273064</v>
      </c>
      <c r="H253">
        <f t="shared" si="19"/>
        <v>0</v>
      </c>
      <c r="I253">
        <f t="shared" si="20"/>
        <v>123.17637892407372</v>
      </c>
      <c r="J253">
        <f t="shared" si="21"/>
        <v>23.74637892407371</v>
      </c>
      <c r="K253">
        <f t="shared" si="22"/>
        <v>0.23882509226665702</v>
      </c>
      <c r="P253" t="s">
        <v>28</v>
      </c>
      <c r="Q253">
        <v>100.28</v>
      </c>
      <c r="R253">
        <v>106.04930521273064</v>
      </c>
    </row>
    <row r="254" spans="1:18" x14ac:dyDescent="0.35">
      <c r="A254" t="s">
        <v>27</v>
      </c>
      <c r="B254">
        <v>100.51</v>
      </c>
      <c r="E254">
        <f t="shared" si="23"/>
        <v>252</v>
      </c>
      <c r="F254">
        <v>100.28</v>
      </c>
      <c r="G254">
        <f t="shared" si="18"/>
        <v>101.88819433525282</v>
      </c>
      <c r="H254">
        <f t="shared" si="19"/>
        <v>0</v>
      </c>
      <c r="I254">
        <f t="shared" si="20"/>
        <v>106.04930521273064</v>
      </c>
      <c r="J254">
        <f t="shared" si="21"/>
        <v>5.769305212730643</v>
      </c>
      <c r="K254">
        <f t="shared" si="22"/>
        <v>5.7531962631937009E-2</v>
      </c>
      <c r="P254" t="s">
        <v>27</v>
      </c>
      <c r="Q254">
        <v>100.51</v>
      </c>
      <c r="R254">
        <v>101.88819433525282</v>
      </c>
    </row>
    <row r="255" spans="1:18" x14ac:dyDescent="0.35">
      <c r="A255" t="s">
        <v>26</v>
      </c>
      <c r="B255">
        <v>108.34</v>
      </c>
      <c r="E255">
        <f t="shared" si="23"/>
        <v>253</v>
      </c>
      <c r="F255">
        <v>100.51</v>
      </c>
      <c r="G255">
        <f t="shared" si="18"/>
        <v>100.89417179211466</v>
      </c>
      <c r="H255">
        <f t="shared" si="19"/>
        <v>0</v>
      </c>
      <c r="I255">
        <f t="shared" si="20"/>
        <v>101.88819433525282</v>
      </c>
      <c r="J255">
        <f t="shared" si="21"/>
        <v>1.3781943352528145</v>
      </c>
      <c r="K255">
        <f t="shared" si="22"/>
        <v>1.3712012090864735E-2</v>
      </c>
      <c r="P255" t="s">
        <v>26</v>
      </c>
      <c r="Q255">
        <v>108.34</v>
      </c>
      <c r="R255">
        <v>100.89417179211466</v>
      </c>
    </row>
    <row r="256" spans="1:18" x14ac:dyDescent="0.35">
      <c r="A256" t="s">
        <v>25</v>
      </c>
      <c r="B256">
        <v>76.709999999999994</v>
      </c>
      <c r="E256">
        <f t="shared" si="23"/>
        <v>254</v>
      </c>
      <c r="F256">
        <v>108.34</v>
      </c>
      <c r="G256">
        <f t="shared" si="18"/>
        <v>106.26447473245757</v>
      </c>
      <c r="H256">
        <f t="shared" si="19"/>
        <v>0</v>
      </c>
      <c r="I256">
        <f t="shared" si="20"/>
        <v>100.89417179211466</v>
      </c>
      <c r="J256">
        <f t="shared" si="21"/>
        <v>-7.4458282078853415</v>
      </c>
      <c r="K256">
        <f t="shared" si="22"/>
        <v>6.8726492596320299E-2</v>
      </c>
      <c r="P256" t="s">
        <v>25</v>
      </c>
      <c r="Q256">
        <v>76.709999999999994</v>
      </c>
      <c r="R256">
        <v>106.26447473245757</v>
      </c>
    </row>
    <row r="257" spans="1:18" x14ac:dyDescent="0.35">
      <c r="A257" t="s">
        <v>24</v>
      </c>
      <c r="B257">
        <v>45.17</v>
      </c>
      <c r="E257">
        <f t="shared" si="23"/>
        <v>255</v>
      </c>
      <c r="F257">
        <v>76.709999999999994</v>
      </c>
      <c r="G257">
        <f t="shared" si="18"/>
        <v>84.948312429932031</v>
      </c>
      <c r="H257">
        <f t="shared" si="19"/>
        <v>0</v>
      </c>
      <c r="I257">
        <f t="shared" si="20"/>
        <v>106.26447473245757</v>
      </c>
      <c r="J257">
        <f t="shared" si="21"/>
        <v>29.554474732457578</v>
      </c>
      <c r="K257">
        <f t="shared" si="22"/>
        <v>0.38527538433656083</v>
      </c>
      <c r="P257" t="s">
        <v>24</v>
      </c>
      <c r="Q257">
        <v>45.17</v>
      </c>
      <c r="R257">
        <v>84.948312429932031</v>
      </c>
    </row>
    <row r="258" spans="1:18" x14ac:dyDescent="0.35">
      <c r="A258" t="s">
        <v>23</v>
      </c>
      <c r="B258">
        <v>146.6</v>
      </c>
      <c r="E258">
        <f t="shared" si="23"/>
        <v>256</v>
      </c>
      <c r="F258">
        <v>45.17</v>
      </c>
      <c r="G258">
        <f t="shared" si="18"/>
        <v>56.258208086924057</v>
      </c>
      <c r="H258">
        <f t="shared" si="19"/>
        <v>0</v>
      </c>
      <c r="I258">
        <f t="shared" si="20"/>
        <v>84.948312429932031</v>
      </c>
      <c r="J258">
        <f t="shared" si="21"/>
        <v>39.778312429932029</v>
      </c>
      <c r="K258">
        <f t="shared" si="22"/>
        <v>0.88063565264405641</v>
      </c>
      <c r="P258" t="s">
        <v>23</v>
      </c>
      <c r="Q258">
        <v>146.6</v>
      </c>
      <c r="R258">
        <v>56.258208086924057</v>
      </c>
    </row>
    <row r="259" spans="1:18" x14ac:dyDescent="0.35">
      <c r="A259" t="s">
        <v>22</v>
      </c>
      <c r="B259">
        <v>195.01</v>
      </c>
      <c r="E259">
        <f t="shared" si="23"/>
        <v>257</v>
      </c>
      <c r="F259">
        <v>146.6</v>
      </c>
      <c r="G259">
        <f t="shared" si="18"/>
        <v>121.41721756189921</v>
      </c>
      <c r="H259">
        <f t="shared" si="19"/>
        <v>0</v>
      </c>
      <c r="I259">
        <f t="shared" si="20"/>
        <v>56.258208086924057</v>
      </c>
      <c r="J259">
        <f t="shared" si="21"/>
        <v>-90.341791913075937</v>
      </c>
      <c r="K259">
        <f t="shared" si="22"/>
        <v>0.61624687525972677</v>
      </c>
      <c r="P259" t="s">
        <v>22</v>
      </c>
      <c r="Q259">
        <v>195.01</v>
      </c>
      <c r="R259">
        <v>121.41721756189921</v>
      </c>
    </row>
    <row r="260" spans="1:18" x14ac:dyDescent="0.35">
      <c r="A260" t="s">
        <v>21</v>
      </c>
      <c r="B260">
        <v>125.9</v>
      </c>
      <c r="E260">
        <f t="shared" si="23"/>
        <v>258</v>
      </c>
      <c r="F260">
        <v>195.01</v>
      </c>
      <c r="G260">
        <f t="shared" ref="G260:G262" si="24">($M$2*F260+(1-$M$2)*(G259+H259))</f>
        <v>174.49600542552514</v>
      </c>
      <c r="H260">
        <f t="shared" ref="H260:H262" si="25">(($N$2*(G260-G259))+((1-$N$2)*H259))</f>
        <v>0</v>
      </c>
      <c r="I260">
        <f t="shared" ref="I260:I262" si="26">H259+G259</f>
        <v>121.41721756189921</v>
      </c>
      <c r="J260">
        <f t="shared" ref="J260:J262" si="27">I260-F260</f>
        <v>-73.592782438100784</v>
      </c>
      <c r="K260">
        <f t="shared" ref="K260:K262" si="28">ABS(J260/F260)</f>
        <v>0.37737953150146553</v>
      </c>
      <c r="P260" t="s">
        <v>21</v>
      </c>
      <c r="Q260">
        <v>125.9</v>
      </c>
      <c r="R260">
        <v>174.49600542552514</v>
      </c>
    </row>
    <row r="261" spans="1:18" x14ac:dyDescent="0.35">
      <c r="A261" t="s">
        <v>20</v>
      </c>
      <c r="B261">
        <v>189.84</v>
      </c>
      <c r="E261">
        <f t="shared" ref="E261" si="29">1+E260</f>
        <v>259</v>
      </c>
      <c r="F261">
        <v>125.9</v>
      </c>
      <c r="G261">
        <f t="shared" si="24"/>
        <v>139.4461407846465</v>
      </c>
      <c r="H261">
        <f t="shared" si="25"/>
        <v>0</v>
      </c>
      <c r="I261">
        <f t="shared" si="26"/>
        <v>174.49600542552514</v>
      </c>
      <c r="J261">
        <f t="shared" si="27"/>
        <v>48.596005425525135</v>
      </c>
      <c r="K261">
        <f t="shared" si="28"/>
        <v>0.3859889231574673</v>
      </c>
      <c r="P261" t="s">
        <v>20</v>
      </c>
      <c r="Q261">
        <v>189.84</v>
      </c>
      <c r="R261">
        <v>139.4461407846465</v>
      </c>
    </row>
    <row r="262" spans="1:18" x14ac:dyDescent="0.35">
      <c r="A262" t="s">
        <v>19</v>
      </c>
      <c r="B262">
        <v>145.77000000000001</v>
      </c>
      <c r="E262">
        <v>260</v>
      </c>
      <c r="F262">
        <v>189.84</v>
      </c>
      <c r="G262">
        <f t="shared" si="24"/>
        <v>175.7927073133819</v>
      </c>
      <c r="H262">
        <f t="shared" si="25"/>
        <v>0</v>
      </c>
      <c r="I262">
        <f t="shared" si="26"/>
        <v>139.4461407846465</v>
      </c>
      <c r="J262">
        <f t="shared" si="27"/>
        <v>-50.393859215353501</v>
      </c>
      <c r="K262">
        <f t="shared" si="28"/>
        <v>0.26545437850481196</v>
      </c>
      <c r="P262" t="s">
        <v>19</v>
      </c>
      <c r="Q262">
        <v>145.77000000000001</v>
      </c>
      <c r="R262">
        <v>175.7927073133819</v>
      </c>
    </row>
    <row r="263" spans="1:18" x14ac:dyDescent="0.35">
      <c r="A263" t="s">
        <v>18</v>
      </c>
      <c r="B263">
        <v>130.79</v>
      </c>
      <c r="I263">
        <f>($G$262+(L263*$H$262))</f>
        <v>175.7927073133819</v>
      </c>
      <c r="L263">
        <v>1</v>
      </c>
      <c r="P263" t="s">
        <v>18</v>
      </c>
      <c r="Q263">
        <v>130.79</v>
      </c>
      <c r="R263">
        <v>175.7927073133819</v>
      </c>
    </row>
    <row r="264" spans="1:18" x14ac:dyDescent="0.35">
      <c r="A264" t="s">
        <v>17</v>
      </c>
      <c r="B264">
        <v>86.62</v>
      </c>
      <c r="I264">
        <f t="shared" ref="I264:I274" si="30">($G$262+(L264*$H$262))</f>
        <v>175.7927073133819</v>
      </c>
      <c r="L264">
        <v>2</v>
      </c>
      <c r="P264" t="s">
        <v>17</v>
      </c>
      <c r="Q264">
        <v>86.62</v>
      </c>
      <c r="R264">
        <v>175.7927073133819</v>
      </c>
    </row>
    <row r="265" spans="1:18" x14ac:dyDescent="0.35">
      <c r="A265" t="s">
        <v>16</v>
      </c>
      <c r="B265">
        <v>118.43</v>
      </c>
      <c r="I265">
        <f t="shared" si="30"/>
        <v>175.7927073133819</v>
      </c>
      <c r="L265">
        <v>3</v>
      </c>
      <c r="P265" t="s">
        <v>16</v>
      </c>
      <c r="Q265">
        <v>118.43</v>
      </c>
      <c r="R265">
        <v>175.7927073133819</v>
      </c>
    </row>
    <row r="266" spans="1:18" x14ac:dyDescent="0.35">
      <c r="A266" t="s">
        <v>15</v>
      </c>
      <c r="B266">
        <v>95.72</v>
      </c>
      <c r="I266">
        <f t="shared" si="30"/>
        <v>175.7927073133819</v>
      </c>
      <c r="L266">
        <v>4</v>
      </c>
      <c r="P266" t="s">
        <v>15</v>
      </c>
      <c r="Q266">
        <v>95.72</v>
      </c>
      <c r="R266">
        <v>175.7927073133819</v>
      </c>
    </row>
    <row r="267" spans="1:18" x14ac:dyDescent="0.35">
      <c r="A267" t="s">
        <v>14</v>
      </c>
      <c r="B267">
        <v>113.87</v>
      </c>
      <c r="I267">
        <f t="shared" si="30"/>
        <v>175.7927073133819</v>
      </c>
      <c r="L267">
        <v>5</v>
      </c>
      <c r="P267" t="s">
        <v>14</v>
      </c>
      <c r="Q267">
        <v>113.87</v>
      </c>
      <c r="R267">
        <v>175.7927073133819</v>
      </c>
    </row>
    <row r="268" spans="1:18" x14ac:dyDescent="0.35">
      <c r="A268" t="s">
        <v>13</v>
      </c>
      <c r="B268">
        <v>161.22</v>
      </c>
      <c r="I268">
        <f t="shared" si="30"/>
        <v>175.7927073133819</v>
      </c>
      <c r="L268">
        <v>6</v>
      </c>
      <c r="P268" t="s">
        <v>13</v>
      </c>
      <c r="Q268">
        <v>161.22</v>
      </c>
      <c r="R268">
        <v>175.7927073133819</v>
      </c>
    </row>
    <row r="269" spans="1:18" x14ac:dyDescent="0.35">
      <c r="A269" t="s">
        <v>12</v>
      </c>
      <c r="B269">
        <v>164.94</v>
      </c>
      <c r="I269">
        <f t="shared" si="30"/>
        <v>175.7927073133819</v>
      </c>
      <c r="L269">
        <v>7</v>
      </c>
      <c r="P269" t="s">
        <v>12</v>
      </c>
      <c r="Q269">
        <v>164.94</v>
      </c>
      <c r="R269">
        <v>175.7927073133819</v>
      </c>
    </row>
    <row r="270" spans="1:18" x14ac:dyDescent="0.35">
      <c r="A270" t="s">
        <v>11</v>
      </c>
      <c r="B270">
        <v>162.66999999999999</v>
      </c>
      <c r="I270">
        <f t="shared" si="30"/>
        <v>175.7927073133819</v>
      </c>
      <c r="L270">
        <v>8</v>
      </c>
      <c r="P270" t="s">
        <v>11</v>
      </c>
      <c r="Q270">
        <v>162.66999999999999</v>
      </c>
      <c r="R270">
        <v>175.7927073133819</v>
      </c>
    </row>
    <row r="271" spans="1:18" x14ac:dyDescent="0.35">
      <c r="A271" t="s">
        <v>10</v>
      </c>
      <c r="B271">
        <v>188.36</v>
      </c>
      <c r="I271">
        <f t="shared" si="30"/>
        <v>175.7927073133819</v>
      </c>
      <c r="L271">
        <v>9</v>
      </c>
      <c r="P271" t="s">
        <v>10</v>
      </c>
      <c r="Q271">
        <v>188.36</v>
      </c>
      <c r="R271">
        <v>175.7927073133819</v>
      </c>
    </row>
    <row r="272" spans="1:18" x14ac:dyDescent="0.35">
      <c r="A272" t="s">
        <v>9</v>
      </c>
      <c r="B272">
        <v>113.01</v>
      </c>
      <c r="I272">
        <f t="shared" si="30"/>
        <v>175.7927073133819</v>
      </c>
      <c r="L272">
        <v>10</v>
      </c>
      <c r="P272" t="s">
        <v>9</v>
      </c>
      <c r="Q272">
        <v>113.01</v>
      </c>
      <c r="R272">
        <v>175.7927073133819</v>
      </c>
    </row>
    <row r="273" spans="1:18" x14ac:dyDescent="0.35">
      <c r="A273" t="s">
        <v>8</v>
      </c>
      <c r="B273">
        <v>176.93</v>
      </c>
      <c r="I273">
        <f t="shared" si="30"/>
        <v>175.7927073133819</v>
      </c>
      <c r="L273">
        <v>11</v>
      </c>
      <c r="P273" t="s">
        <v>8</v>
      </c>
      <c r="Q273">
        <v>176.93</v>
      </c>
      <c r="R273">
        <v>175.7927073133819</v>
      </c>
    </row>
    <row r="274" spans="1:18" x14ac:dyDescent="0.35">
      <c r="I274">
        <f t="shared" si="30"/>
        <v>175.7927073133819</v>
      </c>
      <c r="L274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01BC-16E6-4100-97B5-4EE0287B1867}">
  <dimension ref="A1:R285"/>
  <sheetViews>
    <sheetView topLeftCell="A25" zoomScale="40" zoomScaleNormal="40" workbookViewId="0">
      <selection activeCell="AJ10" sqref="AJ10"/>
    </sheetView>
  </sheetViews>
  <sheetFormatPr baseColWidth="10" defaultRowHeight="14.5" x14ac:dyDescent="0.35"/>
  <sheetData>
    <row r="1" spans="1:18" x14ac:dyDescent="0.35">
      <c r="A1" s="24" t="s">
        <v>6</v>
      </c>
      <c r="B1" s="25" t="s">
        <v>332</v>
      </c>
      <c r="C1" s="25" t="s">
        <v>331</v>
      </c>
      <c r="D1" s="25" t="s">
        <v>333</v>
      </c>
      <c r="E1" s="25" t="s">
        <v>334</v>
      </c>
      <c r="F1" s="11" t="s">
        <v>358</v>
      </c>
      <c r="G1" s="11" t="s">
        <v>361</v>
      </c>
      <c r="H1" s="25" t="s">
        <v>336</v>
      </c>
      <c r="I1" s="26" t="s">
        <v>337</v>
      </c>
      <c r="J1" t="s">
        <v>338</v>
      </c>
      <c r="K1" t="s">
        <v>339</v>
      </c>
      <c r="L1" t="s">
        <v>340</v>
      </c>
      <c r="M1" t="s">
        <v>365</v>
      </c>
      <c r="N1" t="s">
        <v>341</v>
      </c>
      <c r="O1" t="s">
        <v>6</v>
      </c>
      <c r="P1" t="s">
        <v>363</v>
      </c>
      <c r="Q1" t="s">
        <v>364</v>
      </c>
      <c r="R1" t="s">
        <v>362</v>
      </c>
    </row>
    <row r="2" spans="1:18" x14ac:dyDescent="0.35">
      <c r="A2" s="27"/>
      <c r="B2" s="11">
        <v>-11</v>
      </c>
      <c r="C2" s="11"/>
      <c r="D2" s="11">
        <f>AVERAGE(C14:C25)</f>
        <v>81.356666666666669</v>
      </c>
      <c r="E2" s="11">
        <v>0</v>
      </c>
      <c r="F2" s="11">
        <f>C14/$D$2</f>
        <v>0.60007374933420743</v>
      </c>
      <c r="G2" s="11"/>
      <c r="H2" s="11"/>
      <c r="I2" s="28"/>
      <c r="K2">
        <v>0.21483701974543823</v>
      </c>
      <c r="L2">
        <v>5.7598527728172037E-4</v>
      </c>
      <c r="M2">
        <v>0.68528300140357734</v>
      </c>
      <c r="N2">
        <f>SUM(I14:I273)/260</f>
        <v>5.6305983452864139E-2</v>
      </c>
      <c r="O2" t="s">
        <v>279</v>
      </c>
      <c r="P2">
        <v>48.82</v>
      </c>
      <c r="Q2">
        <v>48.820000000000007</v>
      </c>
      <c r="R2">
        <f>SUM(I274:I285)/12</f>
        <v>0.1351289383315924</v>
      </c>
    </row>
    <row r="3" spans="1:18" x14ac:dyDescent="0.35">
      <c r="A3" s="27"/>
      <c r="B3" s="11">
        <v>-10</v>
      </c>
      <c r="C3" s="11"/>
      <c r="D3" s="11">
        <v>81.356666666666669</v>
      </c>
      <c r="E3" s="11">
        <v>0</v>
      </c>
      <c r="F3" s="11">
        <f t="shared" ref="F3:F13" si="0">C15/$D$2</f>
        <v>0.65956487892817628</v>
      </c>
      <c r="G3" s="11"/>
      <c r="H3" s="11"/>
      <c r="I3" s="28"/>
      <c r="O3" t="s">
        <v>278</v>
      </c>
      <c r="P3">
        <v>53.66</v>
      </c>
      <c r="Q3">
        <v>53.66</v>
      </c>
    </row>
    <row r="4" spans="1:18" x14ac:dyDescent="0.35">
      <c r="A4" s="27"/>
      <c r="B4" s="11">
        <v>-9</v>
      </c>
      <c r="C4" s="11"/>
      <c r="D4" s="11">
        <v>81.356666666666669</v>
      </c>
      <c r="E4" s="11">
        <v>0</v>
      </c>
      <c r="F4" s="11">
        <f t="shared" si="0"/>
        <v>0.95394763797271276</v>
      </c>
      <c r="G4" s="11"/>
      <c r="H4" s="11"/>
      <c r="I4" s="28"/>
      <c r="O4" t="s">
        <v>277</v>
      </c>
      <c r="P4">
        <v>77.61</v>
      </c>
      <c r="Q4">
        <v>77.61</v>
      </c>
    </row>
    <row r="5" spans="1:18" x14ac:dyDescent="0.35">
      <c r="A5" s="27"/>
      <c r="B5" s="11">
        <v>-8</v>
      </c>
      <c r="C5" s="11"/>
      <c r="D5" s="11">
        <v>81.356666666666669</v>
      </c>
      <c r="E5" s="11">
        <v>0</v>
      </c>
      <c r="F5" s="11">
        <f t="shared" si="0"/>
        <v>1.3373212602941777</v>
      </c>
      <c r="G5" s="11"/>
      <c r="H5" s="11"/>
      <c r="I5" s="28"/>
      <c r="O5" t="s">
        <v>276</v>
      </c>
      <c r="P5">
        <v>108.8</v>
      </c>
      <c r="Q5">
        <v>108.8</v>
      </c>
    </row>
    <row r="6" spans="1:18" x14ac:dyDescent="0.35">
      <c r="A6" s="27"/>
      <c r="B6" s="11">
        <v>-7</v>
      </c>
      <c r="C6" s="11"/>
      <c r="D6" s="11">
        <v>81.356666666666669</v>
      </c>
      <c r="E6" s="11">
        <v>0</v>
      </c>
      <c r="F6" s="11">
        <f t="shared" si="0"/>
        <v>1.2062932765190313</v>
      </c>
      <c r="G6" s="11"/>
      <c r="H6" s="11"/>
      <c r="I6" s="28"/>
      <c r="O6" t="s">
        <v>275</v>
      </c>
      <c r="P6">
        <v>98.14</v>
      </c>
      <c r="Q6">
        <v>98.139999999999986</v>
      </c>
    </row>
    <row r="7" spans="1:18" x14ac:dyDescent="0.35">
      <c r="A7" s="27"/>
      <c r="B7" s="11">
        <v>-6</v>
      </c>
      <c r="C7" s="11"/>
      <c r="D7" s="11">
        <v>81.356666666666669</v>
      </c>
      <c r="E7" s="11">
        <v>0</v>
      </c>
      <c r="F7" s="11">
        <f t="shared" si="0"/>
        <v>1.3390420780923504</v>
      </c>
      <c r="G7" s="11"/>
      <c r="H7" s="11"/>
      <c r="I7" s="28"/>
      <c r="O7" t="s">
        <v>274</v>
      </c>
      <c r="P7">
        <v>108.94</v>
      </c>
      <c r="Q7">
        <v>108.94</v>
      </c>
    </row>
    <row r="8" spans="1:18" x14ac:dyDescent="0.35">
      <c r="A8" s="27"/>
      <c r="B8" s="11">
        <v>-5</v>
      </c>
      <c r="C8" s="11"/>
      <c r="D8" s="11">
        <v>81.356666666666669</v>
      </c>
      <c r="E8" s="11">
        <v>0</v>
      </c>
      <c r="F8" s="11">
        <f t="shared" si="0"/>
        <v>0.91559798418486493</v>
      </c>
      <c r="G8" s="11"/>
      <c r="H8" s="11"/>
      <c r="I8" s="28"/>
      <c r="O8" t="s">
        <v>273</v>
      </c>
      <c r="P8">
        <v>74.489999999999995</v>
      </c>
      <c r="Q8">
        <v>74.489999999999995</v>
      </c>
    </row>
    <row r="9" spans="1:18" x14ac:dyDescent="0.35">
      <c r="A9" s="27"/>
      <c r="B9" s="11">
        <v>-4</v>
      </c>
      <c r="C9" s="11"/>
      <c r="D9" s="11">
        <v>81.356666666666669</v>
      </c>
      <c r="E9" s="11">
        <v>0</v>
      </c>
      <c r="F9" s="11">
        <f t="shared" si="0"/>
        <v>1.2775842995861841</v>
      </c>
      <c r="G9" s="11"/>
      <c r="H9" s="11"/>
      <c r="I9" s="28"/>
      <c r="O9" t="s">
        <v>272</v>
      </c>
      <c r="P9">
        <v>103.94</v>
      </c>
      <c r="Q9">
        <v>103.93999999999998</v>
      </c>
    </row>
    <row r="10" spans="1:18" x14ac:dyDescent="0.35">
      <c r="A10" s="27"/>
      <c r="B10" s="11">
        <v>-3</v>
      </c>
      <c r="C10" s="11"/>
      <c r="D10" s="11">
        <v>81.356666666666669</v>
      </c>
      <c r="E10" s="11">
        <v>0</v>
      </c>
      <c r="F10" s="11">
        <f t="shared" si="0"/>
        <v>1.0403572745523826</v>
      </c>
      <c r="G10" s="11"/>
      <c r="H10" s="11"/>
      <c r="I10" s="28"/>
      <c r="O10" t="s">
        <v>271</v>
      </c>
      <c r="P10">
        <v>84.64</v>
      </c>
      <c r="Q10">
        <v>84.640000000000015</v>
      </c>
    </row>
    <row r="11" spans="1:18" x14ac:dyDescent="0.35">
      <c r="A11" s="27"/>
      <c r="B11" s="11">
        <v>-2</v>
      </c>
      <c r="C11" s="11"/>
      <c r="D11" s="11">
        <v>81.356666666666669</v>
      </c>
      <c r="E11" s="11">
        <v>0</v>
      </c>
      <c r="F11" s="11">
        <f t="shared" si="0"/>
        <v>0.99033064284836303</v>
      </c>
      <c r="G11" s="11"/>
      <c r="H11" s="11"/>
      <c r="I11" s="28"/>
      <c r="O11" t="s">
        <v>270</v>
      </c>
      <c r="P11">
        <v>80.569999999999993</v>
      </c>
      <c r="Q11">
        <v>80.569999999999993</v>
      </c>
    </row>
    <row r="12" spans="1:18" x14ac:dyDescent="0.35">
      <c r="A12" s="27"/>
      <c r="B12" s="11">
        <v>-1</v>
      </c>
      <c r="C12" s="11"/>
      <c r="D12" s="11">
        <v>81.356666666666669</v>
      </c>
      <c r="E12" s="11">
        <v>0</v>
      </c>
      <c r="F12" s="11">
        <f t="shared" si="0"/>
        <v>0.76195353791944931</v>
      </c>
      <c r="G12" s="11"/>
      <c r="H12" s="11"/>
      <c r="I12" s="28"/>
      <c r="O12" t="s">
        <v>269</v>
      </c>
      <c r="P12">
        <v>61.99</v>
      </c>
      <c r="Q12">
        <v>61.99</v>
      </c>
    </row>
    <row r="13" spans="1:18" ht="15" thickBot="1" x14ac:dyDescent="0.4">
      <c r="A13" s="29"/>
      <c r="B13" s="30">
        <v>0</v>
      </c>
      <c r="C13" s="30"/>
      <c r="D13" s="30">
        <v>81.356666666666669</v>
      </c>
      <c r="E13" s="30">
        <v>0</v>
      </c>
      <c r="F13" s="30">
        <f t="shared" si="0"/>
        <v>0.91793337976809941</v>
      </c>
      <c r="G13" s="30"/>
      <c r="H13" s="30"/>
      <c r="I13" s="31"/>
      <c r="O13" t="s">
        <v>268</v>
      </c>
      <c r="P13">
        <v>74.680000000000007</v>
      </c>
      <c r="Q13">
        <v>74.680000000000007</v>
      </c>
    </row>
    <row r="14" spans="1:18" ht="15" thickBot="1" x14ac:dyDescent="0.4">
      <c r="A14" s="24" t="s">
        <v>279</v>
      </c>
      <c r="B14" s="25">
        <v>1</v>
      </c>
      <c r="C14" s="25">
        <v>48.82</v>
      </c>
      <c r="D14" s="25">
        <f>$K$2*(C14/F2)+(1-$K$2)*(D13+E13)</f>
        <v>81.356666666666669</v>
      </c>
      <c r="E14" s="25">
        <f>$L$2*(D14-D13)+(1-$L$2)*E13</f>
        <v>0</v>
      </c>
      <c r="F14" s="25">
        <f>$M$2*(C14/D14)+(1-$M$2)*F2</f>
        <v>0.60007374933420743</v>
      </c>
      <c r="G14" s="25">
        <f>(D13+E13)*F2</f>
        <v>48.820000000000007</v>
      </c>
      <c r="H14" s="25">
        <f>C14-G14</f>
        <v>0</v>
      </c>
      <c r="I14" s="26">
        <f>ABS(H14/C14)</f>
        <v>0</v>
      </c>
      <c r="O14" t="s">
        <v>267</v>
      </c>
      <c r="P14">
        <v>53.45</v>
      </c>
      <c r="Q14">
        <v>48.820000000000007</v>
      </c>
    </row>
    <row r="15" spans="1:18" ht="15" thickBot="1" x14ac:dyDescent="0.4">
      <c r="A15" s="27" t="s">
        <v>278</v>
      </c>
      <c r="B15" s="11">
        <v>2</v>
      </c>
      <c r="C15" s="11">
        <v>53.66</v>
      </c>
      <c r="D15" s="25">
        <f t="shared" ref="D15:D25" si="1">$K$2*(C15/F3)+(1-$K$2)*(D14+E14)</f>
        <v>81.356666666666669</v>
      </c>
      <c r="E15" s="25">
        <f t="shared" ref="E15:E25" si="2">$L$2*(D15-D14)+(1-$L$2)*E14</f>
        <v>0</v>
      </c>
      <c r="F15" s="25">
        <f t="shared" ref="F15:F25" si="3">$M$2*(C15/D15)+(1-$M$2)*F3</f>
        <v>0.65956487892817628</v>
      </c>
      <c r="G15" s="25">
        <f t="shared" ref="G15:G25" si="4">(D14+E14)*F3</f>
        <v>53.66</v>
      </c>
      <c r="H15" s="25">
        <f t="shared" ref="H15:H26" si="5">C15-G15</f>
        <v>0</v>
      </c>
      <c r="I15" s="26">
        <f t="shared" ref="I15:I26" si="6">ABS(H15/C15)</f>
        <v>0</v>
      </c>
      <c r="O15" t="s">
        <v>266</v>
      </c>
      <c r="P15">
        <v>61.03</v>
      </c>
      <c r="Q15">
        <v>54.75393893197581</v>
      </c>
    </row>
    <row r="16" spans="1:18" ht="15" thickBot="1" x14ac:dyDescent="0.4">
      <c r="A16" s="27" t="s">
        <v>277</v>
      </c>
      <c r="B16" s="11">
        <v>3</v>
      </c>
      <c r="C16" s="11">
        <v>77.61</v>
      </c>
      <c r="D16" s="25">
        <f t="shared" si="1"/>
        <v>81.356666666666669</v>
      </c>
      <c r="E16" s="25">
        <f t="shared" si="2"/>
        <v>0</v>
      </c>
      <c r="F16" s="25">
        <f t="shared" si="3"/>
        <v>0.95394763797271276</v>
      </c>
      <c r="G16" s="25">
        <f t="shared" si="4"/>
        <v>77.61</v>
      </c>
      <c r="H16" s="25">
        <f t="shared" si="5"/>
        <v>0</v>
      </c>
      <c r="I16" s="26">
        <f t="shared" si="6"/>
        <v>0</v>
      </c>
      <c r="O16" t="s">
        <v>265</v>
      </c>
      <c r="P16">
        <v>88.43</v>
      </c>
      <c r="Q16">
        <v>81.144358150300363</v>
      </c>
    </row>
    <row r="17" spans="1:17" ht="15" thickBot="1" x14ac:dyDescent="0.4">
      <c r="A17" s="27" t="s">
        <v>276</v>
      </c>
      <c r="B17" s="11">
        <v>4</v>
      </c>
      <c r="C17" s="11">
        <v>108.8</v>
      </c>
      <c r="D17" s="25">
        <f t="shared" si="1"/>
        <v>81.356666666666669</v>
      </c>
      <c r="E17" s="25">
        <f t="shared" si="2"/>
        <v>0</v>
      </c>
      <c r="F17" s="25">
        <f t="shared" si="3"/>
        <v>1.3373212602941777</v>
      </c>
      <c r="G17" s="25">
        <f t="shared" si="4"/>
        <v>108.8</v>
      </c>
      <c r="H17" s="25">
        <f t="shared" si="5"/>
        <v>0</v>
      </c>
      <c r="I17" s="26">
        <f t="shared" si="6"/>
        <v>0</v>
      </c>
      <c r="O17" t="s">
        <v>264</v>
      </c>
      <c r="P17">
        <v>111.72</v>
      </c>
      <c r="Q17">
        <v>115.953125913482</v>
      </c>
    </row>
    <row r="18" spans="1:17" ht="15" thickBot="1" x14ac:dyDescent="0.4">
      <c r="A18" s="27" t="s">
        <v>275</v>
      </c>
      <c r="B18" s="11">
        <v>5</v>
      </c>
      <c r="C18" s="11">
        <v>98.14</v>
      </c>
      <c r="D18" s="25">
        <f t="shared" si="1"/>
        <v>81.356666666666669</v>
      </c>
      <c r="E18" s="25">
        <f t="shared" si="2"/>
        <v>0</v>
      </c>
      <c r="F18" s="25">
        <f t="shared" si="3"/>
        <v>1.2062932765190313</v>
      </c>
      <c r="G18" s="25">
        <f t="shared" si="4"/>
        <v>98.139999999999986</v>
      </c>
      <c r="H18" s="25">
        <f t="shared" si="5"/>
        <v>0</v>
      </c>
      <c r="I18" s="26">
        <f t="shared" si="6"/>
        <v>0</v>
      </c>
      <c r="O18" t="s">
        <v>263</v>
      </c>
      <c r="P18">
        <v>117.36</v>
      </c>
      <c r="Q18">
        <v>103.77518913526255</v>
      </c>
    </row>
    <row r="19" spans="1:17" ht="15" thickBot="1" x14ac:dyDescent="0.4">
      <c r="A19" s="27" t="s">
        <v>274</v>
      </c>
      <c r="B19" s="11">
        <v>6</v>
      </c>
      <c r="C19" s="11">
        <v>108.94</v>
      </c>
      <c r="D19" s="25">
        <f t="shared" si="1"/>
        <v>81.356666666666669</v>
      </c>
      <c r="E19" s="25">
        <f t="shared" si="2"/>
        <v>0</v>
      </c>
      <c r="F19" s="25">
        <f t="shared" si="3"/>
        <v>1.3390420780923504</v>
      </c>
      <c r="G19" s="25">
        <f t="shared" si="4"/>
        <v>108.94</v>
      </c>
      <c r="H19" s="25">
        <f t="shared" si="5"/>
        <v>0</v>
      </c>
      <c r="I19" s="26">
        <f t="shared" si="6"/>
        <v>0</v>
      </c>
      <c r="O19" t="s">
        <v>262</v>
      </c>
      <c r="P19">
        <v>107.18</v>
      </c>
      <c r="Q19">
        <v>118.44048054394509</v>
      </c>
    </row>
    <row r="20" spans="1:17" ht="15" thickBot="1" x14ac:dyDescent="0.4">
      <c r="A20" s="27" t="s">
        <v>273</v>
      </c>
      <c r="B20" s="11">
        <v>7</v>
      </c>
      <c r="C20" s="11">
        <v>74.489999999999995</v>
      </c>
      <c r="D20" s="25">
        <f t="shared" si="1"/>
        <v>81.356666666666669</v>
      </c>
      <c r="E20" s="25">
        <f t="shared" si="2"/>
        <v>0</v>
      </c>
      <c r="F20" s="25">
        <f t="shared" si="3"/>
        <v>0.91559798418486493</v>
      </c>
      <c r="G20" s="25">
        <f t="shared" si="4"/>
        <v>74.489999999999995</v>
      </c>
      <c r="H20" s="25">
        <f t="shared" si="5"/>
        <v>0</v>
      </c>
      <c r="I20" s="26">
        <f t="shared" si="6"/>
        <v>0</v>
      </c>
      <c r="O20" t="s">
        <v>261</v>
      </c>
      <c r="P20">
        <v>68.77</v>
      </c>
      <c r="Q20">
        <v>79.334777375571264</v>
      </c>
    </row>
    <row r="21" spans="1:17" ht="15" thickBot="1" x14ac:dyDescent="0.4">
      <c r="A21" s="27" t="s">
        <v>272</v>
      </c>
      <c r="B21" s="11">
        <v>8</v>
      </c>
      <c r="C21" s="11">
        <v>103.94</v>
      </c>
      <c r="D21" s="25">
        <f t="shared" si="1"/>
        <v>81.356666666666669</v>
      </c>
      <c r="E21" s="25">
        <f t="shared" si="2"/>
        <v>0</v>
      </c>
      <c r="F21" s="25">
        <f t="shared" si="3"/>
        <v>1.2775842995861841</v>
      </c>
      <c r="G21" s="25">
        <f t="shared" si="4"/>
        <v>103.93999999999998</v>
      </c>
      <c r="H21" s="25">
        <f t="shared" si="5"/>
        <v>0</v>
      </c>
      <c r="I21" s="26">
        <f t="shared" si="6"/>
        <v>0</v>
      </c>
      <c r="O21" t="s">
        <v>260</v>
      </c>
      <c r="P21">
        <v>109.49</v>
      </c>
      <c r="Q21">
        <v>107.53519777078074</v>
      </c>
    </row>
    <row r="22" spans="1:17" ht="15" thickBot="1" x14ac:dyDescent="0.4">
      <c r="A22" s="27" t="s">
        <v>271</v>
      </c>
      <c r="B22" s="11">
        <v>9</v>
      </c>
      <c r="C22" s="11">
        <v>84.64</v>
      </c>
      <c r="D22" s="25">
        <f t="shared" si="1"/>
        <v>81.356666666666669</v>
      </c>
      <c r="E22" s="25">
        <f t="shared" si="2"/>
        <v>0</v>
      </c>
      <c r="F22" s="25">
        <f t="shared" si="3"/>
        <v>1.0403572745523826</v>
      </c>
      <c r="G22" s="25">
        <f t="shared" si="4"/>
        <v>84.640000000000015</v>
      </c>
      <c r="H22" s="25">
        <f t="shared" si="5"/>
        <v>0</v>
      </c>
      <c r="I22" s="26">
        <f t="shared" si="6"/>
        <v>0</v>
      </c>
      <c r="O22" t="s">
        <v>259</v>
      </c>
      <c r="P22">
        <v>83.76</v>
      </c>
      <c r="Q22">
        <v>87.911482898123239</v>
      </c>
    </row>
    <row r="23" spans="1:17" ht="15" thickBot="1" x14ac:dyDescent="0.4">
      <c r="A23" s="27" t="s">
        <v>270</v>
      </c>
      <c r="B23" s="11">
        <v>10</v>
      </c>
      <c r="C23" s="11">
        <v>80.569999999999993</v>
      </c>
      <c r="D23" s="25">
        <f t="shared" si="1"/>
        <v>81.356666666666669</v>
      </c>
      <c r="E23" s="25">
        <f t="shared" si="2"/>
        <v>0</v>
      </c>
      <c r="F23" s="25">
        <f t="shared" si="3"/>
        <v>0.99033064284836314</v>
      </c>
      <c r="G23" s="25">
        <f t="shared" si="4"/>
        <v>80.569999999999993</v>
      </c>
      <c r="H23" s="25">
        <f t="shared" si="5"/>
        <v>0</v>
      </c>
      <c r="I23" s="26">
        <f t="shared" si="6"/>
        <v>0</v>
      </c>
      <c r="O23" t="s">
        <v>258</v>
      </c>
      <c r="P23">
        <v>77.75</v>
      </c>
      <c r="Q23">
        <v>82.836459308409886</v>
      </c>
    </row>
    <row r="24" spans="1:17" ht="15" thickBot="1" x14ac:dyDescent="0.4">
      <c r="A24" s="27" t="s">
        <v>269</v>
      </c>
      <c r="B24" s="11">
        <v>11</v>
      </c>
      <c r="C24" s="11">
        <v>61.99</v>
      </c>
      <c r="D24" s="25">
        <f t="shared" si="1"/>
        <v>81.356666666666669</v>
      </c>
      <c r="E24" s="25">
        <f t="shared" si="2"/>
        <v>0</v>
      </c>
      <c r="F24" s="25">
        <f t="shared" si="3"/>
        <v>0.76195353791944931</v>
      </c>
      <c r="G24" s="25">
        <f t="shared" si="4"/>
        <v>61.99</v>
      </c>
      <c r="H24" s="25">
        <f t="shared" si="5"/>
        <v>0</v>
      </c>
      <c r="I24" s="26">
        <f t="shared" si="6"/>
        <v>0</v>
      </c>
      <c r="O24" t="s">
        <v>257</v>
      </c>
      <c r="P24">
        <v>69.260000000000005</v>
      </c>
      <c r="Q24">
        <v>62.893547362404583</v>
      </c>
    </row>
    <row r="25" spans="1:17" ht="15" thickBot="1" x14ac:dyDescent="0.4">
      <c r="A25" s="29" t="s">
        <v>268</v>
      </c>
      <c r="B25" s="30">
        <v>12</v>
      </c>
      <c r="C25" s="30">
        <v>74.680000000000007</v>
      </c>
      <c r="D25" s="25">
        <f t="shared" si="1"/>
        <v>81.356666666666669</v>
      </c>
      <c r="E25" s="25">
        <f t="shared" si="2"/>
        <v>0</v>
      </c>
      <c r="F25" s="25">
        <f t="shared" si="3"/>
        <v>0.91793337976809941</v>
      </c>
      <c r="G25" s="25">
        <f t="shared" si="4"/>
        <v>74.680000000000007</v>
      </c>
      <c r="H25" s="25">
        <f t="shared" si="5"/>
        <v>0</v>
      </c>
      <c r="I25" s="26">
        <f t="shared" si="6"/>
        <v>0</v>
      </c>
      <c r="O25" t="s">
        <v>256</v>
      </c>
      <c r="P25">
        <v>75.12</v>
      </c>
      <c r="Q25">
        <v>77.417820042048888</v>
      </c>
    </row>
    <row r="26" spans="1:17" ht="15" thickBot="1" x14ac:dyDescent="0.4">
      <c r="A26" s="24" t="s">
        <v>267</v>
      </c>
      <c r="B26" s="25">
        <v>13</v>
      </c>
      <c r="C26" s="25">
        <v>53.45</v>
      </c>
      <c r="D26" s="25">
        <f>$K$2*(C26/F14)+(1-$K$2)*(D25+E25)</f>
        <v>83.014288588180506</v>
      </c>
      <c r="E26" s="25">
        <f>$L$2*(D26-D25)+(1-$L$2)*E25</f>
        <v>9.5476582209140526E-4</v>
      </c>
      <c r="F26" s="25">
        <f>$M$2*(C26/D26)+(1-$M$2)*F14</f>
        <v>0.63008319094598408</v>
      </c>
      <c r="G26" s="25">
        <f>(D25+E25)*F14</f>
        <v>48.820000000000007</v>
      </c>
      <c r="H26" s="25">
        <f t="shared" si="5"/>
        <v>4.6299999999999955</v>
      </c>
      <c r="I26" s="26">
        <f t="shared" si="6"/>
        <v>8.6623012160897947E-2</v>
      </c>
      <c r="O26" t="s">
        <v>255</v>
      </c>
      <c r="P26">
        <v>61.67</v>
      </c>
      <c r="Q26">
        <v>52.802774215544133</v>
      </c>
    </row>
    <row r="27" spans="1:17" ht="15" thickBot="1" x14ac:dyDescent="0.4">
      <c r="A27" s="27" t="s">
        <v>266</v>
      </c>
      <c r="B27" s="11">
        <v>14</v>
      </c>
      <c r="C27" s="11">
        <v>61.03</v>
      </c>
      <c r="D27" s="25">
        <f t="shared" ref="D27:D37" si="7">$K$2*(C27/F15)+(1-$K$2)*(D26+E26)</f>
        <v>85.059515720029395</v>
      </c>
      <c r="E27" s="25">
        <f t="shared" ref="E27:E37" si="8">$L$2*(D27-D26)+(1-$L$2)*E26</f>
        <v>2.1322366076767093E-3</v>
      </c>
      <c r="F27" s="25">
        <f t="shared" ref="F27:F37" si="9">$M$2*(C27/D27)+(1-$M$2)*F15</f>
        <v>0.69926520090467925</v>
      </c>
      <c r="G27" s="25">
        <f t="shared" ref="G27:G37" si="10">(D26+E26)*F15</f>
        <v>54.75393893197581</v>
      </c>
      <c r="H27" s="25">
        <f t="shared" ref="H27:H38" si="11">C27-G27</f>
        <v>6.2760610680241911</v>
      </c>
      <c r="I27" s="26">
        <f t="shared" ref="I27:I38" si="12">ABS(H27/C27)</f>
        <v>0.10283567209608702</v>
      </c>
      <c r="O27" t="s">
        <v>254</v>
      </c>
      <c r="P27">
        <v>64.88</v>
      </c>
      <c r="Q27">
        <v>60.71679260437589</v>
      </c>
    </row>
    <row r="28" spans="1:17" ht="15" thickBot="1" x14ac:dyDescent="0.4">
      <c r="A28" s="27" t="s">
        <v>265</v>
      </c>
      <c r="B28" s="11">
        <v>15</v>
      </c>
      <c r="C28" s="11">
        <v>88.43</v>
      </c>
      <c r="D28" s="25">
        <f t="shared" si="7"/>
        <v>86.702435689230512</v>
      </c>
      <c r="E28" s="25">
        <f t="shared" si="8"/>
        <v>3.0773061847949872E-3</v>
      </c>
      <c r="F28" s="25">
        <f t="shared" si="9"/>
        <v>0.99916094712715631</v>
      </c>
      <c r="G28" s="25">
        <f t="shared" si="10"/>
        <v>81.144358150300363</v>
      </c>
      <c r="H28" s="25">
        <f t="shared" si="11"/>
        <v>7.285641849699644</v>
      </c>
      <c r="I28" s="26">
        <f t="shared" si="12"/>
        <v>8.2388803004632402E-2</v>
      </c>
      <c r="O28" t="s">
        <v>253</v>
      </c>
      <c r="P28">
        <v>88.01</v>
      </c>
      <c r="Q28">
        <v>88.038436005449526</v>
      </c>
    </row>
    <row r="29" spans="1:17" ht="15" thickBot="1" x14ac:dyDescent="0.4">
      <c r="A29" s="27" t="s">
        <v>264</v>
      </c>
      <c r="B29" s="11">
        <v>16</v>
      </c>
      <c r="C29" s="11">
        <v>111.72</v>
      </c>
      <c r="D29" s="25">
        <f t="shared" si="7"/>
        <v>86.025472841668261</v>
      </c>
      <c r="E29" s="25">
        <f t="shared" si="8"/>
        <v>2.6856130682762912E-3</v>
      </c>
      <c r="F29" s="25">
        <f t="shared" si="9"/>
        <v>1.310844557998847</v>
      </c>
      <c r="G29" s="25">
        <f t="shared" si="10"/>
        <v>115.953125913482</v>
      </c>
      <c r="H29" s="25">
        <f t="shared" si="11"/>
        <v>-4.2331259134819987</v>
      </c>
      <c r="I29" s="26">
        <f t="shared" si="12"/>
        <v>3.789049331795559E-2</v>
      </c>
      <c r="O29" t="s">
        <v>252</v>
      </c>
      <c r="P29">
        <v>110.1</v>
      </c>
      <c r="Q29">
        <v>115.49867424606852</v>
      </c>
    </row>
    <row r="30" spans="1:17" ht="15" thickBot="1" x14ac:dyDescent="0.4">
      <c r="A30" s="27" t="s">
        <v>263</v>
      </c>
      <c r="B30" s="11">
        <v>17</v>
      </c>
      <c r="C30" s="11">
        <v>117.36</v>
      </c>
      <c r="D30" s="25">
        <f t="shared" si="7"/>
        <v>88.447570331430029</v>
      </c>
      <c r="E30" s="25">
        <f t="shared" si="8"/>
        <v>4.0791586889322795E-3</v>
      </c>
      <c r="F30" s="25">
        <f t="shared" si="9"/>
        <v>1.2889346379309006</v>
      </c>
      <c r="G30" s="25">
        <f t="shared" si="10"/>
        <v>103.77518913526255</v>
      </c>
      <c r="H30" s="25">
        <f t="shared" si="11"/>
        <v>13.584810864737449</v>
      </c>
      <c r="I30" s="26">
        <f t="shared" si="12"/>
        <v>0.11575333047663129</v>
      </c>
      <c r="O30" t="s">
        <v>251</v>
      </c>
      <c r="P30">
        <v>114.46</v>
      </c>
      <c r="Q30">
        <v>112.43207002036634</v>
      </c>
    </row>
    <row r="31" spans="1:17" ht="15" thickBot="1" x14ac:dyDescent="0.4">
      <c r="A31" s="27" t="s">
        <v>262</v>
      </c>
      <c r="B31" s="11">
        <v>18</v>
      </c>
      <c r="C31" s="11">
        <v>107.18</v>
      </c>
      <c r="D31" s="25">
        <f t="shared" si="7"/>
        <v>86.645008667890977</v>
      </c>
      <c r="E31" s="25">
        <f t="shared" si="8"/>
        <v>3.0385601739928185E-3</v>
      </c>
      <c r="F31" s="25">
        <f t="shared" si="9"/>
        <v>1.2691153594719766</v>
      </c>
      <c r="G31" s="25">
        <f t="shared" si="10"/>
        <v>118.44048054394509</v>
      </c>
      <c r="H31" s="25">
        <f t="shared" si="11"/>
        <v>-11.260480543945079</v>
      </c>
      <c r="I31" s="26">
        <f t="shared" si="12"/>
        <v>0.10506139712581711</v>
      </c>
      <c r="O31" t="s">
        <v>250</v>
      </c>
      <c r="P31">
        <v>117.52</v>
      </c>
      <c r="Q31">
        <v>111.13674696376937</v>
      </c>
    </row>
    <row r="32" spans="1:17" ht="15" thickBot="1" x14ac:dyDescent="0.4">
      <c r="A32" s="27" t="s">
        <v>261</v>
      </c>
      <c r="B32" s="11">
        <v>19</v>
      </c>
      <c r="C32" s="11">
        <v>68.77</v>
      </c>
      <c r="D32" s="25">
        <f t="shared" si="7"/>
        <v>84.169115071325422</v>
      </c>
      <c r="E32" s="25">
        <f t="shared" si="8"/>
        <v>1.6107317483306167E-3</v>
      </c>
      <c r="F32" s="25">
        <f t="shared" si="9"/>
        <v>0.84806166882941802</v>
      </c>
      <c r="G32" s="25">
        <f t="shared" si="10"/>
        <v>79.334777375571264</v>
      </c>
      <c r="H32" s="25">
        <f t="shared" si="11"/>
        <v>-10.564777375571268</v>
      </c>
      <c r="I32" s="26">
        <f t="shared" si="12"/>
        <v>0.15362479824881881</v>
      </c>
      <c r="O32" t="s">
        <v>249</v>
      </c>
      <c r="P32">
        <v>75.7</v>
      </c>
      <c r="Q32">
        <v>75.18489716288714</v>
      </c>
    </row>
    <row r="33" spans="1:17" ht="15" thickBot="1" x14ac:dyDescent="0.4">
      <c r="A33" s="27" t="s">
        <v>260</v>
      </c>
      <c r="B33" s="11">
        <v>20</v>
      </c>
      <c r="C33" s="11">
        <v>109.49</v>
      </c>
      <c r="D33" s="25">
        <f t="shared" si="7"/>
        <v>84.499442965027953</v>
      </c>
      <c r="E33" s="25">
        <f t="shared" si="8"/>
        <v>1.8000679940060669E-3</v>
      </c>
      <c r="F33" s="25">
        <f t="shared" si="9"/>
        <v>1.2900317026720347</v>
      </c>
      <c r="G33" s="25">
        <f t="shared" si="10"/>
        <v>107.53519777078074</v>
      </c>
      <c r="H33" s="25">
        <f t="shared" si="11"/>
        <v>1.9548022292192542</v>
      </c>
      <c r="I33" s="26">
        <f t="shared" si="12"/>
        <v>1.785370562808708E-2</v>
      </c>
      <c r="O33" t="s">
        <v>248</v>
      </c>
      <c r="P33">
        <v>119.66</v>
      </c>
      <c r="Q33">
        <v>114.54156627366682</v>
      </c>
    </row>
    <row r="34" spans="1:17" ht="15" thickBot="1" x14ac:dyDescent="0.4">
      <c r="A34" s="27" t="s">
        <v>259</v>
      </c>
      <c r="B34" s="11">
        <v>21</v>
      </c>
      <c r="C34" s="11">
        <v>83.76</v>
      </c>
      <c r="D34" s="25">
        <f t="shared" si="7"/>
        <v>83.643948875358021</v>
      </c>
      <c r="E34" s="25">
        <f t="shared" si="8"/>
        <v>1.3062791808920045E-3</v>
      </c>
      <c r="F34" s="25">
        <f t="shared" si="9"/>
        <v>1.0136519107115098</v>
      </c>
      <c r="G34" s="25">
        <f t="shared" si="10"/>
        <v>87.911482898123239</v>
      </c>
      <c r="H34" s="25">
        <f t="shared" si="11"/>
        <v>-4.1514828981232341</v>
      </c>
      <c r="I34" s="26">
        <f t="shared" si="12"/>
        <v>4.9564026959446443E-2</v>
      </c>
      <c r="O34" t="s">
        <v>247</v>
      </c>
      <c r="P34">
        <v>82.04</v>
      </c>
      <c r="Q34">
        <v>90.870728724670101</v>
      </c>
    </row>
    <row r="35" spans="1:17" ht="15" thickBot="1" x14ac:dyDescent="0.4">
      <c r="A35" s="27" t="s">
        <v>258</v>
      </c>
      <c r="B35" s="11">
        <v>22</v>
      </c>
      <c r="C35" s="11">
        <v>77.75</v>
      </c>
      <c r="D35" s="25">
        <f t="shared" si="7"/>
        <v>82.541825944540676</v>
      </c>
      <c r="E35" s="25">
        <f t="shared" si="8"/>
        <v>6.7072020141042065E-4</v>
      </c>
      <c r="F35" s="25">
        <f t="shared" si="9"/>
        <v>0.95717394462062977</v>
      </c>
      <c r="G35" s="25">
        <f t="shared" si="10"/>
        <v>82.836459308409886</v>
      </c>
      <c r="H35" s="25">
        <f t="shared" si="11"/>
        <v>-5.0864593084098857</v>
      </c>
      <c r="I35" s="26">
        <f t="shared" si="12"/>
        <v>6.5420698500448696E-2</v>
      </c>
      <c r="O35" t="s">
        <v>246</v>
      </c>
      <c r="P35">
        <v>89.95</v>
      </c>
      <c r="Q35">
        <v>84.019701187521349</v>
      </c>
    </row>
    <row r="36" spans="1:17" ht="15" thickBot="1" x14ac:dyDescent="0.4">
      <c r="A36" s="27" t="s">
        <v>257</v>
      </c>
      <c r="B36" s="11">
        <v>23</v>
      </c>
      <c r="C36" s="11">
        <v>69.260000000000005</v>
      </c>
      <c r="D36" s="25">
        <f t="shared" si="7"/>
        <v>84.337553243580473</v>
      </c>
      <c r="E36" s="25">
        <f t="shared" si="8"/>
        <v>1.7046463627090249E-3</v>
      </c>
      <c r="F36" s="25">
        <f t="shared" si="9"/>
        <v>0.80257039260529517</v>
      </c>
      <c r="G36" s="25">
        <f t="shared" si="10"/>
        <v>62.893547362404583</v>
      </c>
      <c r="H36" s="25">
        <f t="shared" si="11"/>
        <v>6.3664526375954225</v>
      </c>
      <c r="I36" s="26">
        <f t="shared" si="12"/>
        <v>9.192106031757756E-2</v>
      </c>
      <c r="O36" t="s">
        <v>245</v>
      </c>
      <c r="P36">
        <v>76.48</v>
      </c>
      <c r="Q36">
        <v>71.520586629795176</v>
      </c>
    </row>
    <row r="37" spans="1:17" ht="15" thickBot="1" x14ac:dyDescent="0.4">
      <c r="A37" s="29" t="s">
        <v>256</v>
      </c>
      <c r="B37" s="30">
        <v>24</v>
      </c>
      <c r="C37" s="30">
        <v>75.12</v>
      </c>
      <c r="D37" s="25">
        <f t="shared" si="7"/>
        <v>83.801466345779232</v>
      </c>
      <c r="E37" s="25">
        <f t="shared" si="8"/>
        <v>1.3948863510239878E-3</v>
      </c>
      <c r="F37" s="25">
        <f t="shared" si="9"/>
        <v>0.90317991006443499</v>
      </c>
      <c r="G37" s="25">
        <f t="shared" si="10"/>
        <v>77.417820042048888</v>
      </c>
      <c r="H37" s="25">
        <f t="shared" si="11"/>
        <v>-2.2978200420488832</v>
      </c>
      <c r="I37" s="26">
        <f t="shared" si="12"/>
        <v>3.058865870672102E-2</v>
      </c>
      <c r="O37" t="s">
        <v>244</v>
      </c>
      <c r="P37">
        <v>76.83</v>
      </c>
      <c r="Q37">
        <v>81.690069086812812</v>
      </c>
    </row>
    <row r="38" spans="1:17" ht="15" thickBot="1" x14ac:dyDescent="0.4">
      <c r="A38" s="24" t="s">
        <v>255</v>
      </c>
      <c r="B38" s="25">
        <v>25</v>
      </c>
      <c r="C38" s="25">
        <v>61.67</v>
      </c>
      <c r="D38" s="25">
        <f>$K$2*(C38/F26)+(1-$K$2)*(D37+E37)</f>
        <v>86.826284786855297</v>
      </c>
      <c r="E38" s="25">
        <f>$L$2*(D38-D37)+(1-$L$2)*E37</f>
        <v>3.136333805532375E-3</v>
      </c>
      <c r="F38" s="25">
        <f>$M$2*(C38/D38)+(1-$M$2)*F26</f>
        <v>0.68503301707434883</v>
      </c>
      <c r="G38" s="25">
        <f>(D37+E37)*F26</f>
        <v>52.802774215544133</v>
      </c>
      <c r="H38" s="25">
        <f t="shared" si="11"/>
        <v>8.8672257844558686</v>
      </c>
      <c r="I38" s="26">
        <f t="shared" si="12"/>
        <v>0.14378507839234422</v>
      </c>
      <c r="O38" t="s">
        <v>243</v>
      </c>
      <c r="P38">
        <v>63.99</v>
      </c>
      <c r="Q38">
        <v>61.170469361232328</v>
      </c>
    </row>
    <row r="39" spans="1:17" ht="15" thickBot="1" x14ac:dyDescent="0.4">
      <c r="A39" s="27" t="s">
        <v>254</v>
      </c>
      <c r="B39" s="11">
        <v>26</v>
      </c>
      <c r="C39" s="11">
        <v>64.88</v>
      </c>
      <c r="D39" s="25">
        <f t="shared" ref="D39:D49" si="13">$K$2*(C39/F27)+(1-$K$2)*(D38+E38)</f>
        <v>88.108493879180628</v>
      </c>
      <c r="E39" s="25">
        <f t="shared" ref="E39:E49" si="14">$L$2*(D39-D38)+(1-$L$2)*E38</f>
        <v>3.873060883011896E-3</v>
      </c>
      <c r="F39" s="25">
        <f t="shared" ref="F39:F49" si="15">$M$2*(C39/D39)+(1-$M$2)*F27</f>
        <v>0.72468897628374473</v>
      </c>
      <c r="G39" s="25">
        <f t="shared" ref="G39:G49" si="16">(D38+E38)*F27</f>
        <v>60.71679260437589</v>
      </c>
      <c r="H39" s="25">
        <f t="shared" ref="H39:H50" si="17">C39-G39</f>
        <v>4.1632073956241058</v>
      </c>
      <c r="I39" s="26">
        <f t="shared" ref="I39:I50" si="18">ABS(H39/C39)</f>
        <v>6.4167808193959716E-2</v>
      </c>
      <c r="O39" t="s">
        <v>242</v>
      </c>
      <c r="P39">
        <v>69.680000000000007</v>
      </c>
      <c r="Q39">
        <v>65.356031687823005</v>
      </c>
    </row>
    <row r="40" spans="1:17" ht="15" thickBot="1" x14ac:dyDescent="0.4">
      <c r="A40" s="27" t="s">
        <v>253</v>
      </c>
      <c r="B40" s="11">
        <v>27</v>
      </c>
      <c r="C40" s="11">
        <v>88.01</v>
      </c>
      <c r="D40" s="25">
        <f t="shared" si="13"/>
        <v>88.106252703231434</v>
      </c>
      <c r="E40" s="25">
        <f t="shared" si="14"/>
        <v>3.8695391726147315E-3</v>
      </c>
      <c r="F40" s="25">
        <f t="shared" si="15"/>
        <v>0.99898729039176937</v>
      </c>
      <c r="G40" s="25">
        <f t="shared" si="16"/>
        <v>88.038436005449526</v>
      </c>
      <c r="H40" s="25">
        <f t="shared" si="17"/>
        <v>-2.8436005449520962E-2</v>
      </c>
      <c r="I40" s="26">
        <f t="shared" si="18"/>
        <v>3.2309970968663745E-4</v>
      </c>
      <c r="O40" t="s">
        <v>241</v>
      </c>
      <c r="P40">
        <v>94.37</v>
      </c>
      <c r="Q40">
        <v>91.379940966140339</v>
      </c>
    </row>
    <row r="41" spans="1:17" ht="15" thickBot="1" x14ac:dyDescent="0.4">
      <c r="A41" s="27" t="s">
        <v>252</v>
      </c>
      <c r="B41" s="11">
        <v>28</v>
      </c>
      <c r="C41" s="11">
        <v>110.1</v>
      </c>
      <c r="D41" s="25">
        <f t="shared" si="13"/>
        <v>87.225322379197962</v>
      </c>
      <c r="E41" s="25">
        <f t="shared" si="14"/>
        <v>3.3599074780671454E-3</v>
      </c>
      <c r="F41" s="25">
        <f t="shared" si="15"/>
        <v>1.2775422514768549</v>
      </c>
      <c r="G41" s="25">
        <f t="shared" si="16"/>
        <v>115.49867424606852</v>
      </c>
      <c r="H41" s="25">
        <f t="shared" si="17"/>
        <v>-5.3986742460685235</v>
      </c>
      <c r="I41" s="26">
        <f t="shared" si="18"/>
        <v>4.9034280164110114E-2</v>
      </c>
      <c r="O41" t="s">
        <v>240</v>
      </c>
      <c r="P41">
        <v>123.58</v>
      </c>
      <c r="Q41">
        <v>117.6894295194387</v>
      </c>
    </row>
    <row r="42" spans="1:17" ht="15" thickBot="1" x14ac:dyDescent="0.4">
      <c r="A42" s="27" t="s">
        <v>251</v>
      </c>
      <c r="B42" s="11">
        <v>29</v>
      </c>
      <c r="C42" s="11">
        <v>114.46</v>
      </c>
      <c r="D42" s="25">
        <f t="shared" si="13"/>
        <v>87.566693556026593</v>
      </c>
      <c r="E42" s="25">
        <f t="shared" si="14"/>
        <v>3.5545969927683759E-3</v>
      </c>
      <c r="F42" s="25">
        <f t="shared" si="15"/>
        <v>1.3013953763193811</v>
      </c>
      <c r="G42" s="25">
        <f t="shared" si="16"/>
        <v>112.43207002036634</v>
      </c>
      <c r="H42" s="25">
        <f t="shared" si="17"/>
        <v>2.0279299796336545</v>
      </c>
      <c r="I42" s="26">
        <f t="shared" si="18"/>
        <v>1.7717368335083476E-2</v>
      </c>
      <c r="O42" t="s">
        <v>239</v>
      </c>
      <c r="P42">
        <v>111.53</v>
      </c>
      <c r="Q42">
        <v>121.18470652460405</v>
      </c>
    </row>
    <row r="43" spans="1:17" ht="15" thickBot="1" x14ac:dyDescent="0.4">
      <c r="A43" s="27" t="s">
        <v>250</v>
      </c>
      <c r="B43" s="11">
        <v>30</v>
      </c>
      <c r="C43" s="11">
        <v>117.52</v>
      </c>
      <c r="D43" s="25">
        <f t="shared" si="13"/>
        <v>88.650811120246686</v>
      </c>
      <c r="E43" s="25">
        <f t="shared" si="14"/>
        <v>4.1769853530671652E-3</v>
      </c>
      <c r="F43" s="25">
        <f t="shared" si="15"/>
        <v>1.3078579914266801</v>
      </c>
      <c r="G43" s="25">
        <f t="shared" si="16"/>
        <v>111.13674696376937</v>
      </c>
      <c r="H43" s="25">
        <f t="shared" si="17"/>
        <v>6.3832530362306272</v>
      </c>
      <c r="I43" s="26">
        <f t="shared" si="18"/>
        <v>5.4316312425379744E-2</v>
      </c>
      <c r="O43" t="s">
        <v>238</v>
      </c>
      <c r="P43">
        <v>112.51</v>
      </c>
      <c r="Q43">
        <v>119.70959755248613</v>
      </c>
    </row>
    <row r="44" spans="1:17" ht="15" thickBot="1" x14ac:dyDescent="0.4">
      <c r="A44" s="27" t="s">
        <v>249</v>
      </c>
      <c r="B44" s="11">
        <v>31</v>
      </c>
      <c r="C44" s="11">
        <v>75.7</v>
      </c>
      <c r="D44" s="25">
        <f t="shared" si="13"/>
        <v>88.785477623585507</v>
      </c>
      <c r="E44" s="25">
        <f t="shared" si="14"/>
        <v>4.2521453942665471E-3</v>
      </c>
      <c r="F44" s="25">
        <f t="shared" si="15"/>
        <v>0.85118330137948983</v>
      </c>
      <c r="G44" s="25">
        <f t="shared" si="16"/>
        <v>75.18489716288714</v>
      </c>
      <c r="H44" s="25">
        <f t="shared" si="17"/>
        <v>0.5151028371128632</v>
      </c>
      <c r="I44" s="26">
        <f t="shared" si="18"/>
        <v>6.8045288918475982E-3</v>
      </c>
      <c r="O44" t="s">
        <v>237</v>
      </c>
      <c r="P44">
        <v>76.84</v>
      </c>
      <c r="Q44">
        <v>76.907394702494287</v>
      </c>
    </row>
    <row r="45" spans="1:17" ht="15" thickBot="1" x14ac:dyDescent="0.4">
      <c r="A45" s="27" t="s">
        <v>248</v>
      </c>
      <c r="B45" s="11">
        <v>32</v>
      </c>
      <c r="C45" s="11">
        <v>119.66</v>
      </c>
      <c r="D45" s="25">
        <f t="shared" si="13"/>
        <v>89.642134438766021</v>
      </c>
      <c r="E45" s="25">
        <f t="shared" si="14"/>
        <v>4.7431179343496123E-3</v>
      </c>
      <c r="F45" s="25">
        <f t="shared" si="15"/>
        <v>1.3207540694428332</v>
      </c>
      <c r="G45" s="25">
        <f t="shared" si="16"/>
        <v>114.54156627366682</v>
      </c>
      <c r="H45" s="25">
        <f t="shared" si="17"/>
        <v>5.1184337263331798</v>
      </c>
      <c r="I45" s="26">
        <f t="shared" si="18"/>
        <v>4.2774809680203744E-2</v>
      </c>
      <c r="O45" t="s">
        <v>236</v>
      </c>
      <c r="P45">
        <v>116.22</v>
      </c>
      <c r="Q45">
        <v>119.31904226572361</v>
      </c>
    </row>
    <row r="46" spans="1:17" ht="15" thickBot="1" x14ac:dyDescent="0.4">
      <c r="A46" s="27" t="s">
        <v>247</v>
      </c>
      <c r="B46" s="11">
        <v>33</v>
      </c>
      <c r="C46" s="11">
        <v>82.04</v>
      </c>
      <c r="D46" s="25">
        <f t="shared" si="13"/>
        <v>87.775261253962995</v>
      </c>
      <c r="E46" s="25">
        <f t="shared" si="14"/>
        <v>3.6650944992524361E-3</v>
      </c>
      <c r="F46" s="25">
        <f t="shared" si="15"/>
        <v>0.95951989653412917</v>
      </c>
      <c r="G46" s="25">
        <f t="shared" si="16"/>
        <v>90.870728724670101</v>
      </c>
      <c r="H46" s="25">
        <f t="shared" si="17"/>
        <v>-8.8307287246700952</v>
      </c>
      <c r="I46" s="26">
        <f t="shared" si="18"/>
        <v>0.10763930673659305</v>
      </c>
      <c r="O46" t="s">
        <v>235</v>
      </c>
      <c r="P46">
        <v>82.08</v>
      </c>
      <c r="Q46">
        <v>86.205500311438072</v>
      </c>
    </row>
    <row r="47" spans="1:17" ht="15" thickBot="1" x14ac:dyDescent="0.4">
      <c r="A47" s="27" t="s">
        <v>246</v>
      </c>
      <c r="B47" s="11">
        <v>34</v>
      </c>
      <c r="C47" s="11">
        <v>89.95</v>
      </c>
      <c r="D47" s="25">
        <f t="shared" si="13"/>
        <v>89.109977752685111</v>
      </c>
      <c r="E47" s="25">
        <f t="shared" si="14"/>
        <v>4.4317605113899658E-3</v>
      </c>
      <c r="F47" s="25">
        <f t="shared" si="15"/>
        <v>0.9929819405634922</v>
      </c>
      <c r="G47" s="25">
        <f t="shared" si="16"/>
        <v>84.019701187521349</v>
      </c>
      <c r="H47" s="25">
        <f t="shared" si="17"/>
        <v>5.9302988124786538</v>
      </c>
      <c r="I47" s="26">
        <f t="shared" si="18"/>
        <v>6.5928836158739901E-2</v>
      </c>
      <c r="O47" t="s">
        <v>234</v>
      </c>
      <c r="P47">
        <v>88.52</v>
      </c>
      <c r="Q47">
        <v>88.298846718405017</v>
      </c>
    </row>
    <row r="48" spans="1:17" ht="15" thickBot="1" x14ac:dyDescent="0.4">
      <c r="A48" s="27" t="s">
        <v>245</v>
      </c>
      <c r="B48" s="11">
        <v>35</v>
      </c>
      <c r="C48" s="11">
        <v>76.48</v>
      </c>
      <c r="D48" s="25">
        <f t="shared" si="13"/>
        <v>90.441976039394646</v>
      </c>
      <c r="E48" s="25">
        <f t="shared" si="14"/>
        <v>5.1964192850921347E-3</v>
      </c>
      <c r="F48" s="25">
        <f t="shared" si="15"/>
        <v>0.83207501358172686</v>
      </c>
      <c r="G48" s="25">
        <f t="shared" si="16"/>
        <v>71.520586629795176</v>
      </c>
      <c r="H48" s="25">
        <f t="shared" si="17"/>
        <v>4.9594133702048282</v>
      </c>
      <c r="I48" s="26">
        <f t="shared" si="18"/>
        <v>6.4845886116694923E-2</v>
      </c>
      <c r="O48" t="s">
        <v>233</v>
      </c>
      <c r="P48">
        <v>73.44</v>
      </c>
      <c r="Q48">
        <v>74.033937582220034</v>
      </c>
    </row>
    <row r="49" spans="1:17" ht="15" thickBot="1" x14ac:dyDescent="0.4">
      <c r="A49" s="29" t="s">
        <v>244</v>
      </c>
      <c r="B49" s="30">
        <v>36</v>
      </c>
      <c r="C49" s="30">
        <v>76.83</v>
      </c>
      <c r="D49" s="25">
        <f t="shared" si="13"/>
        <v>89.291120661321557</v>
      </c>
      <c r="E49" s="25">
        <f t="shared" si="14"/>
        <v>4.5305504700387505E-3</v>
      </c>
      <c r="F49" s="25">
        <f t="shared" si="15"/>
        <v>0.87389364807349867</v>
      </c>
      <c r="G49" s="25">
        <f t="shared" si="16"/>
        <v>81.690069086812812</v>
      </c>
      <c r="H49" s="25">
        <f t="shared" si="17"/>
        <v>-4.860069086812814</v>
      </c>
      <c r="I49" s="26">
        <f t="shared" si="18"/>
        <v>6.325743963051951E-2</v>
      </c>
      <c r="O49" t="s">
        <v>232</v>
      </c>
      <c r="P49">
        <v>73.84</v>
      </c>
      <c r="Q49">
        <v>77.624434963661002</v>
      </c>
    </row>
    <row r="50" spans="1:17" ht="15" thickBot="1" x14ac:dyDescent="0.4">
      <c r="A50" s="24" t="s">
        <v>243</v>
      </c>
      <c r="B50" s="25">
        <v>37</v>
      </c>
      <c r="C50" s="25">
        <v>63.99</v>
      </c>
      <c r="D50" s="25">
        <f>$K$2*(C50/F38)+(1-$K$2)*(D49+E49)</f>
        <v>90.179899918665313</v>
      </c>
      <c r="E50" s="25">
        <f>$L$2*(D50-D49)+(1-$L$2)*E49</f>
        <v>5.0398647066534109E-3</v>
      </c>
      <c r="F50" s="25">
        <f>$M$2*(C50/D50)+(1-$M$2)*F38</f>
        <v>0.70185576135150851</v>
      </c>
      <c r="G50" s="25">
        <f>(D49+E49)*F38</f>
        <v>61.170469361232328</v>
      </c>
      <c r="H50" s="25">
        <f t="shared" si="17"/>
        <v>2.8195306387676737</v>
      </c>
      <c r="I50" s="26">
        <f t="shared" si="18"/>
        <v>4.406205092620212E-2</v>
      </c>
      <c r="O50" t="s">
        <v>231</v>
      </c>
      <c r="P50">
        <v>61.68</v>
      </c>
      <c r="Q50">
        <v>61.692617207654173</v>
      </c>
    </row>
    <row r="51" spans="1:17" ht="15" thickBot="1" x14ac:dyDescent="0.4">
      <c r="A51" s="27" t="s">
        <v>242</v>
      </c>
      <c r="B51" s="11">
        <v>38</v>
      </c>
      <c r="C51" s="11">
        <v>69.680000000000007</v>
      </c>
      <c r="D51" s="25">
        <f t="shared" ref="D51:D61" si="19">$K$2*(C51/F39)+(1-$K$2)*(D50+E50)</f>
        <v>91.466797926744789</v>
      </c>
      <c r="E51" s="25">
        <f t="shared" ref="E51:E61" si="20">$L$2*(D51-D50)+(1-$L$2)*E50</f>
        <v>5.7781961247998365E-3</v>
      </c>
      <c r="F51" s="25">
        <f t="shared" ref="F51:F61" si="21">$M$2*(C51/D51)+(1-$M$2)*F39</f>
        <v>0.75012497538921208</v>
      </c>
      <c r="G51" s="25">
        <f t="shared" ref="G51:G61" si="22">(D50+E50)*F39</f>
        <v>65.356031687823005</v>
      </c>
      <c r="H51" s="25">
        <f t="shared" ref="H51:H62" si="23">C51-G51</f>
        <v>4.3239683121770014</v>
      </c>
      <c r="I51" s="26">
        <f t="shared" ref="I51:I62" si="24">ABS(H51/C51)</f>
        <v>6.2054654307936295E-2</v>
      </c>
      <c r="O51" t="s">
        <v>230</v>
      </c>
      <c r="P51">
        <v>66.239999999999995</v>
      </c>
      <c r="Q51">
        <v>65.935316493516481</v>
      </c>
    </row>
    <row r="52" spans="1:17" ht="15" thickBot="1" x14ac:dyDescent="0.4">
      <c r="A52" s="27" t="s">
        <v>241</v>
      </c>
      <c r="B52" s="11">
        <v>39</v>
      </c>
      <c r="C52" s="11">
        <v>94.37</v>
      </c>
      <c r="D52" s="25">
        <f t="shared" si="19"/>
        <v>92.115602693753601</v>
      </c>
      <c r="E52" s="25">
        <f t="shared" si="20"/>
        <v>6.148569962529978E-3</v>
      </c>
      <c r="F52" s="25">
        <f t="shared" si="21"/>
        <v>1.0164526020143989</v>
      </c>
      <c r="G52" s="25">
        <f t="shared" si="22"/>
        <v>91.379940966140339</v>
      </c>
      <c r="H52" s="25">
        <f t="shared" si="23"/>
        <v>2.9900590338596658</v>
      </c>
      <c r="I52" s="26">
        <f t="shared" si="24"/>
        <v>3.1684423374585838E-2</v>
      </c>
      <c r="O52" t="s">
        <v>229</v>
      </c>
      <c r="P52">
        <v>94.74</v>
      </c>
      <c r="Q52">
        <v>89.437775593187837</v>
      </c>
    </row>
    <row r="53" spans="1:17" ht="15" thickBot="1" x14ac:dyDescent="0.4">
      <c r="A53" s="27" t="s">
        <v>240</v>
      </c>
      <c r="B53" s="11">
        <v>40</v>
      </c>
      <c r="C53" s="11">
        <v>123.58</v>
      </c>
      <c r="D53" s="25">
        <f t="shared" si="19"/>
        <v>93.112335023416691</v>
      </c>
      <c r="E53" s="25">
        <f t="shared" si="20"/>
        <v>6.7191316240318736E-3</v>
      </c>
      <c r="F53" s="25">
        <f t="shared" si="21"/>
        <v>1.3115814960163246</v>
      </c>
      <c r="G53" s="25">
        <f t="shared" si="22"/>
        <v>117.6894295194387</v>
      </c>
      <c r="H53" s="25">
        <f t="shared" si="23"/>
        <v>5.8905704805612942</v>
      </c>
      <c r="I53" s="26">
        <f t="shared" si="24"/>
        <v>4.7666050174472362E-2</v>
      </c>
      <c r="O53" t="s">
        <v>228</v>
      </c>
      <c r="P53">
        <v>128.75</v>
      </c>
      <c r="Q53">
        <v>116.88180801144627</v>
      </c>
    </row>
    <row r="54" spans="1:17" ht="15" thickBot="1" x14ac:dyDescent="0.4">
      <c r="A54" s="27" t="s">
        <v>239</v>
      </c>
      <c r="B54" s="11">
        <v>41</v>
      </c>
      <c r="C54" s="11">
        <v>111.53</v>
      </c>
      <c r="D54" s="25">
        <f t="shared" si="19"/>
        <v>91.525235386351838</v>
      </c>
      <c r="E54" s="25">
        <f t="shared" si="20"/>
        <v>5.8011154786117968E-3</v>
      </c>
      <c r="F54" s="25">
        <f t="shared" si="21"/>
        <v>1.2446372570207964</v>
      </c>
      <c r="G54" s="25">
        <f t="shared" si="22"/>
        <v>121.18470652460405</v>
      </c>
      <c r="H54" s="25">
        <f t="shared" si="23"/>
        <v>-9.6547065246040518</v>
      </c>
      <c r="I54" s="26">
        <f t="shared" si="24"/>
        <v>8.6566004883027445E-2</v>
      </c>
      <c r="O54" t="s">
        <v>227</v>
      </c>
      <c r="P54">
        <v>114.68</v>
      </c>
      <c r="Q54">
        <v>113.34249843836331</v>
      </c>
    </row>
    <row r="55" spans="1:17" ht="15" thickBot="1" x14ac:dyDescent="0.4">
      <c r="A55" s="27" t="s">
        <v>238</v>
      </c>
      <c r="B55" s="11">
        <v>42</v>
      </c>
      <c r="C55" s="11">
        <v>112.51</v>
      </c>
      <c r="D55" s="25">
        <f t="shared" si="19"/>
        <v>90.348385104139027</v>
      </c>
      <c r="E55" s="25">
        <f t="shared" si="20"/>
        <v>5.1199256853848886E-3</v>
      </c>
      <c r="F55" s="25">
        <f t="shared" si="21"/>
        <v>1.2649816618749161</v>
      </c>
      <c r="G55" s="25">
        <f t="shared" si="22"/>
        <v>119.70959755248613</v>
      </c>
      <c r="H55" s="25">
        <f t="shared" si="23"/>
        <v>-7.1995975524861251</v>
      </c>
      <c r="I55" s="26">
        <f t="shared" si="24"/>
        <v>6.3990734623465689E-2</v>
      </c>
      <c r="O55" t="s">
        <v>226</v>
      </c>
      <c r="P55">
        <v>115</v>
      </c>
      <c r="Q55">
        <v>115.49432803084443</v>
      </c>
    </row>
    <row r="56" spans="1:17" ht="15" thickBot="1" x14ac:dyDescent="0.4">
      <c r="A56" s="27" t="s">
        <v>237</v>
      </c>
      <c r="B56" s="11">
        <v>43</v>
      </c>
      <c r="C56" s="11">
        <v>76.84</v>
      </c>
      <c r="D56" s="25">
        <f t="shared" si="19"/>
        <v>90.336494737203509</v>
      </c>
      <c r="E56" s="25">
        <f t="shared" si="20"/>
        <v>5.1101280072729949E-3</v>
      </c>
      <c r="F56" s="25">
        <f t="shared" si="21"/>
        <v>0.8507818875787766</v>
      </c>
      <c r="G56" s="25">
        <f t="shared" si="22"/>
        <v>76.907394702494287</v>
      </c>
      <c r="H56" s="25">
        <f t="shared" si="23"/>
        <v>-6.7394702494283365E-2</v>
      </c>
      <c r="I56" s="26">
        <f t="shared" si="24"/>
        <v>8.7707837707292247E-4</v>
      </c>
      <c r="O56" t="s">
        <v>225</v>
      </c>
      <c r="P56">
        <v>81.06</v>
      </c>
      <c r="Q56">
        <v>77.610725385830662</v>
      </c>
    </row>
    <row r="57" spans="1:17" ht="15" thickBot="1" x14ac:dyDescent="0.4">
      <c r="A57" s="27" t="s">
        <v>236</v>
      </c>
      <c r="B57" s="11">
        <v>44</v>
      </c>
      <c r="C57" s="11">
        <v>116.22</v>
      </c>
      <c r="D57" s="25">
        <f t="shared" si="19"/>
        <v>89.837507228991456</v>
      </c>
      <c r="E57" s="25">
        <f t="shared" si="20"/>
        <v>4.819775190498146E-3</v>
      </c>
      <c r="F57" s="25">
        <f t="shared" si="21"/>
        <v>1.3021931459543636</v>
      </c>
      <c r="G57" s="25">
        <f t="shared" si="22"/>
        <v>119.31904226572361</v>
      </c>
      <c r="H57" s="25">
        <f t="shared" si="23"/>
        <v>-3.099042265723611</v>
      </c>
      <c r="I57" s="26">
        <f t="shared" si="24"/>
        <v>2.6665309462429967E-2</v>
      </c>
      <c r="O57" t="s">
        <v>224</v>
      </c>
      <c r="P57">
        <v>125.59</v>
      </c>
      <c r="Q57">
        <v>119.93187736341505</v>
      </c>
    </row>
    <row r="58" spans="1:17" ht="15" thickBot="1" x14ac:dyDescent="0.4">
      <c r="A58" s="27" t="s">
        <v>235</v>
      </c>
      <c r="B58" s="11">
        <v>45</v>
      </c>
      <c r="C58" s="11">
        <v>82.08</v>
      </c>
      <c r="D58" s="25">
        <f t="shared" si="19"/>
        <v>88.918625270565315</v>
      </c>
      <c r="E58" s="25">
        <f t="shared" si="20"/>
        <v>4.2877365913353603E-3</v>
      </c>
      <c r="F58" s="25">
        <f t="shared" si="21"/>
        <v>0.93455592615670546</v>
      </c>
      <c r="G58" s="25">
        <f t="shared" si="22"/>
        <v>86.205500311438072</v>
      </c>
      <c r="H58" s="25">
        <f t="shared" si="23"/>
        <v>-4.1255003114380742</v>
      </c>
      <c r="I58" s="26">
        <f t="shared" si="24"/>
        <v>5.0261943365473613E-2</v>
      </c>
      <c r="O58" t="s">
        <v>223</v>
      </c>
      <c r="P58">
        <v>94.25</v>
      </c>
      <c r="Q58">
        <v>86.951106781075623</v>
      </c>
    </row>
    <row r="59" spans="1:17" ht="15" thickBot="1" x14ac:dyDescent="0.4">
      <c r="A59" s="27" t="s">
        <v>234</v>
      </c>
      <c r="B59" s="11">
        <v>46</v>
      </c>
      <c r="C59" s="11">
        <v>88.52</v>
      </c>
      <c r="D59" s="25">
        <f t="shared" si="19"/>
        <v>88.970760717154093</v>
      </c>
      <c r="E59" s="25">
        <f t="shared" si="20"/>
        <v>4.3152961678455323E-3</v>
      </c>
      <c r="F59" s="25">
        <f t="shared" si="21"/>
        <v>0.99431938533766595</v>
      </c>
      <c r="G59" s="25">
        <f t="shared" si="22"/>
        <v>88.298846718405017</v>
      </c>
      <c r="H59" s="25">
        <f t="shared" si="23"/>
        <v>0.22115328159497949</v>
      </c>
      <c r="I59" s="26">
        <f t="shared" si="24"/>
        <v>2.4983425394823713E-3</v>
      </c>
      <c r="O59" t="s">
        <v>222</v>
      </c>
      <c r="P59">
        <v>94.02</v>
      </c>
      <c r="Q59">
        <v>94.187400496138551</v>
      </c>
    </row>
    <row r="60" spans="1:17" ht="15" thickBot="1" x14ac:dyDescent="0.4">
      <c r="A60" s="27" t="s">
        <v>233</v>
      </c>
      <c r="B60" s="11">
        <v>47</v>
      </c>
      <c r="C60" s="11">
        <v>73.44</v>
      </c>
      <c r="D60" s="25">
        <f t="shared" si="19"/>
        <v>88.821724719272495</v>
      </c>
      <c r="E60" s="25">
        <f t="shared" si="20"/>
        <v>4.2269680802209525E-3</v>
      </c>
      <c r="F60" s="25">
        <f t="shared" si="21"/>
        <v>0.828477094607183</v>
      </c>
      <c r="G60" s="25">
        <f t="shared" si="22"/>
        <v>74.033937582220034</v>
      </c>
      <c r="H60" s="25">
        <f t="shared" si="23"/>
        <v>-0.59393758222003612</v>
      </c>
      <c r="I60" s="26">
        <f t="shared" si="24"/>
        <v>8.0873853788131275E-3</v>
      </c>
      <c r="O60" t="s">
        <v>221</v>
      </c>
      <c r="P60">
        <v>73.69</v>
      </c>
      <c r="Q60">
        <v>78.454216052661849</v>
      </c>
    </row>
    <row r="61" spans="1:17" ht="15" thickBot="1" x14ac:dyDescent="0.4">
      <c r="A61" s="29" t="s">
        <v>232</v>
      </c>
      <c r="B61" s="30">
        <v>48</v>
      </c>
      <c r="C61" s="30">
        <v>73.84</v>
      </c>
      <c r="D61" s="25">
        <f t="shared" si="19"/>
        <v>87.895590503465286</v>
      </c>
      <c r="E61" s="25">
        <f t="shared" si="20"/>
        <v>3.6910937357474013E-3</v>
      </c>
      <c r="F61" s="25">
        <f t="shared" si="21"/>
        <v>0.85072697169142986</v>
      </c>
      <c r="G61" s="25">
        <f t="shared" si="22"/>
        <v>77.624434963661002</v>
      </c>
      <c r="H61" s="25">
        <f t="shared" si="23"/>
        <v>-3.7844349636609991</v>
      </c>
      <c r="I61" s="26">
        <f t="shared" si="24"/>
        <v>5.1251827785224795E-2</v>
      </c>
      <c r="O61" t="s">
        <v>220</v>
      </c>
      <c r="P61">
        <v>83.82</v>
      </c>
      <c r="Q61">
        <v>79.51603023367889</v>
      </c>
    </row>
    <row r="62" spans="1:17" ht="15" thickBot="1" x14ac:dyDescent="0.4">
      <c r="A62" s="24" t="s">
        <v>231</v>
      </c>
      <c r="B62" s="25">
        <v>49</v>
      </c>
      <c r="C62" s="25">
        <v>61.68</v>
      </c>
      <c r="D62" s="25">
        <f>$K$2*(C62/F50)+(1-$K$2)*(D61+E61)</f>
        <v>87.895419488432836</v>
      </c>
      <c r="E62" s="25">
        <f>$L$2*(D62-D61)+(1-$L$2)*E61</f>
        <v>3.6888692179576589E-3</v>
      </c>
      <c r="F62" s="25">
        <f>$M$2*(C62/D62)+(1-$M$2)*F50</f>
        <v>0.70177852410523744</v>
      </c>
      <c r="G62" s="25">
        <f>(D61+E61)*F50</f>
        <v>61.692617207654173</v>
      </c>
      <c r="H62" s="25">
        <f t="shared" si="23"/>
        <v>-1.2617207654173512E-2</v>
      </c>
      <c r="I62" s="26">
        <f t="shared" si="24"/>
        <v>2.0455913836208678E-4</v>
      </c>
      <c r="O62" t="s">
        <v>219</v>
      </c>
      <c r="P62">
        <v>67.16</v>
      </c>
      <c r="Q62">
        <v>66.362083111035361</v>
      </c>
    </row>
    <row r="63" spans="1:17" ht="15" thickBot="1" x14ac:dyDescent="0.4">
      <c r="A63" s="27" t="s">
        <v>230</v>
      </c>
      <c r="B63" s="11">
        <v>50</v>
      </c>
      <c r="C63" s="11">
        <v>66.239999999999995</v>
      </c>
      <c r="D63" s="25">
        <f t="shared" ref="D63:D73" si="25">$K$2*(C63/F51)+(1-$K$2)*(D62+E62)</f>
        <v>87.986370212203155</v>
      </c>
      <c r="E63" s="25">
        <f t="shared" ref="E63:E73" si="26">$L$2*(D63-D62)+(1-$L$2)*E62</f>
        <v>3.7391307614481179E-3</v>
      </c>
      <c r="F63" s="25">
        <f t="shared" ref="F63:F73" si="27">$M$2*(C63/D63)+(1-$M$2)*F51</f>
        <v>0.75198819187146437</v>
      </c>
      <c r="G63" s="25">
        <f t="shared" ref="G63:G73" si="28">(D62+E62)*F51</f>
        <v>65.935316493516481</v>
      </c>
      <c r="H63" s="25">
        <f t="shared" ref="H63:H74" si="29">C63-G63</f>
        <v>0.30468350648351361</v>
      </c>
      <c r="I63" s="26">
        <f t="shared" ref="I63:I74" si="30">ABS(H63/C63)</f>
        <v>4.5996906172028028E-3</v>
      </c>
      <c r="O63" t="s">
        <v>218</v>
      </c>
      <c r="P63">
        <v>73.16</v>
      </c>
      <c r="Q63">
        <v>71.29946932079713</v>
      </c>
    </row>
    <row r="64" spans="1:17" ht="15" thickBot="1" x14ac:dyDescent="0.4">
      <c r="A64" s="27" t="s">
        <v>229</v>
      </c>
      <c r="B64" s="11">
        <v>51</v>
      </c>
      <c r="C64" s="11">
        <v>94.74</v>
      </c>
      <c r="D64" s="25">
        <f t="shared" si="25"/>
        <v>89.110785395466763</v>
      </c>
      <c r="E64" s="25">
        <f t="shared" si="26"/>
        <v>4.3846236682915582E-3</v>
      </c>
      <c r="F64" s="25">
        <f t="shared" si="27"/>
        <v>1.0484679043227036</v>
      </c>
      <c r="G64" s="25">
        <f t="shared" si="28"/>
        <v>89.437775593187837</v>
      </c>
      <c r="H64" s="25">
        <f t="shared" si="29"/>
        <v>5.302224406812158</v>
      </c>
      <c r="I64" s="26">
        <f t="shared" si="30"/>
        <v>5.5966058758836375E-2</v>
      </c>
      <c r="O64" t="s">
        <v>217</v>
      </c>
      <c r="P64">
        <v>98.18</v>
      </c>
      <c r="Q64">
        <v>99.975699635157881</v>
      </c>
    </row>
    <row r="65" spans="1:17" ht="15" thickBot="1" x14ac:dyDescent="0.4">
      <c r="A65" s="27" t="s">
        <v>228</v>
      </c>
      <c r="B65" s="11">
        <v>52</v>
      </c>
      <c r="C65" s="11">
        <v>128.75</v>
      </c>
      <c r="D65" s="25">
        <f t="shared" si="25"/>
        <v>91.059179601712941</v>
      </c>
      <c r="E65" s="25">
        <f t="shared" si="26"/>
        <v>5.5043445667510033E-3</v>
      </c>
      <c r="F65" s="25">
        <f t="shared" si="27"/>
        <v>1.3817093588644169</v>
      </c>
      <c r="G65" s="25">
        <f t="shared" si="28"/>
        <v>116.88180801144627</v>
      </c>
      <c r="H65" s="25">
        <f t="shared" si="29"/>
        <v>11.868191988553733</v>
      </c>
      <c r="I65" s="26">
        <f t="shared" si="30"/>
        <v>9.2180131949931909E-2</v>
      </c>
      <c r="O65" t="s">
        <v>216</v>
      </c>
      <c r="P65">
        <v>132.16999999999999</v>
      </c>
      <c r="Q65">
        <v>131.25390694580517</v>
      </c>
    </row>
    <row r="66" spans="1:17" ht="15" thickBot="1" x14ac:dyDescent="0.4">
      <c r="A66" s="27" t="s">
        <v>227</v>
      </c>
      <c r="B66" s="11">
        <v>53</v>
      </c>
      <c r="C66" s="11">
        <v>114.68</v>
      </c>
      <c r="D66" s="25">
        <f t="shared" si="25"/>
        <v>91.295550287284698</v>
      </c>
      <c r="E66" s="25">
        <f t="shared" si="26"/>
        <v>5.6373201801897879E-3</v>
      </c>
      <c r="F66" s="25">
        <f t="shared" si="27"/>
        <v>1.2525199472662285</v>
      </c>
      <c r="G66" s="25">
        <f t="shared" si="28"/>
        <v>113.34249843836331</v>
      </c>
      <c r="H66" s="25">
        <f t="shared" si="29"/>
        <v>1.3375015616366994</v>
      </c>
      <c r="I66" s="26">
        <f t="shared" si="30"/>
        <v>1.1662901653616144E-2</v>
      </c>
      <c r="O66" t="s">
        <v>215</v>
      </c>
      <c r="P66">
        <v>112.52</v>
      </c>
      <c r="Q66">
        <v>119.1698912109981</v>
      </c>
    </row>
    <row r="67" spans="1:17" ht="15" thickBot="1" x14ac:dyDescent="0.4">
      <c r="A67" s="27" t="s">
        <v>226</v>
      </c>
      <c r="B67" s="11">
        <v>54</v>
      </c>
      <c r="C67" s="11">
        <v>115</v>
      </c>
      <c r="D67" s="25">
        <f t="shared" si="25"/>
        <v>91.217233852146535</v>
      </c>
      <c r="E67" s="25">
        <f t="shared" si="26"/>
        <v>5.588964053153905E-3</v>
      </c>
      <c r="F67" s="25">
        <f t="shared" si="27"/>
        <v>1.2620657921707801</v>
      </c>
      <c r="G67" s="25">
        <f t="shared" si="28"/>
        <v>115.49432803084443</v>
      </c>
      <c r="H67" s="25">
        <f t="shared" si="29"/>
        <v>-0.49432803084442867</v>
      </c>
      <c r="I67" s="26">
        <f t="shared" si="30"/>
        <v>4.29850461603851E-3</v>
      </c>
      <c r="O67" t="s">
        <v>214</v>
      </c>
      <c r="P67">
        <v>129.09</v>
      </c>
      <c r="Q67">
        <v>118.64761284218474</v>
      </c>
    </row>
    <row r="68" spans="1:17" ht="15" thickBot="1" x14ac:dyDescent="0.4">
      <c r="A68" s="27" t="s">
        <v>225</v>
      </c>
      <c r="B68" s="11">
        <v>55</v>
      </c>
      <c r="C68" s="11">
        <v>81.06</v>
      </c>
      <c r="D68" s="25">
        <f t="shared" si="25"/>
        <v>92.093823820347339</v>
      </c>
      <c r="E68" s="25">
        <f t="shared" si="26"/>
        <v>6.0906478080405462E-3</v>
      </c>
      <c r="F68" s="25">
        <f t="shared" si="27"/>
        <v>0.87093429990692073</v>
      </c>
      <c r="G68" s="25">
        <f t="shared" si="28"/>
        <v>77.610725385830662</v>
      </c>
      <c r="H68" s="25">
        <f t="shared" si="29"/>
        <v>3.4492746141693402</v>
      </c>
      <c r="I68" s="26">
        <f t="shared" si="30"/>
        <v>4.2552117125207747E-2</v>
      </c>
      <c r="O68" t="s">
        <v>213</v>
      </c>
      <c r="P68">
        <v>82.8</v>
      </c>
      <c r="Q68">
        <v>83.432355789972405</v>
      </c>
    </row>
    <row r="69" spans="1:17" ht="15" thickBot="1" x14ac:dyDescent="0.4">
      <c r="A69" s="27" t="s">
        <v>224</v>
      </c>
      <c r="B69" s="11">
        <v>56</v>
      </c>
      <c r="C69" s="11">
        <v>125.59</v>
      </c>
      <c r="D69" s="25">
        <f t="shared" si="25"/>
        <v>93.033396731039844</v>
      </c>
      <c r="E69" s="25">
        <f t="shared" si="26"/>
        <v>6.6283198480656218E-3</v>
      </c>
      <c r="F69" s="25">
        <f t="shared" si="27"/>
        <v>1.3349169100038918</v>
      </c>
      <c r="G69" s="25">
        <f t="shared" si="28"/>
        <v>119.93187736341505</v>
      </c>
      <c r="H69" s="25">
        <f t="shared" si="29"/>
        <v>5.6581226365849489</v>
      </c>
      <c r="I69" s="26">
        <f t="shared" si="30"/>
        <v>4.5052334075841617E-2</v>
      </c>
      <c r="O69" t="s">
        <v>212</v>
      </c>
      <c r="P69">
        <v>129.66</v>
      </c>
      <c r="Q69">
        <v>127.68277274738297</v>
      </c>
    </row>
    <row r="70" spans="1:17" ht="15" thickBot="1" x14ac:dyDescent="0.4">
      <c r="A70" s="27" t="s">
        <v>223</v>
      </c>
      <c r="B70" s="11">
        <v>57</v>
      </c>
      <c r="C70" s="11">
        <v>94.25</v>
      </c>
      <c r="D70" s="25">
        <f t="shared" si="25"/>
        <v>94.717904803940769</v>
      </c>
      <c r="E70" s="25">
        <f t="shared" si="26"/>
        <v>7.5947538828731575E-3</v>
      </c>
      <c r="F70" s="25">
        <f t="shared" si="27"/>
        <v>0.97601835138445958</v>
      </c>
      <c r="G70" s="25">
        <f t="shared" si="28"/>
        <v>86.951106781075623</v>
      </c>
      <c r="H70" s="25">
        <f t="shared" si="29"/>
        <v>7.2988932189243769</v>
      </c>
      <c r="I70" s="26">
        <f t="shared" si="30"/>
        <v>7.7441837866571633E-2</v>
      </c>
      <c r="O70" t="s">
        <v>211</v>
      </c>
      <c r="P70">
        <v>103.07</v>
      </c>
      <c r="Q70">
        <v>93.67331584564279</v>
      </c>
    </row>
    <row r="71" spans="1:17" ht="15" thickBot="1" x14ac:dyDescent="0.4">
      <c r="A71" s="27" t="s">
        <v>222</v>
      </c>
      <c r="B71" s="11">
        <v>58</v>
      </c>
      <c r="C71" s="11">
        <v>94.02</v>
      </c>
      <c r="D71" s="25">
        <f t="shared" si="25"/>
        <v>94.689330270344541</v>
      </c>
      <c r="E71" s="25">
        <f t="shared" si="26"/>
        <v>7.5739209057954253E-3</v>
      </c>
      <c r="F71" s="25">
        <f t="shared" si="27"/>
        <v>0.99336815548811563</v>
      </c>
      <c r="G71" s="25">
        <f t="shared" si="28"/>
        <v>94.187400496138551</v>
      </c>
      <c r="H71" s="25">
        <f t="shared" si="29"/>
        <v>-0.1674004961385549</v>
      </c>
      <c r="I71" s="26">
        <f t="shared" si="30"/>
        <v>1.7804775168959255E-3</v>
      </c>
      <c r="O71" t="s">
        <v>210</v>
      </c>
      <c r="P71">
        <v>96.69</v>
      </c>
      <c r="Q71">
        <v>97.402497986438689</v>
      </c>
    </row>
    <row r="72" spans="1:17" ht="15" thickBot="1" x14ac:dyDescent="0.4">
      <c r="A72" s="27" t="s">
        <v>221</v>
      </c>
      <c r="B72" s="11">
        <v>59</v>
      </c>
      <c r="C72" s="11">
        <v>73.69</v>
      </c>
      <c r="D72" s="25">
        <f t="shared" si="25"/>
        <v>93.461468734024379</v>
      </c>
      <c r="E72" s="25">
        <f t="shared" si="26"/>
        <v>6.8623282714014629E-3</v>
      </c>
      <c r="F72" s="25">
        <f t="shared" si="27"/>
        <v>0.8010494432428924</v>
      </c>
      <c r="G72" s="25">
        <f t="shared" si="28"/>
        <v>78.454216052661849</v>
      </c>
      <c r="H72" s="25">
        <f t="shared" si="29"/>
        <v>-4.7642160526618511</v>
      </c>
      <c r="I72" s="26">
        <f t="shared" si="30"/>
        <v>6.4652138046707164E-2</v>
      </c>
      <c r="O72" t="s">
        <v>209</v>
      </c>
      <c r="P72">
        <v>78.040000000000006</v>
      </c>
      <c r="Q72">
        <v>78.429184191458802</v>
      </c>
    </row>
    <row r="73" spans="1:17" ht="15" thickBot="1" x14ac:dyDescent="0.4">
      <c r="A73" s="29" t="s">
        <v>220</v>
      </c>
      <c r="B73" s="30">
        <v>60</v>
      </c>
      <c r="C73" s="30">
        <v>83.82</v>
      </c>
      <c r="D73" s="25">
        <f t="shared" si="25"/>
        <v>94.555227409113698</v>
      </c>
      <c r="E73" s="25">
        <f t="shared" si="26"/>
        <v>7.4883645650998705E-3</v>
      </c>
      <c r="F73" s="25">
        <f t="shared" si="27"/>
        <v>0.87521836216491433</v>
      </c>
      <c r="G73" s="25">
        <f t="shared" si="28"/>
        <v>79.51603023367889</v>
      </c>
      <c r="H73" s="25">
        <f t="shared" si="29"/>
        <v>4.303969766321103</v>
      </c>
      <c r="I73" s="26">
        <f t="shared" si="30"/>
        <v>5.1347766241005767E-2</v>
      </c>
      <c r="O73" t="s">
        <v>208</v>
      </c>
      <c r="P73">
        <v>92.68</v>
      </c>
      <c r="Q73">
        <v>85.607711900271539</v>
      </c>
    </row>
    <row r="74" spans="1:17" ht="15" thickBot="1" x14ac:dyDescent="0.4">
      <c r="A74" s="24" t="s">
        <v>219</v>
      </c>
      <c r="B74" s="25">
        <v>61</v>
      </c>
      <c r="C74" s="25">
        <v>67.16</v>
      </c>
      <c r="D74" s="25">
        <f>$K$2*(C74/F62)+(1-$K$2)*(D73+E73)</f>
        <v>94.806983844788945</v>
      </c>
      <c r="E74" s="25">
        <f>$L$2*(D74-D73)+(1-$L$2)*E73</f>
        <v>7.6290593777693198E-3</v>
      </c>
      <c r="F74" s="25">
        <f>$M$2*(C74/D74)+(1-$M$2)*F62</f>
        <v>0.70630694829124185</v>
      </c>
      <c r="G74" s="25">
        <f>(D73+E73)*F62</f>
        <v>66.362083111035361</v>
      </c>
      <c r="H74" s="25">
        <f t="shared" si="29"/>
        <v>0.79791688896463597</v>
      </c>
      <c r="I74" s="26">
        <f t="shared" si="30"/>
        <v>1.1880835154327517E-2</v>
      </c>
      <c r="O74" t="s">
        <v>207</v>
      </c>
      <c r="P74">
        <v>67.7</v>
      </c>
      <c r="Q74">
        <v>70.319421717868465</v>
      </c>
    </row>
    <row r="75" spans="1:17" ht="15" thickBot="1" x14ac:dyDescent="0.4">
      <c r="A75" s="27" t="s">
        <v>218</v>
      </c>
      <c r="B75" s="11">
        <v>62</v>
      </c>
      <c r="C75" s="11">
        <v>73.16</v>
      </c>
      <c r="D75" s="25">
        <f t="shared" ref="D75:D85" si="31">$K$2*(C75/F63)+(1-$K$2)*(D74+E74)</f>
        <v>95.346151657814076</v>
      </c>
      <c r="E75" s="25">
        <f t="shared" ref="E75:E85" si="32">$L$2*(D75-D74)+(1-$L$2)*E74</f>
        <v>7.9352178741748745E-3</v>
      </c>
      <c r="F75" s="25">
        <f t="shared" ref="F75:F85" si="33">$M$2*(C75/D75)+(1-$M$2)*F63</f>
        <v>0.76248756671265006</v>
      </c>
      <c r="G75" s="25">
        <f t="shared" ref="G75:G85" si="34">(D74+E74)*F63</f>
        <v>71.29946932079713</v>
      </c>
      <c r="H75" s="25">
        <f t="shared" ref="H75:H86" si="35">C75-G75</f>
        <v>1.8605306792028671</v>
      </c>
      <c r="I75" s="26">
        <f t="shared" ref="I75:I86" si="36">ABS(H75/C75)</f>
        <v>2.5430982493204853E-2</v>
      </c>
      <c r="O75" t="s">
        <v>206</v>
      </c>
      <c r="P75">
        <v>74.14</v>
      </c>
      <c r="Q75">
        <v>75.312723739797562</v>
      </c>
    </row>
    <row r="76" spans="1:17" ht="15" thickBot="1" x14ac:dyDescent="0.4">
      <c r="A76" s="27" t="s">
        <v>217</v>
      </c>
      <c r="B76" s="11">
        <v>63</v>
      </c>
      <c r="C76" s="11">
        <v>98.18</v>
      </c>
      <c r="D76" s="25">
        <f t="shared" si="31"/>
        <v>94.98613783653812</v>
      </c>
      <c r="E76" s="25">
        <f t="shared" si="32"/>
        <v>7.7232846448344432E-3</v>
      </c>
      <c r="F76" s="25">
        <f t="shared" si="33"/>
        <v>1.0382959772254259</v>
      </c>
      <c r="G76" s="25">
        <f t="shared" si="34"/>
        <v>99.975699635157881</v>
      </c>
      <c r="H76" s="25">
        <f t="shared" si="35"/>
        <v>-1.7956996351578738</v>
      </c>
      <c r="I76" s="26">
        <f t="shared" si="36"/>
        <v>1.8289872022386165E-2</v>
      </c>
      <c r="O76" t="s">
        <v>205</v>
      </c>
      <c r="P76">
        <v>95.81</v>
      </c>
      <c r="Q76">
        <v>102.22193162489704</v>
      </c>
    </row>
    <row r="77" spans="1:17" ht="15" thickBot="1" x14ac:dyDescent="0.4">
      <c r="A77" s="27" t="s">
        <v>216</v>
      </c>
      <c r="B77" s="11">
        <v>64</v>
      </c>
      <c r="C77" s="11">
        <v>132.16999999999999</v>
      </c>
      <c r="D77" s="25">
        <f t="shared" si="31"/>
        <v>95.136301136016812</v>
      </c>
      <c r="E77" s="25">
        <f t="shared" si="32"/>
        <v>7.805327996274535E-3</v>
      </c>
      <c r="F77" s="25">
        <f t="shared" si="33"/>
        <v>1.386890472315073</v>
      </c>
      <c r="G77" s="25">
        <f t="shared" si="34"/>
        <v>131.25390694580517</v>
      </c>
      <c r="H77" s="25">
        <f t="shared" si="35"/>
        <v>0.91609305419481757</v>
      </c>
      <c r="I77" s="26">
        <f t="shared" si="36"/>
        <v>6.9311723855248362E-3</v>
      </c>
      <c r="O77" t="s">
        <v>204</v>
      </c>
      <c r="P77">
        <v>136.55000000000001</v>
      </c>
      <c r="Q77">
        <v>134.71395886679494</v>
      </c>
    </row>
    <row r="78" spans="1:17" ht="15" thickBot="1" x14ac:dyDescent="0.4">
      <c r="A78" s="27" t="s">
        <v>215</v>
      </c>
      <c r="B78" s="11">
        <v>65</v>
      </c>
      <c r="C78" s="11">
        <v>112.52</v>
      </c>
      <c r="D78" s="25">
        <f t="shared" si="31"/>
        <v>94.003491647841571</v>
      </c>
      <c r="E78" s="25">
        <f t="shared" si="32"/>
        <v>7.1483506551103457E-3</v>
      </c>
      <c r="F78" s="25">
        <f t="shared" si="33"/>
        <v>1.2144571826497461</v>
      </c>
      <c r="G78" s="25">
        <f t="shared" si="34"/>
        <v>119.1698912109981</v>
      </c>
      <c r="H78" s="25">
        <f t="shared" si="35"/>
        <v>-6.6498912109981063</v>
      </c>
      <c r="I78" s="26">
        <f t="shared" si="36"/>
        <v>5.9099637495539516E-2</v>
      </c>
      <c r="O78" t="s">
        <v>203</v>
      </c>
      <c r="P78">
        <v>125.35</v>
      </c>
      <c r="Q78">
        <v>118.3212645073053</v>
      </c>
    </row>
    <row r="79" spans="1:17" ht="15" thickBot="1" x14ac:dyDescent="0.4">
      <c r="A79" s="27" t="s">
        <v>214</v>
      </c>
      <c r="B79" s="11">
        <v>66</v>
      </c>
      <c r="C79" s="11">
        <v>129.09</v>
      </c>
      <c r="D79" s="25">
        <f t="shared" si="31"/>
        <v>95.788210827157172</v>
      </c>
      <c r="E79" s="25">
        <f t="shared" si="32"/>
        <v>8.1722052817442565E-3</v>
      </c>
      <c r="F79" s="25">
        <f t="shared" si="33"/>
        <v>1.3207224756089784</v>
      </c>
      <c r="G79" s="25">
        <f t="shared" si="34"/>
        <v>118.64761284218474</v>
      </c>
      <c r="H79" s="25">
        <f t="shared" si="35"/>
        <v>10.442387157815261</v>
      </c>
      <c r="I79" s="26">
        <f t="shared" si="36"/>
        <v>8.0892301168295461E-2</v>
      </c>
      <c r="O79" t="s">
        <v>202</v>
      </c>
      <c r="P79">
        <v>135.47999999999999</v>
      </c>
      <c r="Q79">
        <v>130.32947370436102</v>
      </c>
    </row>
    <row r="80" spans="1:17" ht="15" thickBot="1" x14ac:dyDescent="0.4">
      <c r="A80" s="27" t="s">
        <v>213</v>
      </c>
      <c r="B80" s="11">
        <v>67</v>
      </c>
      <c r="C80" s="11">
        <v>82.8</v>
      </c>
      <c r="D80" s="25">
        <f t="shared" si="31"/>
        <v>95.640397175238235</v>
      </c>
      <c r="E80" s="25">
        <f t="shared" si="32"/>
        <v>8.0823597245324938E-3</v>
      </c>
      <c r="F80" s="25">
        <f t="shared" si="33"/>
        <v>0.86737675900152267</v>
      </c>
      <c r="G80" s="25">
        <f t="shared" si="34"/>
        <v>83.432355789972405</v>
      </c>
      <c r="H80" s="25">
        <f t="shared" si="35"/>
        <v>-0.63235578997240793</v>
      </c>
      <c r="I80" s="26">
        <f t="shared" si="36"/>
        <v>7.637147221888985E-3</v>
      </c>
      <c r="O80" t="s">
        <v>201</v>
      </c>
      <c r="P80">
        <v>83.3</v>
      </c>
      <c r="Q80">
        <v>86.328719188397017</v>
      </c>
    </row>
    <row r="81" spans="1:17" ht="15" thickBot="1" x14ac:dyDescent="0.4">
      <c r="A81" s="27" t="s">
        <v>212</v>
      </c>
      <c r="B81" s="11">
        <v>68</v>
      </c>
      <c r="C81" s="11">
        <v>129.66</v>
      </c>
      <c r="D81" s="25">
        <f t="shared" si="31"/>
        <v>95.966687812293273</v>
      </c>
      <c r="E81" s="25">
        <f t="shared" si="32"/>
        <v>8.2656430073840444E-3</v>
      </c>
      <c r="F81" s="25">
        <f t="shared" si="33"/>
        <v>1.3460026798009672</v>
      </c>
      <c r="G81" s="25">
        <f t="shared" si="34"/>
        <v>127.68277274738297</v>
      </c>
      <c r="H81" s="25">
        <f t="shared" si="35"/>
        <v>1.9772272526170269</v>
      </c>
      <c r="I81" s="26">
        <f t="shared" si="36"/>
        <v>1.5249323250169882E-2</v>
      </c>
      <c r="O81" t="s">
        <v>200</v>
      </c>
      <c r="P81">
        <v>136.77000000000001</v>
      </c>
      <c r="Q81">
        <v>132.96913770839987</v>
      </c>
    </row>
    <row r="82" spans="1:17" ht="15" thickBot="1" x14ac:dyDescent="0.4">
      <c r="A82" s="27" t="s">
        <v>211</v>
      </c>
      <c r="B82" s="11">
        <v>69</v>
      </c>
      <c r="C82" s="11">
        <v>103.07</v>
      </c>
      <c r="D82" s="25">
        <f t="shared" si="31"/>
        <v>98.043311715519565</v>
      </c>
      <c r="E82" s="25">
        <f t="shared" si="32"/>
        <v>9.4569869134141678E-3</v>
      </c>
      <c r="F82" s="25">
        <f t="shared" si="33"/>
        <v>1.0275870807780176</v>
      </c>
      <c r="G82" s="25">
        <f t="shared" si="34"/>
        <v>93.67331584564279</v>
      </c>
      <c r="H82" s="25">
        <f t="shared" si="35"/>
        <v>9.3966841543572031</v>
      </c>
      <c r="I82" s="26">
        <f t="shared" si="36"/>
        <v>9.1167984421822099E-2</v>
      </c>
      <c r="O82" t="s">
        <v>199</v>
      </c>
      <c r="P82">
        <v>106.34</v>
      </c>
      <c r="Q82">
        <v>102.14729543414306</v>
      </c>
    </row>
    <row r="83" spans="1:17" ht="15" thickBot="1" x14ac:dyDescent="0.4">
      <c r="A83" s="27" t="s">
        <v>210</v>
      </c>
      <c r="B83" s="11">
        <v>70</v>
      </c>
      <c r="C83" s="11">
        <v>96.69</v>
      </c>
      <c r="D83" s="25">
        <f t="shared" si="31"/>
        <v>97.898675838538125</v>
      </c>
      <c r="E83" s="25">
        <f t="shared" si="32"/>
        <v>9.3682316924765564E-3</v>
      </c>
      <c r="F83" s="25">
        <f t="shared" si="33"/>
        <v>0.9894522103597676</v>
      </c>
      <c r="G83" s="25">
        <f t="shared" si="34"/>
        <v>97.402497986438689</v>
      </c>
      <c r="H83" s="25">
        <f t="shared" si="35"/>
        <v>-0.71249798643869156</v>
      </c>
      <c r="I83" s="26">
        <f t="shared" si="36"/>
        <v>7.3688901276108346E-3</v>
      </c>
      <c r="O83" t="s">
        <v>198</v>
      </c>
      <c r="P83">
        <v>99.98</v>
      </c>
      <c r="Q83">
        <v>99.234385760683921</v>
      </c>
    </row>
    <row r="84" spans="1:17" ht="15" thickBot="1" x14ac:dyDescent="0.4">
      <c r="A84" s="27" t="s">
        <v>209</v>
      </c>
      <c r="B84" s="11">
        <v>71</v>
      </c>
      <c r="C84" s="11">
        <v>78.040000000000006</v>
      </c>
      <c r="D84" s="25">
        <f t="shared" si="31"/>
        <v>97.803667027676823</v>
      </c>
      <c r="E84" s="25">
        <f t="shared" si="32"/>
        <v>9.3081120526793716E-3</v>
      </c>
      <c r="F84" s="25">
        <f t="shared" si="33"/>
        <v>0.79890837836867545</v>
      </c>
      <c r="G84" s="25">
        <f t="shared" si="34"/>
        <v>78.429184191458802</v>
      </c>
      <c r="H84" s="25">
        <f t="shared" si="35"/>
        <v>-0.38918419145879568</v>
      </c>
      <c r="I84" s="26">
        <f t="shared" si="36"/>
        <v>4.986983488708299E-3</v>
      </c>
      <c r="O84" t="s">
        <v>197</v>
      </c>
      <c r="P84">
        <v>85.42</v>
      </c>
      <c r="Q84">
        <v>80.262260811721944</v>
      </c>
    </row>
    <row r="85" spans="1:17" ht="15" thickBot="1" x14ac:dyDescent="0.4">
      <c r="A85" s="29" t="s">
        <v>208</v>
      </c>
      <c r="B85" s="30">
        <v>72</v>
      </c>
      <c r="C85" s="30">
        <v>92.68</v>
      </c>
      <c r="D85" s="25">
        <f t="shared" si="31"/>
        <v>99.548986818424723</v>
      </c>
      <c r="E85" s="25">
        <f t="shared" si="32"/>
        <v>1.0308029220796943E-2</v>
      </c>
      <c r="F85" s="25">
        <f t="shared" si="33"/>
        <v>0.91344383566162324</v>
      </c>
      <c r="G85" s="25">
        <f t="shared" si="34"/>
        <v>85.607711900271539</v>
      </c>
      <c r="H85" s="25">
        <f t="shared" si="35"/>
        <v>7.0722880997284676</v>
      </c>
      <c r="I85" s="26">
        <f t="shared" si="36"/>
        <v>7.630867608684147E-2</v>
      </c>
      <c r="O85" t="s">
        <v>196</v>
      </c>
      <c r="P85">
        <v>93.07</v>
      </c>
      <c r="Q85">
        <v>93.046557719572832</v>
      </c>
    </row>
    <row r="86" spans="1:17" ht="15" thickBot="1" x14ac:dyDescent="0.4">
      <c r="A86" s="24" t="s">
        <v>207</v>
      </c>
      <c r="B86" s="25">
        <v>73</v>
      </c>
      <c r="C86" s="25">
        <v>67.7</v>
      </c>
      <c r="D86" s="25">
        <f>$K$2*(C86/F74)+(1-$K$2)*(D85+E85)</f>
        <v>98.762546696314445</v>
      </c>
      <c r="E86" s="25">
        <f>$L$2*(D86-D85)+(1-$L$2)*E85</f>
        <v>9.8491140159288146E-3</v>
      </c>
      <c r="F86" s="25">
        <f>$M$2*(C86/D86)+(1-$M$2)*F74</f>
        <v>0.69203632579491958</v>
      </c>
      <c r="G86" s="25">
        <f>(D85+E85)*F74</f>
        <v>70.319421717868465</v>
      </c>
      <c r="H86" s="25">
        <f t="shared" si="35"/>
        <v>-2.6194217178684625</v>
      </c>
      <c r="I86" s="26">
        <f t="shared" si="36"/>
        <v>3.8691605876934453E-2</v>
      </c>
      <c r="O86" t="s">
        <v>195</v>
      </c>
      <c r="P86">
        <v>71.37</v>
      </c>
      <c r="Q86">
        <v>70.505046396909478</v>
      </c>
    </row>
    <row r="87" spans="1:17" ht="15" thickBot="1" x14ac:dyDescent="0.4">
      <c r="A87" s="27" t="s">
        <v>206</v>
      </c>
      <c r="B87" s="11">
        <v>74</v>
      </c>
      <c r="C87" s="11">
        <v>74.14</v>
      </c>
      <c r="D87" s="25">
        <f t="shared" ref="D87:D97" si="37">$K$2*(C87/F75)+(1-$K$2)*(D86+E86)</f>
        <v>98.441971441144858</v>
      </c>
      <c r="E87" s="25">
        <f t="shared" ref="E87:E97" si="38">$L$2*(D87-D86)+(1-$L$2)*E86</f>
        <v>9.6587944440228567E-3</v>
      </c>
      <c r="F87" s="25">
        <f t="shared" ref="F87:F97" si="39">$M$2*(C87/D87)+(1-$M$2)*F75</f>
        <v>0.75607775624078177</v>
      </c>
      <c r="G87" s="25">
        <f t="shared" ref="G87:G97" si="40">(D86+E86)*F75</f>
        <v>75.312723739797562</v>
      </c>
      <c r="H87" s="25">
        <f t="shared" ref="H87:H98" si="41">C87-G87</f>
        <v>-1.1727237397975614</v>
      </c>
      <c r="I87" s="26">
        <f t="shared" ref="I87:I98" si="42">ABS(H87/C87)</f>
        <v>1.5817692740727831E-2</v>
      </c>
      <c r="O87" t="s">
        <v>194</v>
      </c>
      <c r="P87">
        <v>77.94</v>
      </c>
      <c r="Q87">
        <v>77.241511648891887</v>
      </c>
    </row>
    <row r="88" spans="1:17" ht="15" thickBot="1" x14ac:dyDescent="0.4">
      <c r="A88" s="27" t="s">
        <v>205</v>
      </c>
      <c r="B88" s="11">
        <v>75</v>
      </c>
      <c r="C88" s="11">
        <v>95.81</v>
      </c>
      <c r="D88" s="25">
        <f t="shared" si="37"/>
        <v>97.124917707254269</v>
      </c>
      <c r="E88" s="25">
        <f t="shared" si="38"/>
        <v>8.8946275605169128E-3</v>
      </c>
      <c r="F88" s="25">
        <f t="shared" si="39"/>
        <v>1.0027747474790787</v>
      </c>
      <c r="G88" s="25">
        <f t="shared" si="40"/>
        <v>102.22193162489704</v>
      </c>
      <c r="H88" s="25">
        <f t="shared" si="41"/>
        <v>-6.4119316248970364</v>
      </c>
      <c r="I88" s="26">
        <f t="shared" si="42"/>
        <v>6.692340700236965E-2</v>
      </c>
      <c r="O88" t="s">
        <v>193</v>
      </c>
      <c r="P88">
        <v>101.3</v>
      </c>
      <c r="Q88">
        <v>102.65517513302053</v>
      </c>
    </row>
    <row r="89" spans="1:17" ht="15" thickBot="1" x14ac:dyDescent="0.4">
      <c r="A89" s="27" t="s">
        <v>204</v>
      </c>
      <c r="B89" s="11">
        <v>76</v>
      </c>
      <c r="C89" s="11">
        <v>136.55000000000001</v>
      </c>
      <c r="D89" s="25">
        <f t="shared" si="37"/>
        <v>97.418225280942664</v>
      </c>
      <c r="E89" s="25">
        <f t="shared" si="38"/>
        <v>9.0584452301548882E-3</v>
      </c>
      <c r="F89" s="25">
        <f t="shared" si="39"/>
        <v>1.3970312664659483</v>
      </c>
      <c r="G89" s="25">
        <f t="shared" si="40"/>
        <v>134.71395886679494</v>
      </c>
      <c r="H89" s="25">
        <f t="shared" si="41"/>
        <v>1.8360411332050717</v>
      </c>
      <c r="I89" s="26">
        <f t="shared" si="42"/>
        <v>1.3445925545258671E-2</v>
      </c>
      <c r="O89" t="s">
        <v>192</v>
      </c>
      <c r="P89">
        <v>135.15</v>
      </c>
      <c r="Q89">
        <v>142.62636066819735</v>
      </c>
    </row>
    <row r="90" spans="1:17" ht="15" thickBot="1" x14ac:dyDescent="0.4">
      <c r="A90" s="27" t="s">
        <v>203</v>
      </c>
      <c r="B90" s="11">
        <v>77</v>
      </c>
      <c r="C90" s="11">
        <v>125.35</v>
      </c>
      <c r="D90" s="25">
        <f t="shared" si="37"/>
        <v>98.670664396485847</v>
      </c>
      <c r="E90" s="25">
        <f t="shared" si="38"/>
        <v>9.7746141903118679E-3</v>
      </c>
      <c r="F90" s="25">
        <f t="shared" si="39"/>
        <v>1.2527854265609721</v>
      </c>
      <c r="G90" s="25">
        <f t="shared" si="40"/>
        <v>118.3212645073053</v>
      </c>
      <c r="H90" s="25">
        <f t="shared" si="41"/>
        <v>7.0287354926946932</v>
      </c>
      <c r="I90" s="26">
        <f t="shared" si="42"/>
        <v>5.6072879877899433E-2</v>
      </c>
      <c r="O90" t="s">
        <v>191</v>
      </c>
      <c r="P90">
        <v>133.15</v>
      </c>
      <c r="Q90">
        <v>126.47339003306756</v>
      </c>
    </row>
    <row r="91" spans="1:17" ht="15" thickBot="1" x14ac:dyDescent="0.4">
      <c r="A91" s="27" t="s">
        <v>202</v>
      </c>
      <c r="B91" s="11">
        <v>78</v>
      </c>
      <c r="C91" s="11">
        <v>135.47999999999999</v>
      </c>
      <c r="D91" s="25">
        <f t="shared" si="37"/>
        <v>99.518255993358594</v>
      </c>
      <c r="E91" s="25">
        <f t="shared" si="38"/>
        <v>1.0257184437393544E-2</v>
      </c>
      <c r="F91" s="25">
        <f t="shared" si="39"/>
        <v>1.3485694891585525</v>
      </c>
      <c r="G91" s="25">
        <f t="shared" si="40"/>
        <v>130.32947370436102</v>
      </c>
      <c r="H91" s="25">
        <f t="shared" si="41"/>
        <v>5.1505262956389686</v>
      </c>
      <c r="I91" s="26">
        <f t="shared" si="42"/>
        <v>3.8016875521397764E-2</v>
      </c>
      <c r="O91" t="s">
        <v>190</v>
      </c>
      <c r="P91">
        <v>140.06</v>
      </c>
      <c r="Q91">
        <v>137.70294485332769</v>
      </c>
    </row>
    <row r="92" spans="1:17" ht="15" thickBot="1" x14ac:dyDescent="0.4">
      <c r="A92" s="27" t="s">
        <v>201</v>
      </c>
      <c r="B92" s="11">
        <v>79</v>
      </c>
      <c r="C92" s="11">
        <v>83.3</v>
      </c>
      <c r="D92" s="25">
        <f t="shared" si="37"/>
        <v>98.77834204705222</v>
      </c>
      <c r="E92" s="25">
        <f t="shared" si="38"/>
        <v>9.8250969106433543E-3</v>
      </c>
      <c r="F92" s="25">
        <f t="shared" si="39"/>
        <v>0.85087892040018109</v>
      </c>
      <c r="G92" s="25">
        <f t="shared" si="40"/>
        <v>86.328719188397017</v>
      </c>
      <c r="H92" s="25">
        <f t="shared" si="41"/>
        <v>-3.0287191883970195</v>
      </c>
      <c r="I92" s="26">
        <f t="shared" si="42"/>
        <v>3.6359173930336372E-2</v>
      </c>
      <c r="O92" t="s">
        <v>189</v>
      </c>
      <c r="P92">
        <v>83.39</v>
      </c>
      <c r="Q92">
        <v>87.213189814319406</v>
      </c>
    </row>
    <row r="93" spans="1:17" ht="15" thickBot="1" x14ac:dyDescent="0.4">
      <c r="A93" s="27" t="s">
        <v>200</v>
      </c>
      <c r="B93" s="11">
        <v>80</v>
      </c>
      <c r="C93" s="11">
        <v>136.77000000000001</v>
      </c>
      <c r="D93" s="25">
        <f t="shared" si="37"/>
        <v>99.39482710047271</v>
      </c>
      <c r="E93" s="25">
        <f t="shared" si="38"/>
        <v>1.0174524113909395E-2</v>
      </c>
      <c r="F93" s="25">
        <f t="shared" si="39"/>
        <v>1.3665780721965228</v>
      </c>
      <c r="G93" s="25">
        <f t="shared" si="40"/>
        <v>132.96913770839987</v>
      </c>
      <c r="H93" s="25">
        <f t="shared" si="41"/>
        <v>3.80086229160014</v>
      </c>
      <c r="I93" s="26">
        <f t="shared" si="42"/>
        <v>2.7790175415662352E-2</v>
      </c>
      <c r="O93" t="s">
        <v>188</v>
      </c>
      <c r="P93">
        <v>143.02000000000001</v>
      </c>
      <c r="Q93">
        <v>138.76751768308804</v>
      </c>
    </row>
    <row r="94" spans="1:17" ht="15" thickBot="1" x14ac:dyDescent="0.4">
      <c r="A94" s="27" t="s">
        <v>199</v>
      </c>
      <c r="B94" s="11">
        <v>81</v>
      </c>
      <c r="C94" s="11">
        <v>106.34</v>
      </c>
      <c r="D94" s="25">
        <f t="shared" si="37"/>
        <v>100.28156787425162</v>
      </c>
      <c r="E94" s="25">
        <f t="shared" si="38"/>
        <v>1.0679413368278488E-2</v>
      </c>
      <c r="F94" s="25">
        <f t="shared" si="39"/>
        <v>1.050082957323434</v>
      </c>
      <c r="G94" s="25">
        <f t="shared" si="40"/>
        <v>102.14729543414306</v>
      </c>
      <c r="H94" s="25">
        <f t="shared" si="41"/>
        <v>4.1927045658569426</v>
      </c>
      <c r="I94" s="26">
        <f t="shared" si="42"/>
        <v>3.9427351569089171E-2</v>
      </c>
      <c r="O94" t="s">
        <v>187</v>
      </c>
      <c r="P94">
        <v>110.65</v>
      </c>
      <c r="Q94">
        <v>107.34371593558451</v>
      </c>
    </row>
    <row r="95" spans="1:17" ht="15" thickBot="1" x14ac:dyDescent="0.4">
      <c r="A95" s="27" t="s">
        <v>198</v>
      </c>
      <c r="B95" s="11">
        <v>82</v>
      </c>
      <c r="C95" s="11">
        <v>99.98</v>
      </c>
      <c r="D95" s="25">
        <f t="shared" si="37"/>
        <v>100.45414044362809</v>
      </c>
      <c r="E95" s="25">
        <f t="shared" si="38"/>
        <v>1.0772661442631878E-2</v>
      </c>
      <c r="F95" s="25">
        <f t="shared" si="39"/>
        <v>0.99344591667869908</v>
      </c>
      <c r="G95" s="25">
        <f t="shared" si="40"/>
        <v>99.234385760683921</v>
      </c>
      <c r="H95" s="25">
        <f t="shared" si="41"/>
        <v>0.74561423931608317</v>
      </c>
      <c r="I95" s="26">
        <f t="shared" si="42"/>
        <v>7.4576339199448208E-3</v>
      </c>
      <c r="O95" t="s">
        <v>186</v>
      </c>
      <c r="P95">
        <v>100.98</v>
      </c>
      <c r="Q95">
        <v>102.23807945459987</v>
      </c>
    </row>
    <row r="96" spans="1:17" ht="15" thickBot="1" x14ac:dyDescent="0.4">
      <c r="A96" s="27" t="s">
        <v>197</v>
      </c>
      <c r="B96" s="11">
        <v>83</v>
      </c>
      <c r="C96" s="11">
        <v>85.42</v>
      </c>
      <c r="D96" s="25">
        <f t="shared" si="37"/>
        <v>101.85189732733727</v>
      </c>
      <c r="E96" s="25">
        <f t="shared" si="38"/>
        <v>1.1571543934479445E-2</v>
      </c>
      <c r="F96" s="25">
        <f t="shared" si="39"/>
        <v>0.82615546218912872</v>
      </c>
      <c r="G96" s="25">
        <f t="shared" si="40"/>
        <v>80.262260811721944</v>
      </c>
      <c r="H96" s="25">
        <f t="shared" si="41"/>
        <v>5.1577391882780574</v>
      </c>
      <c r="I96" s="26">
        <f t="shared" si="42"/>
        <v>6.0380931728846378E-2</v>
      </c>
      <c r="O96" t="s">
        <v>185</v>
      </c>
      <c r="P96">
        <v>84.8</v>
      </c>
      <c r="Q96">
        <v>84.806893717767394</v>
      </c>
    </row>
    <row r="97" spans="1:17" ht="15" thickBot="1" x14ac:dyDescent="0.4">
      <c r="A97" s="29" t="s">
        <v>196</v>
      </c>
      <c r="B97" s="30">
        <v>84</v>
      </c>
      <c r="C97" s="30">
        <v>93.07</v>
      </c>
      <c r="D97" s="25">
        <f t="shared" si="37"/>
        <v>101.86898236806968</v>
      </c>
      <c r="E97" s="25">
        <f t="shared" si="38"/>
        <v>1.1574719627461393E-2</v>
      </c>
      <c r="F97" s="25">
        <f t="shared" si="39"/>
        <v>0.91356765476737178</v>
      </c>
      <c r="G97" s="25">
        <f t="shared" si="40"/>
        <v>93.046557719572832</v>
      </c>
      <c r="H97" s="25">
        <f t="shared" si="41"/>
        <v>2.3442280427161677E-2</v>
      </c>
      <c r="I97" s="26">
        <f t="shared" si="42"/>
        <v>2.5187794592416117E-4</v>
      </c>
      <c r="O97" t="s">
        <v>184</v>
      </c>
      <c r="P97">
        <v>95.65</v>
      </c>
      <c r="Q97">
        <v>93.789250919396039</v>
      </c>
    </row>
    <row r="98" spans="1:17" ht="15" thickBot="1" x14ac:dyDescent="0.4">
      <c r="A98" s="24" t="s">
        <v>195</v>
      </c>
      <c r="B98" s="25">
        <v>85</v>
      </c>
      <c r="C98" s="25">
        <v>71.37</v>
      </c>
      <c r="D98" s="25">
        <f>$K$2*(C98/F86)+(1-$K$2)*(D97+E97)</f>
        <v>102.14907486253013</v>
      </c>
      <c r="E98" s="25">
        <f>$L$2*(D98-D97)+(1-$L$2)*E97</f>
        <v>1.1729381912453641E-2</v>
      </c>
      <c r="F98" s="25">
        <f>$M$2*(C98/D98)+(1-$M$2)*F86</f>
        <v>0.69659237230008075</v>
      </c>
      <c r="G98" s="25">
        <f>(D97+E97)*F86</f>
        <v>70.505046396909478</v>
      </c>
      <c r="H98" s="25">
        <f t="shared" si="41"/>
        <v>0.86495360309052671</v>
      </c>
      <c r="I98" s="26">
        <f t="shared" si="42"/>
        <v>1.2119288259640279E-2</v>
      </c>
      <c r="O98" t="s">
        <v>183</v>
      </c>
      <c r="P98">
        <v>79.510000000000005</v>
      </c>
      <c r="Q98">
        <v>71.827314002523622</v>
      </c>
    </row>
    <row r="99" spans="1:17" ht="15" thickBot="1" x14ac:dyDescent="0.4">
      <c r="A99" s="27" t="s">
        <v>194</v>
      </c>
      <c r="B99" s="11">
        <v>86</v>
      </c>
      <c r="C99" s="11">
        <v>77.94</v>
      </c>
      <c r="D99" s="25">
        <f t="shared" ref="D99:D109" si="43">$K$2*(C99/F87)+(1-$K$2)*(D98+E98)</f>
        <v>102.35927742321336</v>
      </c>
      <c r="E99" s="25">
        <f t="shared" ref="E99:E109" si="44">$L$2*(D99-D98)+(1-$L$2)*E98</f>
        <v>1.1843699541360908E-2</v>
      </c>
      <c r="F99" s="25">
        <f t="shared" ref="F99:F109" si="45">$M$2*(C99/D99)+(1-$M$2)*F87</f>
        <v>0.75974941008590546</v>
      </c>
      <c r="G99" s="25">
        <f t="shared" ref="G99:G109" si="46">(D98+E98)*F87</f>
        <v>77.241511648891887</v>
      </c>
      <c r="H99" s="25">
        <f t="shared" ref="H99:H110" si="47">C99-G99</f>
        <v>0.69848835110811081</v>
      </c>
      <c r="I99" s="26">
        <f t="shared" ref="I99:I110" si="48">ABS(H99/C99)</f>
        <v>8.9618726085207955E-3</v>
      </c>
      <c r="O99" t="s">
        <v>182</v>
      </c>
      <c r="P99">
        <v>84.58</v>
      </c>
      <c r="Q99">
        <v>80.150067471532964</v>
      </c>
    </row>
    <row r="100" spans="1:17" ht="15" thickBot="1" x14ac:dyDescent="0.4">
      <c r="A100" s="27" t="s">
        <v>193</v>
      </c>
      <c r="B100" s="11">
        <v>87</v>
      </c>
      <c r="C100" s="11">
        <v>101.3</v>
      </c>
      <c r="D100" s="25">
        <f t="shared" si="43"/>
        <v>102.08078494551933</v>
      </c>
      <c r="E100" s="25">
        <f t="shared" si="44"/>
        <v>1.1676470177811068E-2</v>
      </c>
      <c r="F100" s="25">
        <f t="shared" si="45"/>
        <v>0.99563173848406605</v>
      </c>
      <c r="G100" s="25">
        <f t="shared" si="46"/>
        <v>102.65517513302053</v>
      </c>
      <c r="H100" s="25">
        <f t="shared" si="47"/>
        <v>-1.3551751330205377</v>
      </c>
      <c r="I100" s="26">
        <f t="shared" si="48"/>
        <v>1.3377839417774311E-2</v>
      </c>
      <c r="O100" t="s">
        <v>181</v>
      </c>
      <c r="P100">
        <v>113.5</v>
      </c>
      <c r="Q100">
        <v>106.29599041378387</v>
      </c>
    </row>
    <row r="101" spans="1:17" ht="15" thickBot="1" x14ac:dyDescent="0.4">
      <c r="A101" s="27" t="s">
        <v>192</v>
      </c>
      <c r="B101" s="11">
        <v>88</v>
      </c>
      <c r="C101" s="11">
        <v>135.15</v>
      </c>
      <c r="D101" s="25">
        <f t="shared" si="43"/>
        <v>100.94273836865275</v>
      </c>
      <c r="E101" s="25">
        <f t="shared" si="44"/>
        <v>1.1014246629762024E-2</v>
      </c>
      <c r="F101" s="25">
        <f t="shared" si="45"/>
        <v>1.3571797423125047</v>
      </c>
      <c r="G101" s="25">
        <f t="shared" si="46"/>
        <v>142.62636066819735</v>
      </c>
      <c r="H101" s="25">
        <f t="shared" si="47"/>
        <v>-7.4763606681973442</v>
      </c>
      <c r="I101" s="26">
        <f t="shared" si="48"/>
        <v>5.5318983856436139E-2</v>
      </c>
      <c r="O101" t="s">
        <v>180</v>
      </c>
      <c r="P101">
        <v>141.30000000000001</v>
      </c>
      <c r="Q101">
        <v>147.02602194345639</v>
      </c>
    </row>
    <row r="102" spans="1:17" ht="15" thickBot="1" x14ac:dyDescent="0.4">
      <c r="A102" s="27" t="s">
        <v>191</v>
      </c>
      <c r="B102" s="11">
        <v>89</v>
      </c>
      <c r="C102" s="11">
        <v>133.15</v>
      </c>
      <c r="D102" s="25">
        <f t="shared" si="43"/>
        <v>102.09870765457921</v>
      </c>
      <c r="E102" s="25">
        <f t="shared" si="44"/>
        <v>1.1673723875546436E-2</v>
      </c>
      <c r="F102" s="25">
        <f t="shared" si="45"/>
        <v>1.2879710730903704</v>
      </c>
      <c r="G102" s="25">
        <f t="shared" si="46"/>
        <v>126.47339003306756</v>
      </c>
      <c r="H102" s="25">
        <f t="shared" si="47"/>
        <v>6.6766099669324461</v>
      </c>
      <c r="I102" s="26">
        <f t="shared" si="48"/>
        <v>5.0143522094873792E-2</v>
      </c>
      <c r="O102" t="s">
        <v>179</v>
      </c>
      <c r="P102">
        <v>138.38</v>
      </c>
      <c r="Q102">
        <v>138.37996192084196</v>
      </c>
    </row>
    <row r="103" spans="1:17" ht="15" thickBot="1" x14ac:dyDescent="0.4">
      <c r="A103" s="27" t="s">
        <v>190</v>
      </c>
      <c r="B103" s="11">
        <v>90</v>
      </c>
      <c r="C103" s="11">
        <v>140.06</v>
      </c>
      <c r="D103" s="25">
        <f t="shared" si="43"/>
        <v>102.48587756694015</v>
      </c>
      <c r="E103" s="25">
        <f t="shared" si="44"/>
        <v>1.1890004151789419E-2</v>
      </c>
      <c r="F103" s="25">
        <f t="shared" si="45"/>
        <v>1.3609442123581157</v>
      </c>
      <c r="G103" s="25">
        <f t="shared" si="46"/>
        <v>137.70294485332769</v>
      </c>
      <c r="H103" s="25">
        <f t="shared" si="47"/>
        <v>2.3570551466723089</v>
      </c>
      <c r="I103" s="26">
        <f t="shared" si="48"/>
        <v>1.6828895806599378E-2</v>
      </c>
      <c r="O103" t="s">
        <v>178</v>
      </c>
      <c r="P103">
        <v>146</v>
      </c>
      <c r="Q103">
        <v>146.24017935589478</v>
      </c>
    </row>
    <row r="104" spans="1:17" ht="15" thickBot="1" x14ac:dyDescent="0.4">
      <c r="A104" s="27" t="s">
        <v>189</v>
      </c>
      <c r="B104" s="11">
        <v>91</v>
      </c>
      <c r="C104" s="11">
        <v>83.39</v>
      </c>
      <c r="D104" s="25">
        <f t="shared" si="43"/>
        <v>101.53245666029491</v>
      </c>
      <c r="E104" s="25">
        <f t="shared" si="44"/>
        <v>1.1333999279170923E-2</v>
      </c>
      <c r="F104" s="25">
        <f t="shared" si="45"/>
        <v>0.83061839328991682</v>
      </c>
      <c r="G104" s="25">
        <f t="shared" si="46"/>
        <v>87.213189814319406</v>
      </c>
      <c r="H104" s="25">
        <f t="shared" si="47"/>
        <v>-3.8231898143194059</v>
      </c>
      <c r="I104" s="26">
        <f t="shared" si="48"/>
        <v>4.5847101742647868E-2</v>
      </c>
      <c r="O104" t="s">
        <v>177</v>
      </c>
      <c r="P104">
        <v>90.56</v>
      </c>
      <c r="Q104">
        <v>89.234718435583915</v>
      </c>
    </row>
    <row r="105" spans="1:17" ht="15" thickBot="1" x14ac:dyDescent="0.4">
      <c r="A105" s="27" t="s">
        <v>188</v>
      </c>
      <c r="B105" s="11">
        <v>92</v>
      </c>
      <c r="C105" s="11">
        <v>143.02000000000001</v>
      </c>
      <c r="D105" s="25">
        <f t="shared" si="43"/>
        <v>102.2123149437499</v>
      </c>
      <c r="E105" s="25">
        <f t="shared" si="44"/>
        <v>1.1719059424361496E-2</v>
      </c>
      <c r="F105" s="25">
        <f t="shared" si="45"/>
        <v>1.3889636890329169</v>
      </c>
      <c r="G105" s="25">
        <f t="shared" si="46"/>
        <v>138.76751768308804</v>
      </c>
      <c r="H105" s="25">
        <f t="shared" si="47"/>
        <v>4.2524823169119657</v>
      </c>
      <c r="I105" s="26">
        <f t="shared" si="48"/>
        <v>2.9733480051125475E-2</v>
      </c>
      <c r="O105" t="s">
        <v>176</v>
      </c>
      <c r="P105">
        <v>150.44999999999999</v>
      </c>
      <c r="Q105">
        <v>149.71540306581383</v>
      </c>
    </row>
    <row r="106" spans="1:17" ht="15" thickBot="1" x14ac:dyDescent="0.4">
      <c r="A106" s="27" t="s">
        <v>187</v>
      </c>
      <c r="B106" s="11">
        <v>93</v>
      </c>
      <c r="C106" s="11">
        <v>110.65</v>
      </c>
      <c r="D106" s="25">
        <f t="shared" si="43"/>
        <v>102.90046838378871</v>
      </c>
      <c r="E106" s="25">
        <f t="shared" si="44"/>
        <v>1.2108675668642592E-2</v>
      </c>
      <c r="F106" s="25">
        <f t="shared" si="45"/>
        <v>1.0673712691123318</v>
      </c>
      <c r="G106" s="25">
        <f t="shared" si="46"/>
        <v>107.34371593558451</v>
      </c>
      <c r="H106" s="25">
        <f t="shared" si="47"/>
        <v>3.3062840644154932</v>
      </c>
      <c r="I106" s="26">
        <f t="shared" si="48"/>
        <v>2.9880560907505585E-2</v>
      </c>
      <c r="O106" t="s">
        <v>175</v>
      </c>
      <c r="P106">
        <v>115.02</v>
      </c>
      <c r="Q106">
        <v>115.18837190709949</v>
      </c>
    </row>
    <row r="107" spans="1:17" ht="15" thickBot="1" x14ac:dyDescent="0.4">
      <c r="A107" s="27" t="s">
        <v>186</v>
      </c>
      <c r="B107" s="11">
        <v>94</v>
      </c>
      <c r="C107" s="11">
        <v>100.98</v>
      </c>
      <c r="D107" s="25">
        <f t="shared" si="43"/>
        <v>102.64051188097957</v>
      </c>
      <c r="E107" s="25">
        <f t="shared" si="44"/>
        <v>1.1951970131378371E-2</v>
      </c>
      <c r="F107" s="25">
        <f t="shared" si="45"/>
        <v>0.98685085236910708</v>
      </c>
      <c r="G107" s="25">
        <f t="shared" si="46"/>
        <v>102.23807945459987</v>
      </c>
      <c r="H107" s="25">
        <f t="shared" si="47"/>
        <v>-1.2580794545998657</v>
      </c>
      <c r="I107" s="26">
        <f t="shared" si="48"/>
        <v>1.2458699292927963E-2</v>
      </c>
      <c r="O107" t="s">
        <v>174</v>
      </c>
      <c r="P107">
        <v>116.03</v>
      </c>
      <c r="Q107">
        <v>106.48002932295263</v>
      </c>
    </row>
    <row r="108" spans="1:17" ht="15" thickBot="1" x14ac:dyDescent="0.4">
      <c r="A108" s="27" t="s">
        <v>185</v>
      </c>
      <c r="B108" s="11">
        <v>95</v>
      </c>
      <c r="C108" s="11">
        <v>84.8</v>
      </c>
      <c r="D108" s="25">
        <f t="shared" si="43"/>
        <v>102.65067117909231</v>
      </c>
      <c r="E108" s="25">
        <f t="shared" si="44"/>
        <v>1.1950937578688639E-2</v>
      </c>
      <c r="F108" s="25">
        <f t="shared" si="45"/>
        <v>0.82611932773654195</v>
      </c>
      <c r="G108" s="25">
        <f t="shared" si="46"/>
        <v>84.806893717767394</v>
      </c>
      <c r="H108" s="25">
        <f t="shared" si="47"/>
        <v>-6.8937177673973338E-3</v>
      </c>
      <c r="I108" s="26">
        <f t="shared" si="48"/>
        <v>8.1293841596666674E-5</v>
      </c>
      <c r="O108" t="s">
        <v>173</v>
      </c>
      <c r="P108">
        <v>90.79</v>
      </c>
      <c r="Q108">
        <v>90.868097334362403</v>
      </c>
    </row>
    <row r="109" spans="1:17" ht="15" thickBot="1" x14ac:dyDescent="0.4">
      <c r="A109" s="29" t="s">
        <v>184</v>
      </c>
      <c r="B109" s="30">
        <v>96</v>
      </c>
      <c r="C109" s="30">
        <v>95.65</v>
      </c>
      <c r="D109" s="25">
        <f t="shared" si="43"/>
        <v>103.10020086071357</v>
      </c>
      <c r="E109" s="25">
        <f t="shared" si="44"/>
        <v>1.2202976492908585E-2</v>
      </c>
      <c r="F109" s="25">
        <f t="shared" si="45"/>
        <v>0.9232785233240477</v>
      </c>
      <c r="G109" s="25">
        <f t="shared" si="46"/>
        <v>93.789250919396039</v>
      </c>
      <c r="H109" s="25">
        <f t="shared" si="47"/>
        <v>1.8607490806039664</v>
      </c>
      <c r="I109" s="26">
        <f t="shared" si="48"/>
        <v>1.945372797285903E-2</v>
      </c>
      <c r="O109" t="s">
        <v>172</v>
      </c>
      <c r="P109">
        <v>92.69</v>
      </c>
      <c r="Q109">
        <v>101.55110290018111</v>
      </c>
    </row>
    <row r="110" spans="1:17" ht="15" thickBot="1" x14ac:dyDescent="0.4">
      <c r="A110" s="24" t="s">
        <v>183</v>
      </c>
      <c r="B110" s="25">
        <v>97</v>
      </c>
      <c r="C110" s="25">
        <v>79.510000000000005</v>
      </c>
      <c r="D110" s="25">
        <f>$K$2*(C110/F98)+(1-$K$2)*(D109+E109)</f>
        <v>105.48183168191281</v>
      </c>
      <c r="E110" s="25">
        <f>$L$2*(D110-D109)+(1-$L$2)*E109</f>
        <v>1.3567732047040789E-2</v>
      </c>
      <c r="F110" s="25">
        <f>$M$2*(C110/D110)+(1-$M$2)*F98</f>
        <v>0.73578146371419761</v>
      </c>
      <c r="G110" s="25">
        <f>(D109+E109)*F98</f>
        <v>71.827314002523622</v>
      </c>
      <c r="H110" s="25">
        <f t="shared" si="47"/>
        <v>7.6826859974763835</v>
      </c>
      <c r="I110" s="26">
        <f t="shared" si="48"/>
        <v>9.6625405577617701E-2</v>
      </c>
      <c r="O110" t="s">
        <v>171</v>
      </c>
      <c r="P110">
        <v>82.33</v>
      </c>
      <c r="Q110">
        <v>79.42221688034023</v>
      </c>
    </row>
    <row r="111" spans="1:17" ht="15" thickBot="1" x14ac:dyDescent="0.4">
      <c r="A111" s="27" t="s">
        <v>182</v>
      </c>
      <c r="B111" s="11">
        <v>98</v>
      </c>
      <c r="C111" s="11">
        <v>84.58</v>
      </c>
      <c r="D111" s="25">
        <f t="shared" ref="D111:D121" si="49">$K$2*(C111/F99)+(1-$K$2)*(D110+E110)</f>
        <v>106.74806705602042</v>
      </c>
      <c r="E111" s="25">
        <f t="shared" ref="E111:E121" si="50">$L$2*(D111-D110)+(1-$L$2)*E110</f>
        <v>1.4289250166194884E-2</v>
      </c>
      <c r="F111" s="25">
        <f t="shared" ref="F111:F121" si="51">$M$2*(C111/D111)+(1-$M$2)*F99</f>
        <v>0.78207828628639298</v>
      </c>
      <c r="G111" s="25">
        <f t="shared" ref="G111:G121" si="52">(D110+E110)*F99</f>
        <v>80.150067471532964</v>
      </c>
      <c r="H111" s="25">
        <f t="shared" ref="H111:H122" si="53">C111-G111</f>
        <v>4.4299325284670346</v>
      </c>
      <c r="I111" s="26">
        <f t="shared" ref="I111:I122" si="54">ABS(H111/C111)</f>
        <v>5.2375650608501238E-2</v>
      </c>
      <c r="O111" t="s">
        <v>170</v>
      </c>
      <c r="P111">
        <v>97.71</v>
      </c>
      <c r="Q111">
        <v>85.095647903923037</v>
      </c>
    </row>
    <row r="112" spans="1:17" ht="15" thickBot="1" x14ac:dyDescent="0.4">
      <c r="A112" s="27" t="s">
        <v>181</v>
      </c>
      <c r="B112" s="11">
        <v>99</v>
      </c>
      <c r="C112" s="11">
        <v>113.5</v>
      </c>
      <c r="D112" s="25">
        <f t="shared" si="49"/>
        <v>108.31683462371869</v>
      </c>
      <c r="E112" s="25">
        <f t="shared" si="50"/>
        <v>1.5184606790947019E-2</v>
      </c>
      <c r="F112" s="25">
        <f t="shared" si="51"/>
        <v>1.0314173214124016</v>
      </c>
      <c r="G112" s="25">
        <f t="shared" si="52"/>
        <v>106.29599041378387</v>
      </c>
      <c r="H112" s="25">
        <f t="shared" si="53"/>
        <v>7.2040095862161309</v>
      </c>
      <c r="I112" s="26">
        <f t="shared" si="54"/>
        <v>6.3471450098820534E-2</v>
      </c>
      <c r="O112" t="s">
        <v>169</v>
      </c>
      <c r="P112">
        <v>108.63</v>
      </c>
      <c r="Q112">
        <v>115.81744141252669</v>
      </c>
    </row>
    <row r="113" spans="1:17" ht="15" thickBot="1" x14ac:dyDescent="0.4">
      <c r="A113" s="27" t="s">
        <v>180</v>
      </c>
      <c r="B113" s="11">
        <v>100</v>
      </c>
      <c r="C113" s="11">
        <v>141.30000000000001</v>
      </c>
      <c r="D113" s="25">
        <f t="shared" si="49"/>
        <v>107.42560908380861</v>
      </c>
      <c r="E113" s="25">
        <f t="shared" si="50"/>
        <v>1.4662527891268462E-2</v>
      </c>
      <c r="F113" s="25">
        <f t="shared" si="51"/>
        <v>1.3285000189935301</v>
      </c>
      <c r="G113" s="25">
        <f t="shared" si="52"/>
        <v>147.02602194345639</v>
      </c>
      <c r="H113" s="25">
        <f t="shared" si="53"/>
        <v>-5.7260219434563737</v>
      </c>
      <c r="I113" s="26">
        <f t="shared" si="54"/>
        <v>4.0523863718728757E-2</v>
      </c>
      <c r="O113" t="s">
        <v>168</v>
      </c>
      <c r="P113">
        <v>143.38999999999999</v>
      </c>
      <c r="Q113">
        <v>147.20977705838658</v>
      </c>
    </row>
    <row r="114" spans="1:17" ht="15" thickBot="1" x14ac:dyDescent="0.4">
      <c r="A114" s="27" t="s">
        <v>179</v>
      </c>
      <c r="B114" s="11">
        <v>101</v>
      </c>
      <c r="C114" s="11">
        <v>138.38</v>
      </c>
      <c r="D114" s="25">
        <f t="shared" si="49"/>
        <v>107.44027796340529</v>
      </c>
      <c r="E114" s="25">
        <f t="shared" si="50"/>
        <v>1.4662531549757267E-2</v>
      </c>
      <c r="F114" s="25">
        <f t="shared" si="51"/>
        <v>1.2879712637900607</v>
      </c>
      <c r="G114" s="25">
        <f t="shared" si="52"/>
        <v>138.37996192084196</v>
      </c>
      <c r="H114" s="25">
        <f t="shared" si="53"/>
        <v>3.8079158031223415E-5</v>
      </c>
      <c r="I114" s="26">
        <f t="shared" si="54"/>
        <v>2.7517819071559054E-7</v>
      </c>
      <c r="O114" t="s">
        <v>167</v>
      </c>
      <c r="P114">
        <v>143.63</v>
      </c>
      <c r="Q114">
        <v>141.94403071830837</v>
      </c>
    </row>
    <row r="115" spans="1:17" ht="15" thickBot="1" x14ac:dyDescent="0.4">
      <c r="A115" s="27" t="s">
        <v>178</v>
      </c>
      <c r="B115" s="11">
        <v>102</v>
      </c>
      <c r="C115" s="11">
        <v>146</v>
      </c>
      <c r="D115" s="25">
        <f t="shared" si="49"/>
        <v>107.4170260701342</v>
      </c>
      <c r="E115" s="25">
        <f t="shared" si="50"/>
        <v>1.4640693399263851E-2</v>
      </c>
      <c r="F115" s="25">
        <f t="shared" si="51"/>
        <v>1.359741138401954</v>
      </c>
      <c r="G115" s="25">
        <f t="shared" si="52"/>
        <v>146.24017935589478</v>
      </c>
      <c r="H115" s="25">
        <f t="shared" si="53"/>
        <v>-0.24017935589478157</v>
      </c>
      <c r="I115" s="26">
        <f t="shared" si="54"/>
        <v>1.6450640814711067E-3</v>
      </c>
      <c r="O115" t="s">
        <v>166</v>
      </c>
      <c r="P115">
        <v>140.44999999999999</v>
      </c>
      <c r="Q115">
        <v>150.25817651166997</v>
      </c>
    </row>
    <row r="116" spans="1:17" ht="15" thickBot="1" x14ac:dyDescent="0.4">
      <c r="A116" s="27" t="s">
        <v>177</v>
      </c>
      <c r="B116" s="11">
        <v>103</v>
      </c>
      <c r="C116" s="11">
        <v>90.56</v>
      </c>
      <c r="D116" s="25">
        <f t="shared" si="49"/>
        <v>107.77444696672039</v>
      </c>
      <c r="E116" s="25">
        <f t="shared" si="50"/>
        <v>1.4838129749643157E-2</v>
      </c>
      <c r="F116" s="25">
        <f t="shared" si="51"/>
        <v>0.83723479899828113</v>
      </c>
      <c r="G116" s="25">
        <f t="shared" si="52"/>
        <v>89.234718435583915</v>
      </c>
      <c r="H116" s="25">
        <f t="shared" si="53"/>
        <v>1.3252815644160876</v>
      </c>
      <c r="I116" s="26">
        <f t="shared" si="54"/>
        <v>1.4634292893287186E-2</v>
      </c>
      <c r="O116" t="s">
        <v>165</v>
      </c>
      <c r="P116">
        <v>99.49</v>
      </c>
      <c r="Q116">
        <v>91.234085823456908</v>
      </c>
    </row>
    <row r="117" spans="1:17" ht="15" thickBot="1" x14ac:dyDescent="0.4">
      <c r="A117" s="27" t="s">
        <v>176</v>
      </c>
      <c r="B117" s="11">
        <v>104</v>
      </c>
      <c r="C117" s="11">
        <v>150.44999999999999</v>
      </c>
      <c r="D117" s="25">
        <f t="shared" si="49"/>
        <v>107.90290838072204</v>
      </c>
      <c r="E117" s="25">
        <f t="shared" si="50"/>
        <v>1.4903575088528707E-2</v>
      </c>
      <c r="F117" s="25">
        <f t="shared" si="51"/>
        <v>1.3926267633923124</v>
      </c>
      <c r="G117" s="25">
        <f t="shared" si="52"/>
        <v>149.71540306581383</v>
      </c>
      <c r="H117" s="25">
        <f t="shared" si="53"/>
        <v>0.73459693418615757</v>
      </c>
      <c r="I117" s="26">
        <f t="shared" si="54"/>
        <v>4.8826648998747599E-3</v>
      </c>
      <c r="O117" t="s">
        <v>164</v>
      </c>
      <c r="P117">
        <v>154.69</v>
      </c>
      <c r="Q117">
        <v>154.72899406835867</v>
      </c>
    </row>
    <row r="118" spans="1:17" ht="15" thickBot="1" x14ac:dyDescent="0.4">
      <c r="A118" s="27" t="s">
        <v>175</v>
      </c>
      <c r="B118" s="11">
        <v>105</v>
      </c>
      <c r="C118" s="11">
        <v>115.02</v>
      </c>
      <c r="D118" s="25">
        <f t="shared" si="49"/>
        <v>107.88392260561267</v>
      </c>
      <c r="E118" s="25">
        <f t="shared" si="50"/>
        <v>1.4884055321758072E-2</v>
      </c>
      <c r="F118" s="25">
        <f t="shared" si="51"/>
        <v>1.066531533297602</v>
      </c>
      <c r="G118" s="25">
        <f t="shared" si="52"/>
        <v>115.18837190709949</v>
      </c>
      <c r="H118" s="25">
        <f t="shared" si="53"/>
        <v>-0.16837190709949823</v>
      </c>
      <c r="I118" s="26">
        <f t="shared" si="54"/>
        <v>1.4638489575682337E-3</v>
      </c>
      <c r="O118" t="s">
        <v>163</v>
      </c>
      <c r="P118">
        <v>116.08</v>
      </c>
      <c r="Q118">
        <v>118.50922933648845</v>
      </c>
    </row>
    <row r="119" spans="1:17" ht="15" thickBot="1" x14ac:dyDescent="0.4">
      <c r="A119" s="27" t="s">
        <v>174</v>
      </c>
      <c r="B119" s="11">
        <v>106</v>
      </c>
      <c r="C119" s="11">
        <v>116.03</v>
      </c>
      <c r="D119" s="25">
        <f t="shared" si="49"/>
        <v>109.97783130177834</v>
      </c>
      <c r="E119" s="25">
        <f t="shared" si="50"/>
        <v>1.6081542905990082E-2</v>
      </c>
      <c r="F119" s="25">
        <f t="shared" si="51"/>
        <v>1.0335734156260554</v>
      </c>
      <c r="G119" s="25">
        <f t="shared" si="52"/>
        <v>106.48002932295263</v>
      </c>
      <c r="H119" s="25">
        <f t="shared" si="53"/>
        <v>9.5499706770473693</v>
      </c>
      <c r="I119" s="26">
        <f t="shared" si="54"/>
        <v>8.230604737608696E-2</v>
      </c>
      <c r="O119" t="s">
        <v>162</v>
      </c>
      <c r="P119">
        <v>112.72</v>
      </c>
      <c r="Q119">
        <v>114.35818079019045</v>
      </c>
    </row>
    <row r="120" spans="1:17" ht="15" thickBot="1" x14ac:dyDescent="0.4">
      <c r="A120" s="27" t="s">
        <v>173</v>
      </c>
      <c r="B120" s="11">
        <v>107</v>
      </c>
      <c r="C120" s="11">
        <v>90.79</v>
      </c>
      <c r="D120" s="25">
        <f t="shared" si="49"/>
        <v>109.97360318964884</v>
      </c>
      <c r="E120" s="25">
        <f t="shared" si="50"/>
        <v>1.6069844843702968E-2</v>
      </c>
      <c r="F120" s="25">
        <f t="shared" si="51"/>
        <v>0.8257372273033079</v>
      </c>
      <c r="G120" s="25">
        <f t="shared" si="52"/>
        <v>90.868097334362403</v>
      </c>
      <c r="H120" s="25">
        <f t="shared" si="53"/>
        <v>-7.8097334362396964E-2</v>
      </c>
      <c r="I120" s="26">
        <f t="shared" si="54"/>
        <v>8.6019753675952153E-4</v>
      </c>
      <c r="O120" t="s">
        <v>161</v>
      </c>
      <c r="P120">
        <v>83.18</v>
      </c>
      <c r="Q120">
        <v>91.094627364844754</v>
      </c>
    </row>
    <row r="121" spans="1:17" ht="15" thickBot="1" x14ac:dyDescent="0.4">
      <c r="A121" s="29" t="s">
        <v>172</v>
      </c>
      <c r="B121" s="30">
        <v>108</v>
      </c>
      <c r="C121" s="30">
        <v>92.69</v>
      </c>
      <c r="D121" s="25">
        <f t="shared" si="49"/>
        <v>107.92778933348455</v>
      </c>
      <c r="E121" s="25">
        <f t="shared" si="50"/>
        <v>1.4882230188455222E-2</v>
      </c>
      <c r="F121" s="25">
        <f t="shared" si="51"/>
        <v>0.87910273866450406</v>
      </c>
      <c r="G121" s="25">
        <f t="shared" si="52"/>
        <v>101.55110290018111</v>
      </c>
      <c r="H121" s="25">
        <f t="shared" si="53"/>
        <v>-8.861102900181109</v>
      </c>
      <c r="I121" s="26">
        <f t="shared" si="54"/>
        <v>9.5599340815418155E-2</v>
      </c>
      <c r="O121" t="s">
        <v>160</v>
      </c>
      <c r="P121">
        <v>88.1</v>
      </c>
      <c r="Q121">
        <v>95.184781272633316</v>
      </c>
    </row>
    <row r="122" spans="1:17" ht="15" thickBot="1" x14ac:dyDescent="0.4">
      <c r="A122" s="24" t="s">
        <v>171</v>
      </c>
      <c r="B122" s="25">
        <v>109</v>
      </c>
      <c r="C122" s="25">
        <v>82.33</v>
      </c>
      <c r="D122" s="25">
        <f>$K$2*(C122/F110)+(1-$K$2)*(D121+E121)</f>
        <v>108.79170010040774</v>
      </c>
      <c r="E122" s="25">
        <f>$L$2*(D122-D121)+(1-$L$2)*E121</f>
        <v>1.5371258125606468E-2</v>
      </c>
      <c r="F122" s="25">
        <f>$M$2*(C122/D122)+(1-$M$2)*F110</f>
        <v>0.7501626933636103</v>
      </c>
      <c r="G122" s="25">
        <f>(D121+E121)*F110</f>
        <v>79.42221688034023</v>
      </c>
      <c r="H122" s="25">
        <f t="shared" si="53"/>
        <v>2.9077831196597685</v>
      </c>
      <c r="I122" s="26">
        <f t="shared" si="54"/>
        <v>3.53186337867092E-2</v>
      </c>
      <c r="O122" t="s">
        <v>159</v>
      </c>
      <c r="P122">
        <v>73.319999999999993</v>
      </c>
      <c r="Q122">
        <v>79.935463235909708</v>
      </c>
    </row>
    <row r="123" spans="1:17" ht="15" thickBot="1" x14ac:dyDescent="0.4">
      <c r="A123" s="27" t="s">
        <v>170</v>
      </c>
      <c r="B123" s="11">
        <v>110</v>
      </c>
      <c r="C123" s="11">
        <v>97.71</v>
      </c>
      <c r="D123" s="25">
        <f t="shared" ref="D123:D133" si="55">$K$2*(C123/F111)+(1-$K$2)*(D122+E122)</f>
        <v>112.27223572616853</v>
      </c>
      <c r="E123" s="25">
        <f t="shared" ref="E123:E133" si="56">$L$2*(D123-D122)+(1-$L$2)*E122</f>
        <v>1.7367141784725558E-2</v>
      </c>
      <c r="F123" s="25">
        <f t="shared" ref="F123:F133" si="57">$M$2*(C123/D123)+(1-$M$2)*F111</f>
        <v>0.84253191187724452</v>
      </c>
      <c r="G123" s="25">
        <f t="shared" ref="G123:G133" si="58">(D122+E122)*F111</f>
        <v>85.095647903923037</v>
      </c>
      <c r="H123" s="25">
        <f t="shared" ref="H123:H134" si="59">C123-G123</f>
        <v>12.614352096076956</v>
      </c>
      <c r="I123" s="26">
        <f t="shared" ref="I123:I134" si="60">ABS(H123/C123)</f>
        <v>0.12909990887398379</v>
      </c>
      <c r="O123" t="s">
        <v>158</v>
      </c>
      <c r="P123">
        <v>80.02</v>
      </c>
      <c r="Q123">
        <v>88.192702851377859</v>
      </c>
    </row>
    <row r="124" spans="1:17" ht="15" thickBot="1" x14ac:dyDescent="0.4">
      <c r="A124" s="27" t="s">
        <v>169</v>
      </c>
      <c r="B124" s="11">
        <v>111</v>
      </c>
      <c r="C124" s="11">
        <v>108.63</v>
      </c>
      <c r="D124" s="25">
        <f t="shared" si="55"/>
        <v>110.79250905286426</v>
      </c>
      <c r="E124" s="25">
        <f t="shared" si="56"/>
        <v>1.6504837788524771E-2</v>
      </c>
      <c r="F124" s="25">
        <f t="shared" si="57"/>
        <v>0.99651183503390384</v>
      </c>
      <c r="G124" s="25">
        <f t="shared" si="58"/>
        <v>115.81744141252669</v>
      </c>
      <c r="H124" s="25">
        <f t="shared" si="59"/>
        <v>-7.1874414125266952</v>
      </c>
      <c r="I124" s="26">
        <f t="shared" si="60"/>
        <v>6.616442430752735E-2</v>
      </c>
      <c r="O124" t="s">
        <v>157</v>
      </c>
      <c r="P124">
        <v>112.5</v>
      </c>
      <c r="Q124">
        <v>102.24562977293209</v>
      </c>
    </row>
    <row r="125" spans="1:17" ht="15" thickBot="1" x14ac:dyDescent="0.4">
      <c r="A125" s="27" t="s">
        <v>168</v>
      </c>
      <c r="B125" s="11">
        <v>112</v>
      </c>
      <c r="C125" s="11">
        <v>143.38999999999999</v>
      </c>
      <c r="D125" s="25">
        <f t="shared" si="55"/>
        <v>110.1913025563786</v>
      </c>
      <c r="E125" s="25">
        <f t="shared" si="56"/>
        <v>1.6149045154372793E-2</v>
      </c>
      <c r="F125" s="25">
        <f t="shared" si="57"/>
        <v>1.3098482308800805</v>
      </c>
      <c r="G125" s="25">
        <f t="shared" si="58"/>
        <v>147.20977705838658</v>
      </c>
      <c r="H125" s="25">
        <f t="shared" si="59"/>
        <v>-3.8197770583865918</v>
      </c>
      <c r="I125" s="26">
        <f t="shared" si="60"/>
        <v>2.6639075656507371E-2</v>
      </c>
      <c r="O125" t="s">
        <v>156</v>
      </c>
      <c r="P125">
        <v>139.93</v>
      </c>
      <c r="Q125">
        <v>137.30773974529291</v>
      </c>
    </row>
    <row r="126" spans="1:17" ht="15" thickBot="1" x14ac:dyDescent="0.4">
      <c r="A126" s="27" t="s">
        <v>167</v>
      </c>
      <c r="B126" s="11">
        <v>113</v>
      </c>
      <c r="C126" s="11">
        <v>143.63</v>
      </c>
      <c r="D126" s="25">
        <f t="shared" si="55"/>
        <v>110.48867574530395</v>
      </c>
      <c r="E126" s="25">
        <f t="shared" si="56"/>
        <v>1.6311026120801035E-2</v>
      </c>
      <c r="F126" s="25">
        <f t="shared" si="57"/>
        <v>1.2961816136390494</v>
      </c>
      <c r="G126" s="25">
        <f t="shared" si="58"/>
        <v>141.94403071830837</v>
      </c>
      <c r="H126" s="25">
        <f t="shared" si="59"/>
        <v>1.6859692816916265</v>
      </c>
      <c r="I126" s="26">
        <f t="shared" si="60"/>
        <v>1.1738280872322123E-2</v>
      </c>
      <c r="O126" t="s">
        <v>155</v>
      </c>
      <c r="P126">
        <v>129.36000000000001</v>
      </c>
      <c r="Q126">
        <v>136.44970097215483</v>
      </c>
    </row>
    <row r="127" spans="1:17" ht="15" thickBot="1" x14ac:dyDescent="0.4">
      <c r="A127" s="27" t="s">
        <v>166</v>
      </c>
      <c r="B127" s="11">
        <v>114</v>
      </c>
      <c r="C127" s="11">
        <v>140.44999999999999</v>
      </c>
      <c r="D127" s="25">
        <f t="shared" si="55"/>
        <v>108.95530988705775</v>
      </c>
      <c r="E127" s="25">
        <f t="shared" si="56"/>
        <v>1.5418435050861835E-2</v>
      </c>
      <c r="F127" s="25">
        <f t="shared" si="57"/>
        <v>1.3113049849171592</v>
      </c>
      <c r="G127" s="25">
        <f t="shared" si="58"/>
        <v>150.25817651166997</v>
      </c>
      <c r="H127" s="25">
        <f t="shared" si="59"/>
        <v>-9.8081765116699842</v>
      </c>
      <c r="I127" s="26">
        <f t="shared" si="60"/>
        <v>6.9833937427340578E-2</v>
      </c>
      <c r="O127" t="s">
        <v>154</v>
      </c>
      <c r="P127">
        <v>133.58000000000001</v>
      </c>
      <c r="Q127">
        <v>136.51727057277975</v>
      </c>
    </row>
    <row r="128" spans="1:17" ht="15" thickBot="1" x14ac:dyDescent="0.4">
      <c r="A128" s="27" t="s">
        <v>165</v>
      </c>
      <c r="B128" s="11">
        <v>115</v>
      </c>
      <c r="C128" s="11">
        <v>99.49</v>
      </c>
      <c r="D128" s="25">
        <f t="shared" si="55"/>
        <v>111.08922124558093</v>
      </c>
      <c r="E128" s="25">
        <f t="shared" si="56"/>
        <v>1.6638655784807398E-2</v>
      </c>
      <c r="F128" s="25">
        <f t="shared" si="57"/>
        <v>0.87722218558456055</v>
      </c>
      <c r="G128" s="25">
        <f t="shared" si="58"/>
        <v>91.234085823456908</v>
      </c>
      <c r="H128" s="25">
        <f t="shared" si="59"/>
        <v>8.2559141765430866</v>
      </c>
      <c r="I128" s="26">
        <f t="shared" si="60"/>
        <v>8.2982351759403827E-2</v>
      </c>
      <c r="O128" t="s">
        <v>153</v>
      </c>
      <c r="P128">
        <v>88.97</v>
      </c>
      <c r="Q128">
        <v>90.91440430092058</v>
      </c>
    </row>
    <row r="129" spans="1:17" ht="15" thickBot="1" x14ac:dyDescent="0.4">
      <c r="A129" s="27" t="s">
        <v>164</v>
      </c>
      <c r="B129" s="11">
        <v>116</v>
      </c>
      <c r="C129" s="11">
        <v>154.69</v>
      </c>
      <c r="D129" s="25">
        <f t="shared" si="55"/>
        <v>111.09984438475055</v>
      </c>
      <c r="E129" s="25">
        <f t="shared" si="56"/>
        <v>1.6635190935801809E-2</v>
      </c>
      <c r="F129" s="25">
        <f t="shared" si="57"/>
        <v>1.3924379143129242</v>
      </c>
      <c r="G129" s="25">
        <f t="shared" si="58"/>
        <v>154.72899406835867</v>
      </c>
      <c r="H129" s="25">
        <f t="shared" si="59"/>
        <v>-3.8994068358675804E-2</v>
      </c>
      <c r="I129" s="26">
        <f t="shared" si="60"/>
        <v>2.5207879215641477E-4</v>
      </c>
      <c r="O129" t="s">
        <v>152</v>
      </c>
      <c r="P129">
        <v>142.85</v>
      </c>
      <c r="Q129">
        <v>143.66443274368632</v>
      </c>
    </row>
    <row r="130" spans="1:17" ht="15" thickBot="1" x14ac:dyDescent="0.4">
      <c r="A130" s="27" t="s">
        <v>163</v>
      </c>
      <c r="B130" s="11">
        <v>117</v>
      </c>
      <c r="C130" s="11">
        <v>116.08</v>
      </c>
      <c r="D130" s="25">
        <f t="shared" si="55"/>
        <v>110.62714721688047</v>
      </c>
      <c r="E130" s="25">
        <f t="shared" si="56"/>
        <v>1.6353342701432082E-2</v>
      </c>
      <c r="F130" s="25">
        <f t="shared" si="57"/>
        <v>1.0547164557081006</v>
      </c>
      <c r="G130" s="25">
        <f t="shared" si="58"/>
        <v>118.50922933648845</v>
      </c>
      <c r="H130" s="25">
        <f t="shared" si="59"/>
        <v>-2.4292293364884472</v>
      </c>
      <c r="I130" s="26">
        <f t="shared" si="60"/>
        <v>2.0927199659617913E-2</v>
      </c>
      <c r="O130" t="s">
        <v>151</v>
      </c>
      <c r="P130">
        <v>114.61</v>
      </c>
      <c r="Q130">
        <v>108.70012684067153</v>
      </c>
    </row>
    <row r="131" spans="1:17" ht="15" thickBot="1" x14ac:dyDescent="0.4">
      <c r="A131" s="27" t="s">
        <v>162</v>
      </c>
      <c r="B131" s="11">
        <v>118</v>
      </c>
      <c r="C131" s="11">
        <v>112.72</v>
      </c>
      <c r="D131" s="25">
        <f t="shared" si="55"/>
        <v>110.30299075790946</v>
      </c>
      <c r="E131" s="25">
        <f t="shared" si="56"/>
        <v>1.6157214068898633E-2</v>
      </c>
      <c r="F131" s="25">
        <f t="shared" si="57"/>
        <v>1.0255823570365772</v>
      </c>
      <c r="G131" s="25">
        <f t="shared" si="58"/>
        <v>114.35818079019045</v>
      </c>
      <c r="H131" s="25">
        <f t="shared" si="59"/>
        <v>-1.6381807901904466</v>
      </c>
      <c r="I131" s="26">
        <f t="shared" si="60"/>
        <v>1.4533186570177844E-2</v>
      </c>
      <c r="O131" t="s">
        <v>150</v>
      </c>
      <c r="P131">
        <v>109.21</v>
      </c>
      <c r="Q131">
        <v>106.94504410756106</v>
      </c>
    </row>
    <row r="132" spans="1:17" ht="15" thickBot="1" x14ac:dyDescent="0.4">
      <c r="A132" s="27" t="s">
        <v>161</v>
      </c>
      <c r="B132" s="11">
        <v>119</v>
      </c>
      <c r="C132" s="11">
        <v>83.18</v>
      </c>
      <c r="D132" s="25">
        <f t="shared" si="55"/>
        <v>108.25995177827888</v>
      </c>
      <c r="E132" s="25">
        <f t="shared" si="56"/>
        <v>1.4971147378293173E-2</v>
      </c>
      <c r="F132" s="25">
        <f t="shared" si="57"/>
        <v>0.78640102607383566</v>
      </c>
      <c r="G132" s="25">
        <f t="shared" si="58"/>
        <v>91.094627364844754</v>
      </c>
      <c r="H132" s="25">
        <f t="shared" si="59"/>
        <v>-7.9146273648447476</v>
      </c>
      <c r="I132" s="26">
        <f t="shared" si="60"/>
        <v>9.515060549224269E-2</v>
      </c>
      <c r="O132" t="s">
        <v>149</v>
      </c>
      <c r="P132">
        <v>78.739999999999995</v>
      </c>
      <c r="Q132">
        <v>82.387076095303456</v>
      </c>
    </row>
    <row r="133" spans="1:17" ht="15" thickBot="1" x14ac:dyDescent="0.4">
      <c r="A133" s="29" t="s">
        <v>160</v>
      </c>
      <c r="B133" s="30">
        <v>120</v>
      </c>
      <c r="C133" s="30">
        <v>88.1</v>
      </c>
      <c r="D133" s="25">
        <f t="shared" si="55"/>
        <v>106.54352882663171</v>
      </c>
      <c r="E133" s="25">
        <f t="shared" si="56"/>
        <v>1.3973889868082061E-2</v>
      </c>
      <c r="F133" s="25">
        <f t="shared" si="57"/>
        <v>0.8433236607477006</v>
      </c>
      <c r="G133" s="25">
        <f t="shared" si="58"/>
        <v>95.184781272633316</v>
      </c>
      <c r="H133" s="25">
        <f t="shared" si="59"/>
        <v>-7.0847812726333217</v>
      </c>
      <c r="I133" s="26">
        <f t="shared" si="60"/>
        <v>8.0417494581536006E-2</v>
      </c>
      <c r="O133" t="s">
        <v>148</v>
      </c>
      <c r="P133">
        <v>84.81</v>
      </c>
      <c r="Q133">
        <v>87.520686967942325</v>
      </c>
    </row>
    <row r="134" spans="1:17" ht="15" thickBot="1" x14ac:dyDescent="0.4">
      <c r="A134" s="24" t="s">
        <v>159</v>
      </c>
      <c r="B134" s="25">
        <v>121</v>
      </c>
      <c r="C134" s="25">
        <v>73.319999999999993</v>
      </c>
      <c r="D134" s="25">
        <f>$K$2*(C134/F122)+(1-$K$2)*(D133+E133)</f>
        <v>104.6629184904225</v>
      </c>
      <c r="E134" s="25">
        <f>$L$2*(D134-D133)+(1-$L$2)*E133</f>
        <v>1.2882637247291355E-2</v>
      </c>
      <c r="F134" s="25">
        <f>$M$2*(C134/D134)+(1-$M$2)*F122</f>
        <v>0.71615343248504992</v>
      </c>
      <c r="G134" s="25">
        <f>(D133+E133)*F122</f>
        <v>79.935463235909708</v>
      </c>
      <c r="H134" s="25">
        <f t="shared" si="59"/>
        <v>-6.615463235909715</v>
      </c>
      <c r="I134" s="26">
        <f t="shared" si="60"/>
        <v>9.0227267265544406E-2</v>
      </c>
      <c r="O134" t="s">
        <v>147</v>
      </c>
      <c r="P134">
        <v>67.260000000000005</v>
      </c>
      <c r="Q134">
        <v>73.836858523627413</v>
      </c>
    </row>
    <row r="135" spans="1:17" ht="15" thickBot="1" x14ac:dyDescent="0.4">
      <c r="A135" s="27" t="s">
        <v>158</v>
      </c>
      <c r="B135" s="11">
        <v>122</v>
      </c>
      <c r="C135" s="11">
        <v>80.02</v>
      </c>
      <c r="D135" s="25">
        <f t="shared" ref="D135:D145" si="61">$K$2*(C135/F123)+(1-$K$2)*(D134+E134)</f>
        <v>102.59184549453184</v>
      </c>
      <c r="E135" s="25">
        <f t="shared" ref="E135:E145" si="62">$L$2*(D135-D134)+(1-$L$2)*E134</f>
        <v>1.1682309484095588E-2</v>
      </c>
      <c r="F135" s="25">
        <f t="shared" ref="F135:F145" si="63">$M$2*(C135/D135)+(1-$M$2)*F123</f>
        <v>0.79966890434562732</v>
      </c>
      <c r="G135" s="25">
        <f t="shared" ref="G135:G145" si="64">(D134+E134)*F123</f>
        <v>88.192702851377859</v>
      </c>
      <c r="H135" s="25">
        <f t="shared" ref="H135:H146" si="65">C135-G135</f>
        <v>-8.1727028513778635</v>
      </c>
      <c r="I135" s="26">
        <f t="shared" ref="I135:I146" si="66">ABS(H135/C135)</f>
        <v>0.10213325232914101</v>
      </c>
      <c r="O135" t="s">
        <v>146</v>
      </c>
      <c r="P135">
        <v>72.34</v>
      </c>
      <c r="Q135">
        <v>80.878350451804508</v>
      </c>
    </row>
    <row r="136" spans="1:17" ht="15" thickBot="1" x14ac:dyDescent="0.4">
      <c r="A136" s="27" t="s">
        <v>157</v>
      </c>
      <c r="B136" s="11">
        <v>123</v>
      </c>
      <c r="C136" s="11">
        <v>112.5</v>
      </c>
      <c r="D136" s="25">
        <f t="shared" si="61"/>
        <v>104.81425753295557</v>
      </c>
      <c r="E136" s="25">
        <f t="shared" si="62"/>
        <v>1.2955657260013824E-2</v>
      </c>
      <c r="F136" s="25">
        <f t="shared" si="63"/>
        <v>1.0491521410105145</v>
      </c>
      <c r="G136" s="25">
        <f t="shared" si="64"/>
        <v>102.24562977293209</v>
      </c>
      <c r="H136" s="25">
        <f t="shared" si="65"/>
        <v>10.254370227067909</v>
      </c>
      <c r="I136" s="26">
        <f t="shared" si="66"/>
        <v>9.1149957573936971E-2</v>
      </c>
      <c r="O136" t="s">
        <v>145</v>
      </c>
      <c r="P136">
        <v>106.43</v>
      </c>
      <c r="Q136">
        <v>103.71429712268728</v>
      </c>
    </row>
    <row r="137" spans="1:17" ht="15" thickBot="1" x14ac:dyDescent="0.4">
      <c r="A137" s="27" t="s">
        <v>156</v>
      </c>
      <c r="B137" s="11">
        <v>124</v>
      </c>
      <c r="C137" s="11">
        <v>139.93</v>
      </c>
      <c r="D137" s="25">
        <f t="shared" si="61"/>
        <v>105.25730773463441</v>
      </c>
      <c r="E137" s="25">
        <f t="shared" si="62"/>
        <v>1.3203385385438257E-2</v>
      </c>
      <c r="F137" s="25">
        <f t="shared" si="63"/>
        <v>1.3232528139051833</v>
      </c>
      <c r="G137" s="25">
        <f t="shared" si="64"/>
        <v>137.30773974529291</v>
      </c>
      <c r="H137" s="25">
        <f t="shared" si="65"/>
        <v>2.6222602547071006</v>
      </c>
      <c r="I137" s="26">
        <f t="shared" si="66"/>
        <v>1.873980029091046E-2</v>
      </c>
      <c r="O137" t="s">
        <v>144</v>
      </c>
      <c r="P137">
        <v>144.41</v>
      </c>
      <c r="Q137">
        <v>131.55939013477229</v>
      </c>
    </row>
    <row r="138" spans="1:17" ht="15" thickBot="1" x14ac:dyDescent="0.4">
      <c r="A138" s="27" t="s">
        <v>155</v>
      </c>
      <c r="B138" s="11">
        <v>125</v>
      </c>
      <c r="C138" s="11">
        <v>129.36000000000001</v>
      </c>
      <c r="D138" s="25">
        <f t="shared" si="61"/>
        <v>104.09542098472016</v>
      </c>
      <c r="E138" s="25">
        <f t="shared" si="62"/>
        <v>1.2526550768026655E-2</v>
      </c>
      <c r="F138" s="25">
        <f t="shared" si="63"/>
        <v>1.2595356567740006</v>
      </c>
      <c r="G138" s="25">
        <f t="shared" si="64"/>
        <v>136.44970097215483</v>
      </c>
      <c r="H138" s="25">
        <f t="shared" si="65"/>
        <v>-7.0897009721548159</v>
      </c>
      <c r="I138" s="26">
        <f t="shared" si="66"/>
        <v>5.480597535679356E-2</v>
      </c>
      <c r="O138" t="s">
        <v>143</v>
      </c>
      <c r="P138">
        <v>127.68</v>
      </c>
      <c r="Q138">
        <v>127.8662102685074</v>
      </c>
    </row>
    <row r="139" spans="1:17" ht="15" thickBot="1" x14ac:dyDescent="0.4">
      <c r="A139" s="27" t="s">
        <v>154</v>
      </c>
      <c r="B139" s="11">
        <v>126</v>
      </c>
      <c r="C139" s="11">
        <v>133.58000000000001</v>
      </c>
      <c r="D139" s="25">
        <f t="shared" si="61"/>
        <v>103.62672122787842</v>
      </c>
      <c r="E139" s="25">
        <f t="shared" si="62"/>
        <v>1.2249371499802783E-2</v>
      </c>
      <c r="F139" s="25">
        <f t="shared" si="63"/>
        <v>1.2960538567400168</v>
      </c>
      <c r="G139" s="25">
        <f t="shared" si="64"/>
        <v>136.51727057277975</v>
      </c>
      <c r="H139" s="25">
        <f t="shared" si="65"/>
        <v>-2.9372705727797381</v>
      </c>
      <c r="I139" s="26">
        <f t="shared" si="66"/>
        <v>2.1988849923489578E-2</v>
      </c>
      <c r="O139" t="s">
        <v>142</v>
      </c>
      <c r="P139">
        <v>140.82</v>
      </c>
      <c r="Q139">
        <v>131.54650333206007</v>
      </c>
    </row>
    <row r="140" spans="1:17" ht="15" thickBot="1" x14ac:dyDescent="0.4">
      <c r="A140" s="27" t="s">
        <v>153</v>
      </c>
      <c r="B140" s="11">
        <v>127</v>
      </c>
      <c r="C140" s="11">
        <v>88.97</v>
      </c>
      <c r="D140" s="25">
        <f t="shared" si="61"/>
        <v>103.16277422398488</v>
      </c>
      <c r="E140" s="25">
        <f t="shared" si="62"/>
        <v>1.19750893984813E-2</v>
      </c>
      <c r="F140" s="25">
        <f t="shared" si="63"/>
        <v>0.86708089249014653</v>
      </c>
      <c r="G140" s="25">
        <f t="shared" si="64"/>
        <v>90.91440430092058</v>
      </c>
      <c r="H140" s="25">
        <f t="shared" si="65"/>
        <v>-1.9444043009205814</v>
      </c>
      <c r="I140" s="26">
        <f t="shared" si="66"/>
        <v>2.1854606057329227E-2</v>
      </c>
      <c r="O140" t="s">
        <v>141</v>
      </c>
      <c r="P140">
        <v>90.74</v>
      </c>
      <c r="Q140">
        <v>89.349859429218526</v>
      </c>
    </row>
    <row r="141" spans="1:17" ht="15" thickBot="1" x14ac:dyDescent="0.4">
      <c r="A141" s="27" t="s">
        <v>152</v>
      </c>
      <c r="B141" s="11">
        <v>128</v>
      </c>
      <c r="C141" s="11">
        <v>142.85</v>
      </c>
      <c r="D141" s="25">
        <f t="shared" si="61"/>
        <v>103.04909178737222</v>
      </c>
      <c r="E141" s="25">
        <f t="shared" si="62"/>
        <v>1.1902712513519235E-2</v>
      </c>
      <c r="F141" s="25">
        <f t="shared" si="63"/>
        <v>1.3881854484955316</v>
      </c>
      <c r="G141" s="25">
        <f t="shared" si="64"/>
        <v>143.66443274368632</v>
      </c>
      <c r="H141" s="25">
        <f t="shared" si="65"/>
        <v>-0.81443274368632501</v>
      </c>
      <c r="I141" s="26">
        <f t="shared" si="66"/>
        <v>5.7013142715178515E-3</v>
      </c>
      <c r="O141" t="s">
        <v>140</v>
      </c>
      <c r="P141">
        <v>146.88</v>
      </c>
      <c r="Q141">
        <v>143.54282244631915</v>
      </c>
    </row>
    <row r="142" spans="1:17" ht="15" thickBot="1" x14ac:dyDescent="0.4">
      <c r="A142" s="27" t="s">
        <v>151</v>
      </c>
      <c r="B142" s="11">
        <v>129</v>
      </c>
      <c r="C142" s="11">
        <v>114.61</v>
      </c>
      <c r="D142" s="25">
        <f t="shared" si="61"/>
        <v>104.26478678903825</v>
      </c>
      <c r="E142" s="25">
        <f t="shared" si="62"/>
        <v>1.2596079148976343E-2</v>
      </c>
      <c r="F142" s="25">
        <f t="shared" si="63"/>
        <v>1.0852143794697902</v>
      </c>
      <c r="G142" s="25">
        <f t="shared" si="64"/>
        <v>108.70012684067153</v>
      </c>
      <c r="H142" s="25">
        <f t="shared" si="65"/>
        <v>5.9098731593284697</v>
      </c>
      <c r="I142" s="26">
        <f t="shared" si="66"/>
        <v>5.156507424595122E-2</v>
      </c>
      <c r="O142" t="s">
        <v>139</v>
      </c>
      <c r="P142">
        <v>110.48</v>
      </c>
      <c r="Q142">
        <v>112.78849399686345</v>
      </c>
    </row>
    <row r="143" spans="1:17" ht="15" thickBot="1" x14ac:dyDescent="0.4">
      <c r="A143" s="27" t="s">
        <v>150</v>
      </c>
      <c r="B143" s="11">
        <v>130</v>
      </c>
      <c r="C143" s="11">
        <v>109.21</v>
      </c>
      <c r="D143" s="25">
        <f t="shared" si="61"/>
        <v>104.7518414725576</v>
      </c>
      <c r="E143" s="25">
        <f t="shared" si="62"/>
        <v>1.2869360319773308E-2</v>
      </c>
      <c r="F143" s="25">
        <f t="shared" si="63"/>
        <v>1.0372163248159032</v>
      </c>
      <c r="G143" s="25">
        <f t="shared" si="64"/>
        <v>106.94504410756106</v>
      </c>
      <c r="H143" s="25">
        <f t="shared" si="65"/>
        <v>2.2649558924389339</v>
      </c>
      <c r="I143" s="26">
        <f t="shared" si="66"/>
        <v>2.0739455108863054E-2</v>
      </c>
      <c r="O143" t="s">
        <v>138</v>
      </c>
      <c r="P143">
        <v>101.13</v>
      </c>
      <c r="Q143">
        <v>107.33845668142303</v>
      </c>
    </row>
    <row r="144" spans="1:17" ht="15" thickBot="1" x14ac:dyDescent="0.4">
      <c r="A144" s="27" t="s">
        <v>149</v>
      </c>
      <c r="B144" s="11">
        <v>131</v>
      </c>
      <c r="C144" s="11">
        <v>78.739999999999995</v>
      </c>
      <c r="D144" s="25">
        <f t="shared" si="61"/>
        <v>103.76836554196183</v>
      </c>
      <c r="E144" s="25">
        <f t="shared" si="62"/>
        <v>1.229548010111698E-2</v>
      </c>
      <c r="F144" s="25">
        <f t="shared" si="63"/>
        <v>0.76749023821979823</v>
      </c>
      <c r="G144" s="25">
        <f t="shared" si="64"/>
        <v>82.387076095303456</v>
      </c>
      <c r="H144" s="25">
        <f t="shared" si="65"/>
        <v>-3.6470760953034613</v>
      </c>
      <c r="I144" s="26">
        <f t="shared" si="66"/>
        <v>4.6317959046272054E-2</v>
      </c>
      <c r="O144" t="s">
        <v>137</v>
      </c>
      <c r="P144">
        <v>79.900000000000006</v>
      </c>
      <c r="Q144">
        <v>78.44703621823362</v>
      </c>
    </row>
    <row r="145" spans="1:17" ht="15" thickBot="1" x14ac:dyDescent="0.4">
      <c r="A145" s="29" t="s">
        <v>148</v>
      </c>
      <c r="B145" s="30">
        <v>132</v>
      </c>
      <c r="C145" s="30">
        <v>84.81</v>
      </c>
      <c r="D145" s="25">
        <f t="shared" si="61"/>
        <v>103.09011249750336</v>
      </c>
      <c r="E145" s="25">
        <f t="shared" si="62"/>
        <v>1.1897734317722041E-2</v>
      </c>
      <c r="F145" s="25">
        <f t="shared" si="63"/>
        <v>0.82917575596547866</v>
      </c>
      <c r="G145" s="25">
        <f t="shared" si="64"/>
        <v>87.520686967942325</v>
      </c>
      <c r="H145" s="25">
        <f t="shared" si="65"/>
        <v>-2.7106869679423227</v>
      </c>
      <c r="I145" s="26">
        <f t="shared" si="66"/>
        <v>3.1961879117348456E-2</v>
      </c>
      <c r="O145" t="s">
        <v>136</v>
      </c>
      <c r="P145">
        <v>79.459999999999994</v>
      </c>
      <c r="Q145">
        <v>85.098882758598464</v>
      </c>
    </row>
    <row r="146" spans="1:17" ht="15" thickBot="1" x14ac:dyDescent="0.4">
      <c r="A146" s="24" t="s">
        <v>147</v>
      </c>
      <c r="B146" s="25">
        <v>133</v>
      </c>
      <c r="C146" s="25">
        <v>67.260000000000005</v>
      </c>
      <c r="D146" s="25">
        <f>$K$2*(C146/F134)+(1-$K$2)*(D145+E145)</f>
        <v>101.12903541886718</v>
      </c>
      <c r="E146" s="25">
        <f>$L$2*(D146-D145)+(1-$L$2)*E145</f>
        <v>1.0761329873012938E-2</v>
      </c>
      <c r="F146" s="25">
        <f>$M$2*(C146/D146)+(1-$M$2)*F134</f>
        <v>0.68116113894894359</v>
      </c>
      <c r="G146" s="25">
        <f>(D145+E145)*F134</f>
        <v>73.836858523627413</v>
      </c>
      <c r="H146" s="25">
        <f t="shared" si="65"/>
        <v>-6.5768585236274077</v>
      </c>
      <c r="I146" s="26">
        <f t="shared" si="66"/>
        <v>9.7782612602251073E-2</v>
      </c>
      <c r="O146" t="s">
        <v>135</v>
      </c>
      <c r="P146">
        <v>74.56</v>
      </c>
      <c r="Q146">
        <v>68.920149141168878</v>
      </c>
    </row>
    <row r="147" spans="1:17" ht="15" thickBot="1" x14ac:dyDescent="0.4">
      <c r="A147" s="27" t="s">
        <v>146</v>
      </c>
      <c r="B147" s="11">
        <v>134</v>
      </c>
      <c r="C147" s="11">
        <v>72.34</v>
      </c>
      <c r="D147" s="25">
        <f t="shared" ref="D147:D157" si="67">$K$2*(C147/F135)+(1-$K$2)*(D146+E146)</f>
        <v>98.845905171064246</v>
      </c>
      <c r="E147" s="25">
        <f t="shared" ref="E147:E157" si="68">$L$2*(D147-D146)+(1-$L$2)*E146</f>
        <v>9.4400820965910553E-3</v>
      </c>
      <c r="F147" s="25">
        <f t="shared" ref="F147:F157" si="69">$M$2*(C147/D147)+(1-$M$2)*F135</f>
        <v>0.75319115735903108</v>
      </c>
      <c r="G147" s="25">
        <f t="shared" ref="G147:G157" si="70">(D146+E146)*F135</f>
        <v>80.878350451804508</v>
      </c>
      <c r="H147" s="25">
        <f t="shared" ref="H147:H158" si="71">C147-G147</f>
        <v>-8.5383504518045044</v>
      </c>
      <c r="I147" s="26">
        <f t="shared" ref="I147:I158" si="72">ABS(H147/C147)</f>
        <v>0.11803083289749107</v>
      </c>
      <c r="O147" t="s">
        <v>134</v>
      </c>
      <c r="P147">
        <v>78.12</v>
      </c>
      <c r="Q147">
        <v>77.556791416877559</v>
      </c>
    </row>
    <row r="148" spans="1:17" ht="15" thickBot="1" x14ac:dyDescent="0.4">
      <c r="A148" s="27" t="s">
        <v>145</v>
      </c>
      <c r="B148" s="11">
        <v>135</v>
      </c>
      <c r="C148" s="11">
        <v>106.43</v>
      </c>
      <c r="D148" s="25">
        <f t="shared" si="67"/>
        <v>99.411445259890101</v>
      </c>
      <c r="E148" s="25">
        <f t="shared" si="68"/>
        <v>9.760387513163377E-3</v>
      </c>
      <c r="F148" s="25">
        <f t="shared" si="69"/>
        <v>1.0638507297512692</v>
      </c>
      <c r="G148" s="25">
        <f t="shared" si="70"/>
        <v>103.71429712268728</v>
      </c>
      <c r="H148" s="25">
        <f t="shared" si="71"/>
        <v>2.7157028773127223</v>
      </c>
      <c r="I148" s="26">
        <f t="shared" si="72"/>
        <v>2.5516328829396993E-2</v>
      </c>
      <c r="O148" t="s">
        <v>133</v>
      </c>
      <c r="P148">
        <v>112.75</v>
      </c>
      <c r="Q148">
        <v>109.72918651200102</v>
      </c>
    </row>
    <row r="149" spans="1:17" ht="15" thickBot="1" x14ac:dyDescent="0.4">
      <c r="A149" s="27" t="s">
        <v>144</v>
      </c>
      <c r="B149" s="11">
        <v>136</v>
      </c>
      <c r="C149" s="11">
        <v>144.41</v>
      </c>
      <c r="D149" s="25">
        <f t="shared" si="67"/>
        <v>101.5075694142856</v>
      </c>
      <c r="E149" s="25">
        <f t="shared" si="68"/>
        <v>1.0962102325941633E-2</v>
      </c>
      <c r="F149" s="25">
        <f t="shared" si="69"/>
        <v>1.3913697467094956</v>
      </c>
      <c r="G149" s="25">
        <f t="shared" si="70"/>
        <v>131.55939013477229</v>
      </c>
      <c r="H149" s="25">
        <f t="shared" si="71"/>
        <v>12.85060986522771</v>
      </c>
      <c r="I149" s="26">
        <f t="shared" si="72"/>
        <v>8.8986980577714217E-2</v>
      </c>
      <c r="O149" t="s">
        <v>132</v>
      </c>
      <c r="P149">
        <v>148.47</v>
      </c>
      <c r="Q149">
        <v>144.37634275778444</v>
      </c>
    </row>
    <row r="150" spans="1:17" ht="15" thickBot="1" x14ac:dyDescent="0.4">
      <c r="A150" s="27" t="s">
        <v>143</v>
      </c>
      <c r="B150" s="11">
        <v>137</v>
      </c>
      <c r="C150" s="11">
        <v>127.68</v>
      </c>
      <c r="D150" s="25">
        <f t="shared" si="67"/>
        <v>101.48676992342681</v>
      </c>
      <c r="E150" s="25">
        <f t="shared" si="68"/>
        <v>1.0943808115884215E-2</v>
      </c>
      <c r="F150" s="25">
        <f t="shared" si="69"/>
        <v>1.2585484139852734</v>
      </c>
      <c r="G150" s="25">
        <f t="shared" si="70"/>
        <v>127.8662102685074</v>
      </c>
      <c r="H150" s="25">
        <f t="shared" si="71"/>
        <v>-0.18621026850739497</v>
      </c>
      <c r="I150" s="26">
        <f t="shared" si="72"/>
        <v>1.45841375710679E-3</v>
      </c>
      <c r="O150" t="s">
        <v>131</v>
      </c>
      <c r="P150">
        <v>141.96</v>
      </c>
      <c r="Q150">
        <v>131.40535952704872</v>
      </c>
    </row>
    <row r="151" spans="1:17" ht="15" thickBot="1" x14ac:dyDescent="0.4">
      <c r="A151" s="27" t="s">
        <v>142</v>
      </c>
      <c r="B151" s="11">
        <v>138</v>
      </c>
      <c r="C151" s="11">
        <v>140.82</v>
      </c>
      <c r="D151" s="25">
        <f t="shared" si="67"/>
        <v>103.03491095247507</v>
      </c>
      <c r="E151" s="25">
        <f t="shared" si="68"/>
        <v>1.1829211083419642E-2</v>
      </c>
      <c r="F151" s="25">
        <f t="shared" si="69"/>
        <v>1.344481004859817</v>
      </c>
      <c r="G151" s="25">
        <f t="shared" si="70"/>
        <v>131.54650333206007</v>
      </c>
      <c r="H151" s="25">
        <f t="shared" si="71"/>
        <v>9.2734966679399236</v>
      </c>
      <c r="I151" s="26">
        <f t="shared" si="72"/>
        <v>6.5853548273966223E-2</v>
      </c>
      <c r="O151" t="s">
        <v>130</v>
      </c>
      <c r="P151">
        <v>130.34</v>
      </c>
      <c r="Q151">
        <v>142.81821915440415</v>
      </c>
    </row>
    <row r="152" spans="1:17" ht="15" thickBot="1" x14ac:dyDescent="0.4">
      <c r="A152" s="27" t="s">
        <v>141</v>
      </c>
      <c r="B152" s="11">
        <v>139</v>
      </c>
      <c r="C152" s="11">
        <v>90.74</v>
      </c>
      <c r="D152" s="25">
        <f t="shared" si="67"/>
        <v>103.39117591325679</v>
      </c>
      <c r="E152" s="25">
        <f t="shared" si="68"/>
        <v>1.2027601004215351E-2</v>
      </c>
      <c r="F152" s="25">
        <f t="shared" si="69"/>
        <v>0.87431533412878726</v>
      </c>
      <c r="G152" s="25">
        <f t="shared" si="70"/>
        <v>89.349859429218526</v>
      </c>
      <c r="H152" s="25">
        <f t="shared" si="71"/>
        <v>1.3901405707814689</v>
      </c>
      <c r="I152" s="26">
        <f t="shared" si="72"/>
        <v>1.5320041555890115E-2</v>
      </c>
      <c r="O152" t="s">
        <v>129</v>
      </c>
      <c r="P152">
        <v>87.31</v>
      </c>
      <c r="Q152">
        <v>91.142178062240092</v>
      </c>
    </row>
    <row r="153" spans="1:17" ht="15" thickBot="1" x14ac:dyDescent="0.4">
      <c r="A153" s="27" t="s">
        <v>140</v>
      </c>
      <c r="B153" s="11">
        <v>140</v>
      </c>
      <c r="C153" s="11">
        <v>146.88</v>
      </c>
      <c r="D153" s="25">
        <f t="shared" si="67"/>
        <v>103.91966857357363</v>
      </c>
      <c r="E153" s="25">
        <f t="shared" si="68"/>
        <v>1.2325077274609854E-2</v>
      </c>
      <c r="F153" s="25">
        <f t="shared" si="69"/>
        <v>1.4054641592574244</v>
      </c>
      <c r="G153" s="25">
        <f t="shared" si="70"/>
        <v>143.54282244631915</v>
      </c>
      <c r="H153" s="25">
        <f t="shared" si="71"/>
        <v>3.3371775536808457</v>
      </c>
      <c r="I153" s="26">
        <f t="shared" si="72"/>
        <v>2.2720435414493777E-2</v>
      </c>
      <c r="O153" t="s">
        <v>128</v>
      </c>
      <c r="P153">
        <v>141.03</v>
      </c>
      <c r="Q153">
        <v>145.20455568988311</v>
      </c>
    </row>
    <row r="154" spans="1:17" ht="15" thickBot="1" x14ac:dyDescent="0.4">
      <c r="A154" s="27" t="s">
        <v>139</v>
      </c>
      <c r="B154" s="11">
        <v>141</v>
      </c>
      <c r="C154" s="11">
        <v>110.48</v>
      </c>
      <c r="D154" s="25">
        <f t="shared" si="67"/>
        <v>103.47498720146015</v>
      </c>
      <c r="E154" s="25">
        <f t="shared" si="68"/>
        <v>1.2061848288139521E-2</v>
      </c>
      <c r="F154" s="25">
        <f t="shared" si="69"/>
        <v>1.0732104580948398</v>
      </c>
      <c r="G154" s="25">
        <f t="shared" si="70"/>
        <v>112.78849399686345</v>
      </c>
      <c r="H154" s="25">
        <f t="shared" si="71"/>
        <v>-2.3084939968634473</v>
      </c>
      <c r="I154" s="26">
        <f t="shared" si="72"/>
        <v>2.0895130311942858E-2</v>
      </c>
      <c r="O154" t="s">
        <v>127</v>
      </c>
      <c r="P154">
        <v>110.17</v>
      </c>
      <c r="Q154">
        <v>110.20553168672249</v>
      </c>
    </row>
    <row r="155" spans="1:17" ht="15" thickBot="1" x14ac:dyDescent="0.4">
      <c r="A155" s="27" t="s">
        <v>138</v>
      </c>
      <c r="B155" s="11">
        <v>142</v>
      </c>
      <c r="C155" s="11">
        <v>101.13</v>
      </c>
      <c r="D155" s="25">
        <f t="shared" si="67"/>
        <v>102.20110098014737</v>
      </c>
      <c r="E155" s="25">
        <f t="shared" si="68"/>
        <v>1.1321161132700543E-2</v>
      </c>
      <c r="F155" s="25">
        <f t="shared" si="69"/>
        <v>1.0045306199543105</v>
      </c>
      <c r="G155" s="25">
        <f t="shared" si="70"/>
        <v>107.33845668142303</v>
      </c>
      <c r="H155" s="25">
        <f t="shared" si="71"/>
        <v>-6.20845668142303</v>
      </c>
      <c r="I155" s="26">
        <f t="shared" si="72"/>
        <v>6.1390850206892417E-2</v>
      </c>
      <c r="O155" t="s">
        <v>126</v>
      </c>
      <c r="P155">
        <v>103</v>
      </c>
      <c r="Q155">
        <v>103.15738480065613</v>
      </c>
    </row>
    <row r="156" spans="1:17" ht="15" thickBot="1" x14ac:dyDescent="0.4">
      <c r="A156" s="27" t="s">
        <v>137</v>
      </c>
      <c r="B156" s="11">
        <v>143</v>
      </c>
      <c r="C156" s="11">
        <v>79.900000000000006</v>
      </c>
      <c r="D156" s="25">
        <f t="shared" si="67"/>
        <v>102.61913794446316</v>
      </c>
      <c r="E156" s="25">
        <f t="shared" si="68"/>
        <v>1.1555423447371812E-2</v>
      </c>
      <c r="F156" s="25">
        <f t="shared" si="69"/>
        <v>0.77510850541648857</v>
      </c>
      <c r="G156" s="25">
        <f t="shared" si="70"/>
        <v>78.44703621823362</v>
      </c>
      <c r="H156" s="25">
        <f t="shared" si="71"/>
        <v>1.4529637817663854</v>
      </c>
      <c r="I156" s="26">
        <f t="shared" si="72"/>
        <v>1.8184778244885923E-2</v>
      </c>
      <c r="O156" t="s">
        <v>125</v>
      </c>
      <c r="P156">
        <v>82.2</v>
      </c>
      <c r="Q156">
        <v>79.580365867092084</v>
      </c>
    </row>
    <row r="157" spans="1:17" ht="15" thickBot="1" x14ac:dyDescent="0.4">
      <c r="A157" s="29" t="s">
        <v>136</v>
      </c>
      <c r="B157" s="30">
        <v>144</v>
      </c>
      <c r="C157" s="30">
        <v>79.459999999999994</v>
      </c>
      <c r="D157" s="25">
        <f t="shared" si="67"/>
        <v>101.16967529323148</v>
      </c>
      <c r="E157" s="25">
        <f t="shared" si="68"/>
        <v>1.0713898546514191E-2</v>
      </c>
      <c r="F157" s="25">
        <f t="shared" si="69"/>
        <v>0.79918603100039964</v>
      </c>
      <c r="G157" s="25">
        <f t="shared" si="70"/>
        <v>85.098882758598464</v>
      </c>
      <c r="H157" s="25">
        <f t="shared" si="71"/>
        <v>-5.63888275859847</v>
      </c>
      <c r="I157" s="26">
        <f t="shared" si="72"/>
        <v>7.0965048560262659E-2</v>
      </c>
      <c r="O157" t="s">
        <v>124</v>
      </c>
      <c r="P157">
        <v>87.62</v>
      </c>
      <c r="Q157">
        <v>82.642208095452702</v>
      </c>
    </row>
    <row r="158" spans="1:17" ht="15" thickBot="1" x14ac:dyDescent="0.4">
      <c r="A158" s="24" t="s">
        <v>135</v>
      </c>
      <c r="B158" s="25">
        <v>145</v>
      </c>
      <c r="C158" s="25">
        <v>74.56</v>
      </c>
      <c r="D158" s="25">
        <f>$K$2*(C158/F146)+(1-$K$2)*(D157+E157)</f>
        <v>102.95918818813536</v>
      </c>
      <c r="E158" s="25">
        <f>$L$2*(D158-D157)+(1-$L$2)*E157</f>
        <v>1.1738460579659535E-2</v>
      </c>
      <c r="F158" s="25">
        <f>$M$2*(C158/D158)+(1-$M$2)*F146</f>
        <v>0.71063467778645972</v>
      </c>
      <c r="G158" s="25">
        <f>(D157+E157)*F146</f>
        <v>68.920149141168878</v>
      </c>
      <c r="H158" s="25">
        <f t="shared" si="71"/>
        <v>5.6398508588311245</v>
      </c>
      <c r="I158" s="26">
        <f t="shared" si="72"/>
        <v>7.5641776540117014E-2</v>
      </c>
      <c r="O158" t="s">
        <v>123</v>
      </c>
      <c r="P158">
        <v>77.08</v>
      </c>
      <c r="Q158">
        <v>74.445231795453168</v>
      </c>
    </row>
    <row r="159" spans="1:17" ht="15" thickBot="1" x14ac:dyDescent="0.4">
      <c r="A159" s="27" t="s">
        <v>134</v>
      </c>
      <c r="B159" s="11">
        <v>146</v>
      </c>
      <c r="C159" s="11">
        <v>78.12</v>
      </c>
      <c r="D159" s="25">
        <f t="shared" ref="D159:D169" si="73">$K$2*(C159/F147)+(1-$K$2)*(D158+E158)</f>
        <v>103.13157385269619</v>
      </c>
      <c r="E159" s="25">
        <f t="shared" ref="E159:E169" si="74">$L$2*(D159-D158)+(1-$L$2)*E158</f>
        <v>1.1830991003989164E-2</v>
      </c>
      <c r="F159" s="25">
        <f t="shared" ref="F159:F169" si="75">$M$2*(C159/D159)+(1-$M$2)*F147</f>
        <v>0.75612953352916035</v>
      </c>
      <c r="G159" s="25">
        <f t="shared" ref="G159:G169" si="76">(D158+E158)*F147</f>
        <v>77.556791416877559</v>
      </c>
      <c r="H159" s="25">
        <f t="shared" ref="H159:H170" si="77">C159-G159</f>
        <v>0.56320858312244582</v>
      </c>
      <c r="I159" s="26">
        <f t="shared" ref="I159:I170" si="78">ABS(H159/C159)</f>
        <v>7.2095312739688397E-3</v>
      </c>
      <c r="O159" t="s">
        <v>122</v>
      </c>
      <c r="P159">
        <v>74.08</v>
      </c>
      <c r="Q159">
        <v>79.823445185189883</v>
      </c>
    </row>
    <row r="160" spans="1:17" ht="15" thickBot="1" x14ac:dyDescent="0.4">
      <c r="A160" s="27" t="s">
        <v>133</v>
      </c>
      <c r="B160" s="11">
        <v>147</v>
      </c>
      <c r="C160" s="11">
        <v>112.75</v>
      </c>
      <c r="D160" s="25">
        <f t="shared" si="73"/>
        <v>103.75343644758907</v>
      </c>
      <c r="E160" s="25">
        <f t="shared" si="74"/>
        <v>1.2182360226505717E-2</v>
      </c>
      <c r="F160" s="25">
        <f t="shared" si="75"/>
        <v>1.0795164798992809</v>
      </c>
      <c r="G160" s="25">
        <f t="shared" si="76"/>
        <v>109.72918651200102</v>
      </c>
      <c r="H160" s="25">
        <f t="shared" si="77"/>
        <v>3.0208134879989785</v>
      </c>
      <c r="I160" s="26">
        <f t="shared" si="78"/>
        <v>2.6792137365844598E-2</v>
      </c>
      <c r="O160" t="s">
        <v>121</v>
      </c>
      <c r="P160">
        <v>118.54</v>
      </c>
      <c r="Q160">
        <v>112.21446454748224</v>
      </c>
    </row>
    <row r="161" spans="1:17" ht="15" thickBot="1" x14ac:dyDescent="0.4">
      <c r="A161" s="27" t="s">
        <v>132</v>
      </c>
      <c r="B161" s="11">
        <v>148</v>
      </c>
      <c r="C161" s="11">
        <v>148.47</v>
      </c>
      <c r="D161" s="25">
        <f t="shared" si="73"/>
        <v>104.39770752747964</v>
      </c>
      <c r="E161" s="25">
        <f t="shared" si="74"/>
        <v>1.2546434022968071E-2</v>
      </c>
      <c r="F161" s="25">
        <f t="shared" si="75"/>
        <v>1.4124681839684761</v>
      </c>
      <c r="G161" s="25">
        <f t="shared" si="76"/>
        <v>144.37634275778444</v>
      </c>
      <c r="H161" s="25">
        <f t="shared" si="77"/>
        <v>4.0936572422155564</v>
      </c>
      <c r="I161" s="26">
        <f t="shared" si="78"/>
        <v>2.7572285594500954E-2</v>
      </c>
      <c r="O161" t="s">
        <v>120</v>
      </c>
      <c r="P161">
        <v>134.36000000000001</v>
      </c>
      <c r="Q161">
        <v>148.62077045692993</v>
      </c>
    </row>
    <row r="162" spans="1:17" ht="15" thickBot="1" x14ac:dyDescent="0.4">
      <c r="A162" s="27" t="s">
        <v>131</v>
      </c>
      <c r="B162" s="11">
        <v>149</v>
      </c>
      <c r="C162" s="11">
        <v>141.96</v>
      </c>
      <c r="D162" s="25">
        <f t="shared" si="73"/>
        <v>106.21195461798602</v>
      </c>
      <c r="E162" s="25">
        <f t="shared" si="74"/>
        <v>1.3584187075171327E-2</v>
      </c>
      <c r="F162" s="25">
        <f t="shared" si="75"/>
        <v>1.3120171376234866</v>
      </c>
      <c r="G162" s="25">
        <f t="shared" si="76"/>
        <v>131.40535952704872</v>
      </c>
      <c r="H162" s="25">
        <f t="shared" si="77"/>
        <v>10.554640472951291</v>
      </c>
      <c r="I162" s="26">
        <f t="shared" si="78"/>
        <v>7.4349397527129407E-2</v>
      </c>
      <c r="O162" t="s">
        <v>119</v>
      </c>
      <c r="P162">
        <v>128.71</v>
      </c>
      <c r="Q162">
        <v>135.22072553787009</v>
      </c>
    </row>
    <row r="163" spans="1:17" ht="15" thickBot="1" x14ac:dyDescent="0.4">
      <c r="A163" s="27" t="s">
        <v>130</v>
      </c>
      <c r="B163" s="11">
        <v>150</v>
      </c>
      <c r="C163" s="11">
        <v>130.34</v>
      </c>
      <c r="D163" s="25">
        <f t="shared" si="73"/>
        <v>104.23162189201254</v>
      </c>
      <c r="E163" s="25">
        <f t="shared" si="74"/>
        <v>1.2435720289132285E-2</v>
      </c>
      <c r="F163" s="25">
        <f t="shared" si="75"/>
        <v>1.2800666165218169</v>
      </c>
      <c r="G163" s="25">
        <f t="shared" si="76"/>
        <v>142.81821915440415</v>
      </c>
      <c r="H163" s="25">
        <f t="shared" si="77"/>
        <v>-12.478219154404144</v>
      </c>
      <c r="I163" s="26">
        <f t="shared" si="78"/>
        <v>9.5735914948627765E-2</v>
      </c>
      <c r="O163" t="s">
        <v>118</v>
      </c>
      <c r="P163">
        <v>138.22</v>
      </c>
      <c r="Q163">
        <v>130.57729190907298</v>
      </c>
    </row>
    <row r="164" spans="1:17" ht="15" thickBot="1" x14ac:dyDescent="0.4">
      <c r="A164" s="27" t="s">
        <v>129</v>
      </c>
      <c r="B164" s="11">
        <v>151</v>
      </c>
      <c r="C164" s="11">
        <v>87.31</v>
      </c>
      <c r="D164" s="25">
        <f t="shared" si="73"/>
        <v>103.30241369747101</v>
      </c>
      <c r="E164" s="25">
        <f t="shared" si="74"/>
        <v>1.1893347257747901E-2</v>
      </c>
      <c r="F164" s="25">
        <f t="shared" si="75"/>
        <v>0.85435512968420124</v>
      </c>
      <c r="G164" s="25">
        <f t="shared" si="76"/>
        <v>91.142178062240092</v>
      </c>
      <c r="H164" s="25">
        <f t="shared" si="77"/>
        <v>-3.8321780622400894</v>
      </c>
      <c r="I164" s="26">
        <f t="shared" si="78"/>
        <v>4.389162824693723E-2</v>
      </c>
      <c r="O164" t="s">
        <v>117</v>
      </c>
      <c r="P164">
        <v>84.01</v>
      </c>
      <c r="Q164">
        <v>88.257197831336526</v>
      </c>
    </row>
    <row r="165" spans="1:17" ht="15" thickBot="1" x14ac:dyDescent="0.4">
      <c r="A165" s="27" t="s">
        <v>128</v>
      </c>
      <c r="B165" s="11">
        <v>152</v>
      </c>
      <c r="C165" s="11">
        <v>141.03</v>
      </c>
      <c r="D165" s="25">
        <f t="shared" si="73"/>
        <v>102.67619109045947</v>
      </c>
      <c r="E165" s="25">
        <f t="shared" si="74"/>
        <v>1.1525801862890215E-2</v>
      </c>
      <c r="F165" s="25">
        <f t="shared" si="75"/>
        <v>1.3835880399389726</v>
      </c>
      <c r="G165" s="25">
        <f t="shared" si="76"/>
        <v>145.20455568988311</v>
      </c>
      <c r="H165" s="25">
        <f t="shared" si="77"/>
        <v>-4.1745556898831069</v>
      </c>
      <c r="I165" s="26">
        <f t="shared" si="78"/>
        <v>2.9600479967972111E-2</v>
      </c>
      <c r="O165" t="s">
        <v>116</v>
      </c>
      <c r="P165">
        <v>140.51</v>
      </c>
      <c r="Q165">
        <v>141.46620154984194</v>
      </c>
    </row>
    <row r="166" spans="1:17" ht="15" thickBot="1" x14ac:dyDescent="0.4">
      <c r="A166" s="27" t="s">
        <v>127</v>
      </c>
      <c r="B166" s="11">
        <v>153</v>
      </c>
      <c r="C166" s="11">
        <v>110.17</v>
      </c>
      <c r="D166" s="25">
        <f t="shared" si="73"/>
        <v>102.68060410132743</v>
      </c>
      <c r="E166" s="25">
        <f t="shared" si="74"/>
        <v>1.1521704999996754E-2</v>
      </c>
      <c r="F166" s="25">
        <f t="shared" si="75"/>
        <v>1.0730242677384436</v>
      </c>
      <c r="G166" s="25">
        <f t="shared" si="76"/>
        <v>110.20553168672249</v>
      </c>
      <c r="H166" s="25">
        <f t="shared" si="77"/>
        <v>-3.553168672249285E-2</v>
      </c>
      <c r="I166" s="26">
        <f t="shared" si="78"/>
        <v>3.2251689863386449E-4</v>
      </c>
      <c r="O166" t="s">
        <v>115</v>
      </c>
      <c r="P166">
        <v>102.79</v>
      </c>
      <c r="Q166">
        <v>109.56493432844047</v>
      </c>
    </row>
    <row r="167" spans="1:17" ht="15" thickBot="1" x14ac:dyDescent="0.4">
      <c r="A167" s="27" t="s">
        <v>126</v>
      </c>
      <c r="B167" s="11">
        <v>154</v>
      </c>
      <c r="C167" s="11">
        <v>103</v>
      </c>
      <c r="D167" s="25">
        <f t="shared" si="73"/>
        <v>102.6584662235785</v>
      </c>
      <c r="E167" s="25">
        <f t="shared" si="74"/>
        <v>1.1502317575893924E-2</v>
      </c>
      <c r="F167" s="25">
        <f t="shared" si="75"/>
        <v>1.0037057266262477</v>
      </c>
      <c r="G167" s="25">
        <f t="shared" si="76"/>
        <v>103.15738480065613</v>
      </c>
      <c r="H167" s="25">
        <f t="shared" si="77"/>
        <v>-0.15738480065613203</v>
      </c>
      <c r="I167" s="26">
        <f t="shared" si="78"/>
        <v>1.528007773360505E-3</v>
      </c>
      <c r="O167" t="s">
        <v>114</v>
      </c>
      <c r="P167">
        <v>96.72</v>
      </c>
      <c r="Q167">
        <v>101.13580730494566</v>
      </c>
    </row>
    <row r="168" spans="1:17" ht="15" thickBot="1" x14ac:dyDescent="0.4">
      <c r="A168" s="27" t="s">
        <v>125</v>
      </c>
      <c r="B168" s="11">
        <v>155</v>
      </c>
      <c r="C168" s="11">
        <v>82.2</v>
      </c>
      <c r="D168" s="25">
        <f t="shared" si="73"/>
        <v>103.396053193825</v>
      </c>
      <c r="E168" s="25">
        <f t="shared" si="74"/>
        <v>1.1920531645892404E-2</v>
      </c>
      <c r="F168" s="25">
        <f t="shared" si="75"/>
        <v>0.78874072124030503</v>
      </c>
      <c r="G168" s="25">
        <f t="shared" si="76"/>
        <v>79.580365867092084</v>
      </c>
      <c r="H168" s="25">
        <f t="shared" si="77"/>
        <v>2.6196341329079189</v>
      </c>
      <c r="I168" s="26">
        <f t="shared" si="78"/>
        <v>3.1869028380874923E-2</v>
      </c>
      <c r="O168" t="s">
        <v>113</v>
      </c>
      <c r="P168">
        <v>80.8</v>
      </c>
      <c r="Q168">
        <v>78.737633615203691</v>
      </c>
    </row>
    <row r="169" spans="1:17" ht="15" thickBot="1" x14ac:dyDescent="0.4">
      <c r="A169" s="29" t="s">
        <v>124</v>
      </c>
      <c r="B169" s="30">
        <v>156</v>
      </c>
      <c r="C169" s="30">
        <v>87.62</v>
      </c>
      <c r="D169" s="25">
        <f t="shared" si="73"/>
        <v>104.74610269194852</v>
      </c>
      <c r="E169" s="25">
        <f t="shared" si="74"/>
        <v>1.2691274229687724E-2</v>
      </c>
      <c r="F169" s="25">
        <f t="shared" si="75"/>
        <v>0.8247559079457587</v>
      </c>
      <c r="G169" s="25">
        <f t="shared" si="76"/>
        <v>82.642208095452702</v>
      </c>
      <c r="H169" s="25">
        <f t="shared" si="77"/>
        <v>4.9777919045473027</v>
      </c>
      <c r="I169" s="26">
        <f t="shared" si="78"/>
        <v>5.6811137919964651E-2</v>
      </c>
      <c r="O169" t="s">
        <v>112</v>
      </c>
      <c r="P169">
        <v>79.349999999999994</v>
      </c>
      <c r="Q169">
        <v>82.804562816285554</v>
      </c>
    </row>
    <row r="170" spans="1:17" ht="15" thickBot="1" x14ac:dyDescent="0.4">
      <c r="A170" s="24" t="s">
        <v>123</v>
      </c>
      <c r="B170" s="25">
        <v>157</v>
      </c>
      <c r="C170" s="25">
        <v>77.08</v>
      </c>
      <c r="D170" s="25">
        <f>$K$2*(C170/F158)+(1-$K$2)*(D169+E169)</f>
        <v>105.55532946673671</v>
      </c>
      <c r="E170" s="25">
        <f>$L$2*(D170-D169)+(1-$L$2)*E169</f>
        <v>1.3150066950841643E-2</v>
      </c>
      <c r="F170" s="25">
        <f>$M$2*(C170/D170)+(1-$M$2)*F158</f>
        <v>0.7240651728710521</v>
      </c>
      <c r="G170" s="25">
        <f>(D169+E169)*F158</f>
        <v>74.445231795453168</v>
      </c>
      <c r="H170" s="25">
        <f t="shared" si="77"/>
        <v>2.6347682045468304</v>
      </c>
      <c r="I170" s="26">
        <f t="shared" si="78"/>
        <v>3.4182254859196036E-2</v>
      </c>
      <c r="O170" t="s">
        <v>111</v>
      </c>
      <c r="P170">
        <v>72.2</v>
      </c>
      <c r="Q170">
        <v>72.050709980287479</v>
      </c>
    </row>
    <row r="171" spans="1:17" ht="15" thickBot="1" x14ac:dyDescent="0.4">
      <c r="A171" s="27" t="s">
        <v>122</v>
      </c>
      <c r="B171" s="11">
        <v>158</v>
      </c>
      <c r="C171" s="11">
        <v>74.08</v>
      </c>
      <c r="D171" s="25">
        <f t="shared" ref="D171:D181" si="79">$K$2*(C171/F159)+(1-$K$2)*(D170+E170)</f>
        <v>103.93661013573089</v>
      </c>
      <c r="E171" s="25">
        <f t="shared" ref="E171:E181" si="80">$L$2*(D171-D170)+(1-$L$2)*E170</f>
        <v>1.2210134203172022E-2</v>
      </c>
      <c r="F171" s="25">
        <f t="shared" ref="F171:F181" si="81">$M$2*(C171/D171)+(1-$M$2)*F159</f>
        <v>0.72639687752699755</v>
      </c>
      <c r="G171" s="25">
        <f t="shared" ref="G171:G181" si="82">(D170+E170)*F159</f>
        <v>79.823445185189883</v>
      </c>
      <c r="H171" s="25">
        <f t="shared" ref="H171:H182" si="83">C171-G171</f>
        <v>-5.7434451851898842</v>
      </c>
      <c r="I171" s="26">
        <f t="shared" ref="I171:I182" si="84">ABS(H171/C171)</f>
        <v>7.7530307575457397E-2</v>
      </c>
      <c r="O171" t="s">
        <v>110</v>
      </c>
      <c r="P171">
        <v>69.150000000000006</v>
      </c>
      <c r="Q171">
        <v>72.32189525875468</v>
      </c>
    </row>
    <row r="172" spans="1:17" ht="15" thickBot="1" x14ac:dyDescent="0.4">
      <c r="A172" s="27" t="s">
        <v>121</v>
      </c>
      <c r="B172" s="11">
        <v>159</v>
      </c>
      <c r="C172" s="11">
        <v>118.54</v>
      </c>
      <c r="D172" s="25">
        <f t="shared" si="79"/>
        <v>105.20767940753595</v>
      </c>
      <c r="E172" s="25">
        <f t="shared" si="80"/>
        <v>1.2935218532602273E-2</v>
      </c>
      <c r="F172" s="25">
        <f t="shared" si="81"/>
        <v>1.111866877803031</v>
      </c>
      <c r="G172" s="25">
        <f t="shared" si="82"/>
        <v>112.21446454748224</v>
      </c>
      <c r="H172" s="25">
        <f t="shared" si="83"/>
        <v>6.3255354525177694</v>
      </c>
      <c r="I172" s="26">
        <f t="shared" si="84"/>
        <v>5.3362033512044618E-2</v>
      </c>
      <c r="O172" t="s">
        <v>109</v>
      </c>
      <c r="P172">
        <v>99.7</v>
      </c>
      <c r="Q172">
        <v>109.66729127074235</v>
      </c>
    </row>
    <row r="173" spans="1:17" ht="15" thickBot="1" x14ac:dyDescent="0.4">
      <c r="A173" s="27" t="s">
        <v>120</v>
      </c>
      <c r="B173" s="11">
        <v>160</v>
      </c>
      <c r="C173" s="11">
        <v>134.36000000000001</v>
      </c>
      <c r="D173" s="25">
        <f t="shared" si="79"/>
        <v>103.05154529125868</v>
      </c>
      <c r="E173" s="25">
        <f t="shared" si="80"/>
        <v>1.168586653034853E-2</v>
      </c>
      <c r="F173" s="25">
        <f t="shared" si="81"/>
        <v>1.3380090029766973</v>
      </c>
      <c r="G173" s="25">
        <f t="shared" si="82"/>
        <v>148.62077045692993</v>
      </c>
      <c r="H173" s="25">
        <f t="shared" si="83"/>
        <v>-14.260770456929919</v>
      </c>
      <c r="I173" s="26">
        <f t="shared" si="84"/>
        <v>0.10613851188545637</v>
      </c>
      <c r="O173" t="s">
        <v>108</v>
      </c>
      <c r="P173">
        <v>130.65</v>
      </c>
      <c r="Q173">
        <v>129.40626212293839</v>
      </c>
    </row>
    <row r="174" spans="1:17" ht="15" thickBot="1" x14ac:dyDescent="0.4">
      <c r="A174" s="27" t="s">
        <v>119</v>
      </c>
      <c r="B174" s="11">
        <v>161</v>
      </c>
      <c r="C174" s="11">
        <v>128.71</v>
      </c>
      <c r="D174" s="25">
        <f t="shared" si="79"/>
        <v>101.99712856596608</v>
      </c>
      <c r="E174" s="25">
        <f t="shared" si="80"/>
        <v>1.1071807133386631E-2</v>
      </c>
      <c r="F174" s="25">
        <f t="shared" si="81"/>
        <v>1.2776715290381659</v>
      </c>
      <c r="G174" s="25">
        <f t="shared" si="82"/>
        <v>135.22072553787009</v>
      </c>
      <c r="H174" s="25">
        <f t="shared" si="83"/>
        <v>-6.510725537870087</v>
      </c>
      <c r="I174" s="26">
        <f t="shared" si="84"/>
        <v>5.058445760135255E-2</v>
      </c>
      <c r="O174" t="s">
        <v>107</v>
      </c>
      <c r="P174">
        <v>121.28</v>
      </c>
      <c r="Q174">
        <v>123.83616642168484</v>
      </c>
    </row>
    <row r="175" spans="1:17" ht="15" thickBot="1" x14ac:dyDescent="0.4">
      <c r="A175" s="27" t="s">
        <v>118</v>
      </c>
      <c r="B175" s="11">
        <v>162</v>
      </c>
      <c r="C175" s="11">
        <v>138.22</v>
      </c>
      <c r="D175" s="25">
        <f t="shared" si="79"/>
        <v>103.2908966076912</v>
      </c>
      <c r="E175" s="25">
        <f t="shared" si="80"/>
        <v>1.1810621279736167E-2</v>
      </c>
      <c r="F175" s="25">
        <f t="shared" si="81"/>
        <v>1.3198787085182502</v>
      </c>
      <c r="G175" s="25">
        <f t="shared" si="82"/>
        <v>130.57729190907298</v>
      </c>
      <c r="H175" s="25">
        <f t="shared" si="83"/>
        <v>7.642708090927016</v>
      </c>
      <c r="I175" s="26">
        <f t="shared" si="84"/>
        <v>5.5293793162545332E-2</v>
      </c>
      <c r="O175" t="s">
        <v>106</v>
      </c>
      <c r="P175">
        <v>124.75</v>
      </c>
      <c r="Q175">
        <v>127.37006443029338</v>
      </c>
    </row>
    <row r="176" spans="1:17" ht="15" thickBot="1" x14ac:dyDescent="0.4">
      <c r="A176" s="27" t="s">
        <v>117</v>
      </c>
      <c r="B176" s="11">
        <v>163</v>
      </c>
      <c r="C176" s="11">
        <v>84.01</v>
      </c>
      <c r="D176" s="25">
        <f t="shared" si="79"/>
        <v>102.23470249340986</v>
      </c>
      <c r="E176" s="25">
        <f t="shared" si="80"/>
        <v>1.1195466275985829E-2</v>
      </c>
      <c r="F176" s="25">
        <f t="shared" si="81"/>
        <v>0.8320022270165317</v>
      </c>
      <c r="G176" s="25">
        <f t="shared" si="82"/>
        <v>88.257197831336526</v>
      </c>
      <c r="H176" s="25">
        <f t="shared" si="83"/>
        <v>-4.2471978313365213</v>
      </c>
      <c r="I176" s="26">
        <f t="shared" si="84"/>
        <v>5.05558603896741E-2</v>
      </c>
      <c r="O176" t="s">
        <v>105</v>
      </c>
      <c r="P176">
        <v>85.43</v>
      </c>
      <c r="Q176">
        <v>79.940819790551203</v>
      </c>
    </row>
    <row r="177" spans="1:17" ht="15" thickBot="1" x14ac:dyDescent="0.4">
      <c r="A177" s="27" t="s">
        <v>116</v>
      </c>
      <c r="B177" s="11">
        <v>164</v>
      </c>
      <c r="C177" s="11">
        <v>140.51</v>
      </c>
      <c r="D177" s="25">
        <f t="shared" si="79"/>
        <v>102.09742349668522</v>
      </c>
      <c r="E177" s="25">
        <f t="shared" si="80"/>
        <v>1.1109947171245162E-2</v>
      </c>
      <c r="F177" s="25">
        <f t="shared" si="81"/>
        <v>1.3785488069923288</v>
      </c>
      <c r="G177" s="25">
        <f t="shared" si="82"/>
        <v>141.46620154984194</v>
      </c>
      <c r="H177" s="25">
        <f t="shared" si="83"/>
        <v>-0.95620154984194983</v>
      </c>
      <c r="I177" s="26">
        <f t="shared" si="84"/>
        <v>6.8052206237417256E-3</v>
      </c>
      <c r="O177" t="s">
        <v>104</v>
      </c>
      <c r="P177">
        <v>144.71</v>
      </c>
      <c r="Q177">
        <v>134.41989756300492</v>
      </c>
    </row>
    <row r="178" spans="1:17" ht="15" thickBot="1" x14ac:dyDescent="0.4">
      <c r="A178" s="27" t="s">
        <v>115</v>
      </c>
      <c r="B178" s="11">
        <v>165</v>
      </c>
      <c r="C178" s="11">
        <v>102.79</v>
      </c>
      <c r="D178" s="25">
        <f t="shared" si="79"/>
        <v>100.75208071128137</v>
      </c>
      <c r="E178" s="25">
        <f t="shared" si="80"/>
        <v>1.0328650367953345E-2</v>
      </c>
      <c r="F178" s="25">
        <f t="shared" si="81"/>
        <v>1.0368432449231526</v>
      </c>
      <c r="G178" s="25">
        <f t="shared" si="82"/>
        <v>109.56493432844047</v>
      </c>
      <c r="H178" s="25">
        <f t="shared" si="83"/>
        <v>-6.7749343284404659</v>
      </c>
      <c r="I178" s="26">
        <f t="shared" si="84"/>
        <v>6.5910441953891091E-2</v>
      </c>
      <c r="O178" t="s">
        <v>103</v>
      </c>
      <c r="P178">
        <v>101.51</v>
      </c>
      <c r="Q178">
        <v>102.77317567694084</v>
      </c>
    </row>
    <row r="179" spans="1:17" ht="15" thickBot="1" x14ac:dyDescent="0.4">
      <c r="A179" s="27" t="s">
        <v>114</v>
      </c>
      <c r="B179" s="11">
        <v>166</v>
      </c>
      <c r="C179" s="11">
        <v>96.72</v>
      </c>
      <c r="D179" s="25">
        <f t="shared" si="79"/>
        <v>99.817233045525825</v>
      </c>
      <c r="E179" s="25">
        <f t="shared" si="80"/>
        <v>9.7842427254308372E-3</v>
      </c>
      <c r="F179" s="25">
        <f t="shared" si="81"/>
        <v>0.97990258061621316</v>
      </c>
      <c r="G179" s="25">
        <f t="shared" si="82"/>
        <v>101.13580730494566</v>
      </c>
      <c r="H179" s="25">
        <f t="shared" si="83"/>
        <v>-4.415807304945659</v>
      </c>
      <c r="I179" s="26">
        <f t="shared" si="84"/>
        <v>4.5655575940298378E-2</v>
      </c>
      <c r="O179" t="s">
        <v>102</v>
      </c>
      <c r="P179">
        <v>99.84</v>
      </c>
      <c r="Q179">
        <v>96.881665597606357</v>
      </c>
    </row>
    <row r="180" spans="1:17" ht="15" thickBot="1" x14ac:dyDescent="0.4">
      <c r="A180" s="27" t="s">
        <v>113</v>
      </c>
      <c r="B180" s="11">
        <v>167</v>
      </c>
      <c r="C180" s="11">
        <v>80.8</v>
      </c>
      <c r="D180" s="25">
        <f t="shared" si="79"/>
        <v>100.38876417896088</v>
      </c>
      <c r="E180" s="25">
        <f t="shared" si="80"/>
        <v>1.0107800664038366E-2</v>
      </c>
      <c r="F180" s="25">
        <f t="shared" si="81"/>
        <v>0.79979449285871729</v>
      </c>
      <c r="G180" s="25">
        <f t="shared" si="82"/>
        <v>78.737633615203691</v>
      </c>
      <c r="H180" s="25">
        <f t="shared" si="83"/>
        <v>2.0623663847963059</v>
      </c>
      <c r="I180" s="26">
        <f t="shared" si="84"/>
        <v>2.5524336445498837E-2</v>
      </c>
      <c r="O180" t="s">
        <v>101</v>
      </c>
      <c r="P180">
        <v>80.92</v>
      </c>
      <c r="Q180">
        <v>79.600999059747338</v>
      </c>
    </row>
    <row r="181" spans="1:17" ht="15" thickBot="1" x14ac:dyDescent="0.4">
      <c r="A181" s="29" t="s">
        <v>112</v>
      </c>
      <c r="B181" s="30">
        <v>168</v>
      </c>
      <c r="C181" s="30">
        <v>79.349999999999994</v>
      </c>
      <c r="D181" s="25">
        <f t="shared" si="79"/>
        <v>99.499008186199376</v>
      </c>
      <c r="E181" s="25">
        <f t="shared" si="80"/>
        <v>9.5894923674663714E-3</v>
      </c>
      <c r="F181" s="25">
        <f t="shared" si="81"/>
        <v>0.80607473605969748</v>
      </c>
      <c r="G181" s="25">
        <f t="shared" si="82"/>
        <v>82.804562816285554</v>
      </c>
      <c r="H181" s="25">
        <f t="shared" si="83"/>
        <v>-3.4545628162855593</v>
      </c>
      <c r="I181" s="26">
        <f t="shared" si="84"/>
        <v>4.3535763280221289E-2</v>
      </c>
      <c r="O181" t="s">
        <v>100</v>
      </c>
      <c r="P181">
        <v>82.91</v>
      </c>
      <c r="Q181">
        <v>80.519509603560678</v>
      </c>
    </row>
    <row r="182" spans="1:17" ht="15" thickBot="1" x14ac:dyDescent="0.4">
      <c r="A182" s="24" t="s">
        <v>111</v>
      </c>
      <c r="B182" s="25">
        <v>169</v>
      </c>
      <c r="C182" s="25">
        <v>72.2</v>
      </c>
      <c r="D182" s="25">
        <f>$K$2*(C182/F170)+(1-$K$2)*(D181+E181)</f>
        <v>99.552893446564639</v>
      </c>
      <c r="E182" s="25">
        <f>$L$2*(D182-D181)+(1-$L$2)*E181</f>
        <v>9.6150060776789888E-3</v>
      </c>
      <c r="F182" s="25">
        <f>$M$2*(C182/D182)+(1-$M$2)*F170</f>
        <v>0.72487204861922472</v>
      </c>
      <c r="G182" s="25">
        <f>(D181+E181)*F170</f>
        <v>72.050709980287479</v>
      </c>
      <c r="H182" s="25">
        <f t="shared" si="83"/>
        <v>0.14929001971252376</v>
      </c>
      <c r="I182" s="26">
        <f t="shared" si="84"/>
        <v>2.0677288048826003E-3</v>
      </c>
      <c r="O182" t="s">
        <v>99</v>
      </c>
      <c r="P182">
        <v>74.819999999999993</v>
      </c>
      <c r="Q182">
        <v>72.877268773929103</v>
      </c>
    </row>
    <row r="183" spans="1:17" ht="15" thickBot="1" x14ac:dyDescent="0.4">
      <c r="A183" s="27" t="s">
        <v>110</v>
      </c>
      <c r="B183" s="11">
        <v>170</v>
      </c>
      <c r="C183" s="11">
        <v>69.150000000000006</v>
      </c>
      <c r="D183" s="25">
        <f t="shared" ref="D183:D193" si="85">$K$2*(C183/F171)+(1-$K$2)*(D182+E182)</f>
        <v>98.624397971419583</v>
      </c>
      <c r="E183" s="25">
        <f t="shared" ref="E183:E193" si="86">$L$2*(D183-D182)+(1-$L$2)*E182</f>
        <v>9.0746682520310221E-3</v>
      </c>
      <c r="F183" s="25">
        <f t="shared" ref="F183:F193" si="87">$M$2*(C183/D183)+(1-$M$2)*F171</f>
        <v>0.70909217067588892</v>
      </c>
      <c r="G183" s="25">
        <f t="shared" ref="G183:G193" si="88">(D182+E182)*F171</f>
        <v>72.32189525875468</v>
      </c>
      <c r="H183" s="25">
        <f t="shared" ref="H183:H194" si="89">C183-G183</f>
        <v>-3.1718952587546738</v>
      </c>
      <c r="I183" s="26">
        <f t="shared" ref="I183:I194" si="90">ABS(H183/C183)</f>
        <v>4.586977959153541E-2</v>
      </c>
      <c r="O183" t="s">
        <v>98</v>
      </c>
      <c r="P183">
        <v>74.459999999999994</v>
      </c>
      <c r="Q183">
        <v>71.706486359979834</v>
      </c>
    </row>
    <row r="184" spans="1:17" ht="15" thickBot="1" x14ac:dyDescent="0.4">
      <c r="A184" s="27" t="s">
        <v>109</v>
      </c>
      <c r="B184" s="11">
        <v>171</v>
      </c>
      <c r="C184" s="11">
        <v>99.7</v>
      </c>
      <c r="D184" s="25">
        <f t="shared" si="85"/>
        <v>96.70757378047351</v>
      </c>
      <c r="E184" s="25">
        <f t="shared" si="86"/>
        <v>7.9653788635992533E-3</v>
      </c>
      <c r="F184" s="25">
        <f t="shared" si="87"/>
        <v>1.0564111466094332</v>
      </c>
      <c r="G184" s="25">
        <f t="shared" si="88"/>
        <v>109.66729127074235</v>
      </c>
      <c r="H184" s="25">
        <f t="shared" si="89"/>
        <v>-9.9672912707423507</v>
      </c>
      <c r="I184" s="26">
        <f t="shared" si="90"/>
        <v>9.9972831201026582E-2</v>
      </c>
      <c r="O184" t="s">
        <v>97</v>
      </c>
      <c r="P184">
        <v>109.26</v>
      </c>
      <c r="Q184">
        <v>107.72174865915925</v>
      </c>
    </row>
    <row r="185" spans="1:17" ht="15" thickBot="1" x14ac:dyDescent="0.4">
      <c r="A185" s="27" t="s">
        <v>108</v>
      </c>
      <c r="B185" s="11">
        <v>172</v>
      </c>
      <c r="C185" s="11">
        <v>130.65</v>
      </c>
      <c r="D185" s="25">
        <f t="shared" si="85"/>
        <v>96.915239563637826</v>
      </c>
      <c r="E185" s="25">
        <f t="shared" si="86"/>
        <v>8.0804033563436732E-3</v>
      </c>
      <c r="F185" s="25">
        <f t="shared" si="87"/>
        <v>1.3449140487363793</v>
      </c>
      <c r="G185" s="25">
        <f t="shared" si="88"/>
        <v>129.40626212293839</v>
      </c>
      <c r="H185" s="25">
        <f t="shared" si="89"/>
        <v>1.2437378770616192</v>
      </c>
      <c r="I185" s="26">
        <f t="shared" si="90"/>
        <v>9.5196163571497835E-3</v>
      </c>
      <c r="O185" t="s">
        <v>96</v>
      </c>
      <c r="P185">
        <v>141.83000000000001</v>
      </c>
      <c r="Q185">
        <v>137.57592549143914</v>
      </c>
    </row>
    <row r="186" spans="1:17" ht="15" thickBot="1" x14ac:dyDescent="0.4">
      <c r="A186" s="27" t="s">
        <v>107</v>
      </c>
      <c r="B186" s="11">
        <v>173</v>
      </c>
      <c r="C186" s="11">
        <v>121.28</v>
      </c>
      <c r="D186" s="25">
        <f t="shared" si="85"/>
        <v>96.493507481134401</v>
      </c>
      <c r="E186" s="25">
        <f t="shared" si="86"/>
        <v>7.8328376924965883E-3</v>
      </c>
      <c r="F186" s="25">
        <f t="shared" si="87"/>
        <v>1.2634180524565943</v>
      </c>
      <c r="G186" s="25">
        <f t="shared" si="88"/>
        <v>123.83616642168484</v>
      </c>
      <c r="H186" s="25">
        <f t="shared" si="89"/>
        <v>-2.5561664216848357</v>
      </c>
      <c r="I186" s="26">
        <f t="shared" si="90"/>
        <v>2.1076570099644094E-2</v>
      </c>
      <c r="O186" t="s">
        <v>95</v>
      </c>
      <c r="P186">
        <v>128.61000000000001</v>
      </c>
      <c r="Q186">
        <v>130.11250499979045</v>
      </c>
    </row>
    <row r="187" spans="1:17" ht="15" thickBot="1" x14ac:dyDescent="0.4">
      <c r="A187" s="27" t="s">
        <v>106</v>
      </c>
      <c r="B187" s="11">
        <v>174</v>
      </c>
      <c r="C187" s="11">
        <v>124.75</v>
      </c>
      <c r="D187" s="25">
        <f t="shared" si="85"/>
        <v>96.074871712194707</v>
      </c>
      <c r="E187" s="25">
        <f t="shared" si="86"/>
        <v>7.5871980538535968E-3</v>
      </c>
      <c r="F187" s="25">
        <f t="shared" si="87"/>
        <v>1.3052052688075442</v>
      </c>
      <c r="G187" s="25">
        <f t="shared" si="88"/>
        <v>127.37006443029338</v>
      </c>
      <c r="H187" s="25">
        <f t="shared" si="89"/>
        <v>-2.6200644302933824</v>
      </c>
      <c r="I187" s="26">
        <f t="shared" si="90"/>
        <v>2.1002520483313688E-2</v>
      </c>
      <c r="O187" t="s">
        <v>94</v>
      </c>
      <c r="P187">
        <v>127.06</v>
      </c>
      <c r="Q187">
        <v>134.09729568750308</v>
      </c>
    </row>
    <row r="188" spans="1:17" ht="15" thickBot="1" x14ac:dyDescent="0.4">
      <c r="A188" s="27" t="s">
        <v>105</v>
      </c>
      <c r="B188" s="11">
        <v>175</v>
      </c>
      <c r="C188" s="11">
        <v>85.43</v>
      </c>
      <c r="D188" s="25">
        <f t="shared" si="85"/>
        <v>97.499857901201253</v>
      </c>
      <c r="E188" s="25">
        <f t="shared" si="86"/>
        <v>8.4035990046763143E-3</v>
      </c>
      <c r="F188" s="25">
        <f t="shared" si="87"/>
        <v>0.86229459892284599</v>
      </c>
      <c r="G188" s="25">
        <f t="shared" si="88"/>
        <v>79.940819790551203</v>
      </c>
      <c r="H188" s="25">
        <f t="shared" si="89"/>
        <v>5.4891802094488042</v>
      </c>
      <c r="I188" s="26">
        <f t="shared" si="90"/>
        <v>6.4253543362387963E-2</v>
      </c>
      <c r="O188" t="s">
        <v>93</v>
      </c>
      <c r="P188">
        <v>80.849999999999994</v>
      </c>
      <c r="Q188">
        <v>87.602869598330585</v>
      </c>
    </row>
    <row r="189" spans="1:17" ht="15" thickBot="1" x14ac:dyDescent="0.4">
      <c r="A189" s="27" t="s">
        <v>104</v>
      </c>
      <c r="B189" s="11">
        <v>176</v>
      </c>
      <c r="C189" s="11">
        <v>144.71</v>
      </c>
      <c r="D189" s="25">
        <f t="shared" si="85"/>
        <v>99.111900725183773</v>
      </c>
      <c r="E189" s="25">
        <f t="shared" si="86"/>
        <v>9.3272715883350194E-3</v>
      </c>
      <c r="F189" s="25">
        <f t="shared" si="87"/>
        <v>1.4344117314069695</v>
      </c>
      <c r="G189" s="25">
        <f t="shared" si="88"/>
        <v>134.41989756300492</v>
      </c>
      <c r="H189" s="25">
        <f t="shared" si="89"/>
        <v>10.290102436995085</v>
      </c>
      <c r="I189" s="26">
        <f t="shared" si="90"/>
        <v>7.1108440584583543E-2</v>
      </c>
      <c r="O189" t="s">
        <v>92</v>
      </c>
      <c r="P189">
        <v>131.30000000000001</v>
      </c>
      <c r="Q189">
        <v>143.32643629539427</v>
      </c>
    </row>
    <row r="190" spans="1:17" ht="15" thickBot="1" x14ac:dyDescent="0.4">
      <c r="A190" s="27" t="s">
        <v>103</v>
      </c>
      <c r="B190" s="11">
        <v>177</v>
      </c>
      <c r="C190" s="11">
        <v>101.51</v>
      </c>
      <c r="D190" s="25">
        <f t="shared" si="85"/>
        <v>98.859494220545386</v>
      </c>
      <c r="E190" s="25">
        <f t="shared" si="86"/>
        <v>9.1765167866610792E-3</v>
      </c>
      <c r="F190" s="25">
        <f t="shared" si="87"/>
        <v>1.0299682062687139</v>
      </c>
      <c r="G190" s="25">
        <f t="shared" si="88"/>
        <v>102.77317567694084</v>
      </c>
      <c r="H190" s="25">
        <f t="shared" si="89"/>
        <v>-1.2631756769408327</v>
      </c>
      <c r="I190" s="26">
        <f t="shared" si="90"/>
        <v>1.2443854565469733E-2</v>
      </c>
      <c r="O190" t="s">
        <v>91</v>
      </c>
      <c r="P190">
        <v>108.13</v>
      </c>
      <c r="Q190">
        <v>101.06815619590046</v>
      </c>
    </row>
    <row r="191" spans="1:17" ht="15" thickBot="1" x14ac:dyDescent="0.4">
      <c r="A191" s="27" t="s">
        <v>102</v>
      </c>
      <c r="B191" s="11">
        <v>178</v>
      </c>
      <c r="C191" s="11">
        <v>99.84</v>
      </c>
      <c r="D191" s="25">
        <f t="shared" si="85"/>
        <v>99.51726556603532</v>
      </c>
      <c r="E191" s="25">
        <f t="shared" si="86"/>
        <v>9.5500978589152241E-3</v>
      </c>
      <c r="F191" s="25">
        <f t="shared" si="87"/>
        <v>0.99589737286432922</v>
      </c>
      <c r="G191" s="25">
        <f t="shared" si="88"/>
        <v>96.881665597606357</v>
      </c>
      <c r="H191" s="25">
        <f t="shared" si="89"/>
        <v>2.9583344023936462</v>
      </c>
      <c r="I191" s="26">
        <f t="shared" si="90"/>
        <v>2.9630753229103027E-2</v>
      </c>
      <c r="O191" t="s">
        <v>90</v>
      </c>
      <c r="P191">
        <v>104.66</v>
      </c>
      <c r="Q191">
        <v>99.201324483865704</v>
      </c>
    </row>
    <row r="192" spans="1:17" ht="15" thickBot="1" x14ac:dyDescent="0.4">
      <c r="A192" s="27" t="s">
        <v>101</v>
      </c>
      <c r="B192" s="11">
        <v>179</v>
      </c>
      <c r="C192" s="11">
        <v>80.92</v>
      </c>
      <c r="D192" s="25">
        <f t="shared" si="85"/>
        <v>99.881119467653207</v>
      </c>
      <c r="E192" s="25">
        <f t="shared" si="86"/>
        <v>9.7541716335653034E-3</v>
      </c>
      <c r="F192" s="25">
        <f t="shared" si="87"/>
        <v>0.80689994106087892</v>
      </c>
      <c r="G192" s="25">
        <f t="shared" si="88"/>
        <v>79.600999059747338</v>
      </c>
      <c r="H192" s="25">
        <f t="shared" si="89"/>
        <v>1.3190009402526641</v>
      </c>
      <c r="I192" s="26">
        <f t="shared" si="90"/>
        <v>1.6300061051070985E-2</v>
      </c>
      <c r="O192" t="s">
        <v>89</v>
      </c>
      <c r="P192">
        <v>80.14</v>
      </c>
      <c r="Q192">
        <v>81.333702124066505</v>
      </c>
    </row>
    <row r="193" spans="1:17" ht="15" thickBot="1" x14ac:dyDescent="0.4">
      <c r="A193" s="29" t="s">
        <v>100</v>
      </c>
      <c r="B193" s="30">
        <v>180</v>
      </c>
      <c r="C193" s="30">
        <v>82.91</v>
      </c>
      <c r="D193" s="25">
        <f t="shared" si="85"/>
        <v>100.52799301485678</v>
      </c>
      <c r="E193" s="25">
        <f t="shared" si="86"/>
        <v>1.0121143013764548E-2</v>
      </c>
      <c r="F193" s="25">
        <f t="shared" si="87"/>
        <v>0.81886942597650092</v>
      </c>
      <c r="G193" s="25">
        <f t="shared" si="88"/>
        <v>80.519509603560678</v>
      </c>
      <c r="H193" s="25">
        <f t="shared" si="89"/>
        <v>2.3904903964393185</v>
      </c>
      <c r="I193" s="26">
        <f t="shared" si="90"/>
        <v>2.8832353111076091E-2</v>
      </c>
      <c r="O193" t="s">
        <v>88</v>
      </c>
      <c r="P193">
        <v>85.72</v>
      </c>
      <c r="Q193">
        <v>82.288155045406768</v>
      </c>
    </row>
    <row r="194" spans="1:17" ht="15" thickBot="1" x14ac:dyDescent="0.4">
      <c r="A194" s="24" t="s">
        <v>99</v>
      </c>
      <c r="B194" s="25">
        <v>181</v>
      </c>
      <c r="C194" s="25">
        <v>74.819999999999993</v>
      </c>
      <c r="D194" s="25">
        <f>$K$2*(C194/F182)+(1-$K$2)*(D193+E193)</f>
        <v>101.11389934309116</v>
      </c>
      <c r="E194" s="25">
        <f>$L$2*(D194-D193)+(1-$L$2)*E193</f>
        <v>1.0452786803328555E-2</v>
      </c>
      <c r="F194" s="25">
        <f>$M$2*(C194/D194)+(1-$M$2)*F182</f>
        <v>0.73520993217341757</v>
      </c>
      <c r="G194" s="25">
        <f>(D193+E193)*F182</f>
        <v>72.877268773929103</v>
      </c>
      <c r="H194" s="25">
        <f t="shared" si="89"/>
        <v>1.9427312260708902</v>
      </c>
      <c r="I194" s="26">
        <f t="shared" si="90"/>
        <v>2.5965399974216659E-2</v>
      </c>
      <c r="O194" t="s">
        <v>87</v>
      </c>
      <c r="P194">
        <v>76.81</v>
      </c>
      <c r="Q194">
        <v>74.550932275767309</v>
      </c>
    </row>
    <row r="195" spans="1:17" ht="15" thickBot="1" x14ac:dyDescent="0.4">
      <c r="A195" s="27" t="s">
        <v>98</v>
      </c>
      <c r="B195" s="11">
        <v>182</v>
      </c>
      <c r="C195" s="11">
        <v>74.459999999999994</v>
      </c>
      <c r="D195" s="25">
        <f t="shared" ref="D195:D205" si="91">$K$2*(C195/F183)+(1-$K$2)*(D194+E194)</f>
        <v>101.95859722342935</v>
      </c>
      <c r="E195" s="25">
        <f t="shared" ref="E195:E205" si="92">$L$2*(D195-D194)+(1-$L$2)*E194</f>
        <v>1.0933299694849146E-2</v>
      </c>
      <c r="F195" s="25">
        <f t="shared" ref="F195:F205" si="93">$M$2*(C195/D195)+(1-$M$2)*F183</f>
        <v>0.72362309210485187</v>
      </c>
      <c r="G195" s="25">
        <f t="shared" ref="G195:G205" si="94">(D194+E194)*F183</f>
        <v>71.706486359979834</v>
      </c>
      <c r="H195" s="25">
        <f t="shared" ref="H195:H206" si="95">C195-G195</f>
        <v>2.7535136400201594</v>
      </c>
      <c r="I195" s="26">
        <f t="shared" ref="I195:I206" si="96">ABS(H195/C195)</f>
        <v>3.6979769540963735E-2</v>
      </c>
      <c r="O195" t="s">
        <v>86</v>
      </c>
      <c r="P195">
        <v>74.5</v>
      </c>
      <c r="Q195">
        <v>73.861605746892778</v>
      </c>
    </row>
    <row r="196" spans="1:17" ht="15" thickBot="1" x14ac:dyDescent="0.4">
      <c r="A196" s="27" t="s">
        <v>97</v>
      </c>
      <c r="B196" s="11">
        <v>183</v>
      </c>
      <c r="C196" s="11">
        <v>109.26</v>
      </c>
      <c r="D196" s="25">
        <f t="shared" si="91"/>
        <v>102.28235695887918</v>
      </c>
      <c r="E196" s="25">
        <f t="shared" si="92"/>
        <v>1.111348311618853E-2</v>
      </c>
      <c r="F196" s="25">
        <f t="shared" si="93"/>
        <v>1.064503155460043</v>
      </c>
      <c r="G196" s="25">
        <f t="shared" si="94"/>
        <v>107.72174865915925</v>
      </c>
      <c r="H196" s="25">
        <f t="shared" si="95"/>
        <v>1.538251340840759</v>
      </c>
      <c r="I196" s="26">
        <f t="shared" si="96"/>
        <v>1.4078815127592521E-2</v>
      </c>
      <c r="O196" t="s">
        <v>85</v>
      </c>
      <c r="P196">
        <v>109.35</v>
      </c>
      <c r="Q196">
        <v>108.86939807947105</v>
      </c>
    </row>
    <row r="197" spans="1:17" ht="15" thickBot="1" x14ac:dyDescent="0.4">
      <c r="A197" s="27" t="s">
        <v>96</v>
      </c>
      <c r="B197" s="11">
        <v>184</v>
      </c>
      <c r="C197" s="11">
        <v>141.83000000000001</v>
      </c>
      <c r="D197" s="25">
        <f t="shared" si="91"/>
        <v>102.97301772611581</v>
      </c>
      <c r="E197" s="25">
        <f t="shared" si="92"/>
        <v>1.1504892347058685E-2</v>
      </c>
      <c r="F197" s="25">
        <f t="shared" si="93"/>
        <v>1.367142613671489</v>
      </c>
      <c r="G197" s="25">
        <f t="shared" si="94"/>
        <v>137.57592549143914</v>
      </c>
      <c r="H197" s="25">
        <f t="shared" si="95"/>
        <v>4.2540745085608762</v>
      </c>
      <c r="I197" s="26">
        <f t="shared" si="96"/>
        <v>2.9994179712055813E-2</v>
      </c>
      <c r="O197" t="s">
        <v>84</v>
      </c>
      <c r="P197">
        <v>128.71</v>
      </c>
      <c r="Q197">
        <v>139.96886092655134</v>
      </c>
    </row>
    <row r="198" spans="1:17" ht="15" thickBot="1" x14ac:dyDescent="0.4">
      <c r="A198" s="27" t="s">
        <v>95</v>
      </c>
      <c r="B198" s="11">
        <v>185</v>
      </c>
      <c r="C198" s="11">
        <v>128.61000000000001</v>
      </c>
      <c r="D198" s="25">
        <f t="shared" si="91"/>
        <v>102.72903022963722</v>
      </c>
      <c r="E198" s="25">
        <f t="shared" si="92"/>
        <v>1.135773249263757E-2</v>
      </c>
      <c r="F198" s="25">
        <f t="shared" si="93"/>
        <v>1.2555484551184972</v>
      </c>
      <c r="G198" s="25">
        <f t="shared" si="94"/>
        <v>130.11250499979045</v>
      </c>
      <c r="H198" s="25">
        <f t="shared" si="95"/>
        <v>-1.5025049997904318</v>
      </c>
      <c r="I198" s="26">
        <f t="shared" si="96"/>
        <v>1.1682645204808582E-2</v>
      </c>
      <c r="O198" t="s">
        <v>83</v>
      </c>
      <c r="P198">
        <v>117.76</v>
      </c>
      <c r="Q198">
        <v>126.33505014692892</v>
      </c>
    </row>
    <row r="199" spans="1:17" ht="15" thickBot="1" x14ac:dyDescent="0.4">
      <c r="A199" s="27" t="s">
        <v>94</v>
      </c>
      <c r="B199" s="11">
        <v>186</v>
      </c>
      <c r="C199" s="11">
        <v>127.06</v>
      </c>
      <c r="D199" s="25">
        <f t="shared" si="91"/>
        <v>101.5820478383945</v>
      </c>
      <c r="E199" s="25">
        <f t="shared" si="92"/>
        <v>1.069054563528132E-2</v>
      </c>
      <c r="F199" s="25">
        <f t="shared" si="93"/>
        <v>1.2679301866353918</v>
      </c>
      <c r="G199" s="25">
        <f t="shared" si="94"/>
        <v>134.09729568750308</v>
      </c>
      <c r="H199" s="25">
        <f t="shared" si="95"/>
        <v>-7.0372956875030752</v>
      </c>
      <c r="I199" s="26">
        <f t="shared" si="96"/>
        <v>5.5385610636731267E-2</v>
      </c>
      <c r="O199" t="s">
        <v>82</v>
      </c>
      <c r="P199">
        <v>127.14</v>
      </c>
      <c r="Q199">
        <v>125.73221126312031</v>
      </c>
    </row>
    <row r="200" spans="1:17" ht="15" thickBot="1" x14ac:dyDescent="0.4">
      <c r="A200" s="27" t="s">
        <v>93</v>
      </c>
      <c r="B200" s="11">
        <v>187</v>
      </c>
      <c r="C200" s="11">
        <v>80.849999999999994</v>
      </c>
      <c r="D200" s="25">
        <f t="shared" si="91"/>
        <v>99.910289739393519</v>
      </c>
      <c r="E200" s="25">
        <f t="shared" si="92"/>
        <v>9.7214799861882473E-3</v>
      </c>
      <c r="F200" s="25">
        <f t="shared" si="93"/>
        <v>0.82592756188180705</v>
      </c>
      <c r="G200" s="25">
        <f t="shared" si="94"/>
        <v>87.602869598330585</v>
      </c>
      <c r="H200" s="25">
        <f t="shared" si="95"/>
        <v>-6.7528695983305909</v>
      </c>
      <c r="I200" s="26">
        <f t="shared" si="96"/>
        <v>8.3523433498213867E-2</v>
      </c>
      <c r="O200" t="s">
        <v>81</v>
      </c>
      <c r="P200">
        <v>80.849999999999994</v>
      </c>
      <c r="Q200">
        <v>82.106494842446935</v>
      </c>
    </row>
    <row r="201" spans="1:17" ht="15" thickBot="1" x14ac:dyDescent="0.4">
      <c r="A201" s="27" t="s">
        <v>92</v>
      </c>
      <c r="B201" s="11">
        <v>188</v>
      </c>
      <c r="C201" s="11">
        <v>131.30000000000001</v>
      </c>
      <c r="D201" s="25">
        <f t="shared" si="91"/>
        <v>98.118768469275736</v>
      </c>
      <c r="E201" s="25">
        <f t="shared" si="92"/>
        <v>8.6839906813179213E-3</v>
      </c>
      <c r="F201" s="25">
        <f t="shared" si="93"/>
        <v>1.3684617555982568</v>
      </c>
      <c r="G201" s="25">
        <f t="shared" si="94"/>
        <v>143.32643629539427</v>
      </c>
      <c r="H201" s="25">
        <f t="shared" si="95"/>
        <v>-12.026436295394262</v>
      </c>
      <c r="I201" s="26">
        <f t="shared" si="96"/>
        <v>9.1595097451593763E-2</v>
      </c>
      <c r="O201" t="s">
        <v>80</v>
      </c>
      <c r="P201">
        <v>119.56</v>
      </c>
      <c r="Q201">
        <v>135.60579659980641</v>
      </c>
    </row>
    <row r="202" spans="1:17" ht="15" thickBot="1" x14ac:dyDescent="0.4">
      <c r="A202" s="27" t="s">
        <v>91</v>
      </c>
      <c r="B202" s="11">
        <v>189</v>
      </c>
      <c r="C202" s="11">
        <v>108.13</v>
      </c>
      <c r="D202" s="25">
        <f t="shared" si="91"/>
        <v>99.6004547017221</v>
      </c>
      <c r="E202" s="25">
        <f t="shared" si="92"/>
        <v>9.5324182859775567E-3</v>
      </c>
      <c r="F202" s="25">
        <f t="shared" si="93"/>
        <v>1.0681175051148051</v>
      </c>
      <c r="G202" s="25">
        <f t="shared" si="94"/>
        <v>101.06815619590046</v>
      </c>
      <c r="H202" s="25">
        <f t="shared" si="95"/>
        <v>7.0618438040995386</v>
      </c>
      <c r="I202" s="26">
        <f t="shared" si="96"/>
        <v>6.5308830149815394E-2</v>
      </c>
      <c r="O202" t="s">
        <v>79</v>
      </c>
      <c r="P202">
        <v>101.77</v>
      </c>
      <c r="Q202">
        <v>103.16120916468586</v>
      </c>
    </row>
    <row r="203" spans="1:17" ht="15" thickBot="1" x14ac:dyDescent="0.4">
      <c r="A203" s="27" t="s">
        <v>90</v>
      </c>
      <c r="B203" s="11">
        <v>190</v>
      </c>
      <c r="C203" s="11">
        <v>104.66</v>
      </c>
      <c r="D203" s="25">
        <f t="shared" si="91"/>
        <v>100.78754377554053</v>
      </c>
      <c r="E203" s="25">
        <f t="shared" si="92"/>
        <v>1.0210673582729349E-2</v>
      </c>
      <c r="F203" s="25">
        <f t="shared" si="93"/>
        <v>1.0250387580625322</v>
      </c>
      <c r="G203" s="25">
        <f t="shared" si="94"/>
        <v>99.201324483865704</v>
      </c>
      <c r="H203" s="25">
        <f t="shared" si="95"/>
        <v>5.4586755161342921</v>
      </c>
      <c r="I203" s="26">
        <f t="shared" si="96"/>
        <v>5.2156272846687293E-2</v>
      </c>
      <c r="O203" t="s">
        <v>78</v>
      </c>
      <c r="P203">
        <v>95.7</v>
      </c>
      <c r="Q203">
        <v>98.721491027506119</v>
      </c>
    </row>
    <row r="204" spans="1:17" ht="15" thickBot="1" x14ac:dyDescent="0.4">
      <c r="A204" s="27" t="s">
        <v>89</v>
      </c>
      <c r="B204" s="11">
        <v>191</v>
      </c>
      <c r="C204" s="11">
        <v>80.14</v>
      </c>
      <c r="D204" s="25">
        <f t="shared" si="91"/>
        <v>100.47993139108576</v>
      </c>
      <c r="E204" s="25">
        <f t="shared" si="92"/>
        <v>1.0027612180519094E-2</v>
      </c>
      <c r="F204" s="25">
        <f t="shared" si="93"/>
        <v>0.80050779911068815</v>
      </c>
      <c r="G204" s="25">
        <f t="shared" si="94"/>
        <v>81.333702124066505</v>
      </c>
      <c r="H204" s="25">
        <f t="shared" si="95"/>
        <v>-1.1937021240665047</v>
      </c>
      <c r="I204" s="26">
        <f t="shared" si="96"/>
        <v>1.4895209933447775E-2</v>
      </c>
      <c r="O204" t="s">
        <v>77</v>
      </c>
      <c r="P204">
        <v>79.02</v>
      </c>
      <c r="Q204">
        <v>76.595736857775222</v>
      </c>
    </row>
    <row r="205" spans="1:17" ht="15" thickBot="1" x14ac:dyDescent="0.4">
      <c r="A205" s="29" t="s">
        <v>88</v>
      </c>
      <c r="B205" s="30">
        <v>192</v>
      </c>
      <c r="C205" s="30">
        <v>85.72</v>
      </c>
      <c r="D205" s="25">
        <f t="shared" si="91"/>
        <v>101.39033129570352</v>
      </c>
      <c r="E205" s="25">
        <f t="shared" si="92"/>
        <v>1.0546213365035337E-2</v>
      </c>
      <c r="F205" s="25">
        <f t="shared" si="93"/>
        <v>0.83708156222685126</v>
      </c>
      <c r="G205" s="25">
        <f t="shared" si="94"/>
        <v>82.288155045406768</v>
      </c>
      <c r="H205" s="25">
        <f t="shared" si="95"/>
        <v>3.431844954593231</v>
      </c>
      <c r="I205" s="26">
        <f t="shared" si="96"/>
        <v>4.0035522102114224E-2</v>
      </c>
      <c r="O205" t="s">
        <v>76</v>
      </c>
      <c r="P205">
        <v>88.85</v>
      </c>
      <c r="Q205">
        <v>80.646215628606953</v>
      </c>
    </row>
    <row r="206" spans="1:17" ht="15" thickBot="1" x14ac:dyDescent="0.4">
      <c r="A206" s="24" t="s">
        <v>87</v>
      </c>
      <c r="B206" s="25">
        <v>193</v>
      </c>
      <c r="C206" s="25">
        <v>76.81</v>
      </c>
      <c r="D206" s="25">
        <f>$K$2*(C206/F194)+(1-$K$2)*(D205+E205)</f>
        <v>102.06100376150169</v>
      </c>
      <c r="E206" s="25">
        <f>$L$2*(D206-D205)+(1-$L$2)*E205</f>
        <v>1.0926436367583982E-2</v>
      </c>
      <c r="F206" s="25">
        <f>$M$2*(C206/D206)+(1-$M$2)*F194</f>
        <v>0.74711958740648443</v>
      </c>
      <c r="G206" s="25">
        <f>(D205+E205)*F194</f>
        <v>74.550932275767309</v>
      </c>
      <c r="H206" s="25">
        <f t="shared" si="95"/>
        <v>2.2590677242326933</v>
      </c>
      <c r="I206" s="26">
        <f t="shared" si="96"/>
        <v>2.9411114753712969E-2</v>
      </c>
      <c r="O206" t="s">
        <v>75</v>
      </c>
      <c r="P206">
        <v>73.459999999999994</v>
      </c>
      <c r="Q206">
        <v>73.558714365322643</v>
      </c>
    </row>
    <row r="207" spans="1:17" ht="15" thickBot="1" x14ac:dyDescent="0.4">
      <c r="A207" s="27" t="s">
        <v>86</v>
      </c>
      <c r="B207" s="11">
        <v>194</v>
      </c>
      <c r="C207" s="11">
        <v>74.5</v>
      </c>
      <c r="D207" s="25">
        <f t="shared" ref="D207:D217" si="97">$K$2*(C207/F195)+(1-$K$2)*(D206+E206)</f>
        <v>102.2614635616557</v>
      </c>
      <c r="E207" s="25">
        <f t="shared" ref="E207:E217" si="98">$L$2*(D207-D206)+(1-$L$2)*E206</f>
        <v>1.1035604794678642E-2</v>
      </c>
      <c r="F207" s="25">
        <f t="shared" ref="F207:F217" si="99">$M$2*(C207/D207)+(1-$M$2)*F195</f>
        <v>0.72698206685142774</v>
      </c>
      <c r="G207" s="25">
        <f t="shared" ref="G207:G217" si="100">(D206+E206)*F195</f>
        <v>73.861605746892778</v>
      </c>
      <c r="H207" s="25">
        <f t="shared" ref="H207:H218" si="101">C207-G207</f>
        <v>0.6383942531072222</v>
      </c>
      <c r="I207" s="26">
        <f t="shared" ref="I207:I218" si="102">ABS(H207/C207)</f>
        <v>8.5690503772781496E-3</v>
      </c>
      <c r="O207" t="s">
        <v>74</v>
      </c>
      <c r="P207">
        <v>83.51</v>
      </c>
      <c r="Q207">
        <v>71.561786579655134</v>
      </c>
    </row>
    <row r="208" spans="1:17" ht="15" thickBot="1" x14ac:dyDescent="0.4">
      <c r="A208" s="27" t="s">
        <v>85</v>
      </c>
      <c r="B208" s="11">
        <v>195</v>
      </c>
      <c r="C208" s="11">
        <v>109.35</v>
      </c>
      <c r="D208" s="25">
        <f t="shared" si="97"/>
        <v>102.36949379137073</v>
      </c>
      <c r="E208" s="25">
        <f t="shared" si="98"/>
        <v>1.1091472270608223E-2</v>
      </c>
      <c r="F208" s="25">
        <f t="shared" si="99"/>
        <v>1.0670292216157156</v>
      </c>
      <c r="G208" s="25">
        <f t="shared" si="100"/>
        <v>108.86939807947105</v>
      </c>
      <c r="H208" s="25">
        <f t="shared" si="101"/>
        <v>0.48060192052894024</v>
      </c>
      <c r="I208" s="26">
        <f t="shared" si="102"/>
        <v>4.3950792915312328E-3</v>
      </c>
      <c r="O208" t="s">
        <v>73</v>
      </c>
      <c r="P208">
        <v>113.15</v>
      </c>
      <c r="Q208">
        <v>108.81406747365669</v>
      </c>
    </row>
    <row r="209" spans="1:17" ht="15" thickBot="1" x14ac:dyDescent="0.4">
      <c r="A209" s="27" t="s">
        <v>84</v>
      </c>
      <c r="B209" s="11">
        <v>196</v>
      </c>
      <c r="C209" s="11">
        <v>128.71</v>
      </c>
      <c r="D209" s="25">
        <f t="shared" si="97"/>
        <v>100.61133302689562</v>
      </c>
      <c r="E209" s="25">
        <f t="shared" si="98"/>
        <v>1.0072409030444937E-2</v>
      </c>
      <c r="F209" s="25">
        <f t="shared" si="99"/>
        <v>1.3069314077440424</v>
      </c>
      <c r="G209" s="25">
        <f t="shared" si="100"/>
        <v>139.96886092655134</v>
      </c>
      <c r="H209" s="25">
        <f t="shared" si="101"/>
        <v>-11.258860926551336</v>
      </c>
      <c r="I209" s="26">
        <f t="shared" si="102"/>
        <v>8.7474640094408626E-2</v>
      </c>
      <c r="O209" t="s">
        <v>72</v>
      </c>
      <c r="P209">
        <v>136.07</v>
      </c>
      <c r="Q209">
        <v>134.43467064627708</v>
      </c>
    </row>
    <row r="210" spans="1:17" ht="15" thickBot="1" x14ac:dyDescent="0.4">
      <c r="A210" s="27" t="s">
        <v>83</v>
      </c>
      <c r="B210" s="11">
        <v>197</v>
      </c>
      <c r="C210" s="11">
        <v>117.76</v>
      </c>
      <c r="D210" s="25">
        <f t="shared" si="97"/>
        <v>99.154127761198637</v>
      </c>
      <c r="E210" s="25">
        <f t="shared" si="98"/>
        <v>9.2272786921177817E-3</v>
      </c>
      <c r="F210" s="25">
        <f t="shared" si="99"/>
        <v>1.209016034624248</v>
      </c>
      <c r="G210" s="25">
        <f t="shared" si="100"/>
        <v>126.33505014692892</v>
      </c>
      <c r="H210" s="25">
        <f t="shared" si="101"/>
        <v>-8.5750501469289162</v>
      </c>
      <c r="I210" s="26">
        <f t="shared" si="102"/>
        <v>7.2818020948784951E-2</v>
      </c>
      <c r="O210" t="s">
        <v>71</v>
      </c>
      <c r="P210">
        <v>128.55000000000001</v>
      </c>
      <c r="Q210">
        <v>124.70168326832248</v>
      </c>
    </row>
    <row r="211" spans="1:17" ht="15" thickBot="1" x14ac:dyDescent="0.4">
      <c r="A211" s="27" t="s">
        <v>82</v>
      </c>
      <c r="B211" s="11">
        <v>198</v>
      </c>
      <c r="C211" s="11">
        <v>127.14</v>
      </c>
      <c r="D211" s="25">
        <f t="shared" si="97"/>
        <v>99.401889574244748</v>
      </c>
      <c r="E211" s="25">
        <f t="shared" si="98"/>
        <v>9.3646710720289329E-3</v>
      </c>
      <c r="F211" s="25">
        <f t="shared" si="99"/>
        <v>1.27555049630137</v>
      </c>
      <c r="G211" s="25">
        <f t="shared" si="100"/>
        <v>125.73221126312031</v>
      </c>
      <c r="H211" s="25">
        <f t="shared" si="101"/>
        <v>1.4077887368796951</v>
      </c>
      <c r="I211" s="26">
        <f t="shared" si="102"/>
        <v>1.1072744509042748E-2</v>
      </c>
      <c r="O211" t="s">
        <v>70</v>
      </c>
      <c r="P211">
        <v>132.52000000000001</v>
      </c>
      <c r="Q211">
        <v>132.45163713236488</v>
      </c>
    </row>
    <row r="212" spans="1:17" ht="15" thickBot="1" x14ac:dyDescent="0.4">
      <c r="A212" s="27" t="s">
        <v>81</v>
      </c>
      <c r="B212" s="11">
        <v>199</v>
      </c>
      <c r="C212" s="11">
        <v>80.849999999999994</v>
      </c>
      <c r="D212" s="25">
        <f t="shared" si="97"/>
        <v>99.084419762808679</v>
      </c>
      <c r="E212" s="25">
        <f t="shared" si="98"/>
        <v>9.1764192219962772E-3</v>
      </c>
      <c r="F212" s="25">
        <f t="shared" si="99"/>
        <v>0.81910440882040569</v>
      </c>
      <c r="G212" s="25">
        <f t="shared" si="100"/>
        <v>82.106494842446935</v>
      </c>
      <c r="H212" s="25">
        <f t="shared" si="101"/>
        <v>-1.2564948424469407</v>
      </c>
      <c r="I212" s="26">
        <f t="shared" si="102"/>
        <v>1.554106174949834E-2</v>
      </c>
      <c r="O212" t="s">
        <v>69</v>
      </c>
      <c r="P212">
        <v>81.09</v>
      </c>
      <c r="Q212">
        <v>85.073969636184714</v>
      </c>
    </row>
    <row r="213" spans="1:17" ht="15" thickBot="1" x14ac:dyDescent="0.4">
      <c r="A213" s="27" t="s">
        <v>80</v>
      </c>
      <c r="B213" s="11">
        <v>200</v>
      </c>
      <c r="C213" s="11">
        <v>119.56</v>
      </c>
      <c r="D213" s="25">
        <f t="shared" si="97"/>
        <v>96.574540675479923</v>
      </c>
      <c r="E213" s="25">
        <f t="shared" si="98"/>
        <v>7.725480337567597E-3</v>
      </c>
      <c r="F213" s="25">
        <f t="shared" si="99"/>
        <v>1.2790636315756339</v>
      </c>
      <c r="G213" s="25">
        <f t="shared" si="100"/>
        <v>135.60579659980641</v>
      </c>
      <c r="H213" s="25">
        <f t="shared" si="101"/>
        <v>-16.045796599806408</v>
      </c>
      <c r="I213" s="26">
        <f t="shared" si="102"/>
        <v>0.13420706423391107</v>
      </c>
      <c r="O213" t="s">
        <v>68</v>
      </c>
      <c r="P213">
        <v>124.71</v>
      </c>
      <c r="Q213">
        <v>131.52421261321459</v>
      </c>
    </row>
    <row r="214" spans="1:17" ht="15" thickBot="1" x14ac:dyDescent="0.4">
      <c r="A214" s="27" t="s">
        <v>79</v>
      </c>
      <c r="B214" s="11">
        <v>201</v>
      </c>
      <c r="C214" s="11">
        <v>101.77</v>
      </c>
      <c r="D214" s="25">
        <f t="shared" si="97"/>
        <v>96.302443730520267</v>
      </c>
      <c r="E214" s="25">
        <f t="shared" si="98"/>
        <v>7.5643067403431312E-3</v>
      </c>
      <c r="F214" s="25">
        <f t="shared" si="99"/>
        <v>1.0603445726169536</v>
      </c>
      <c r="G214" s="25">
        <f t="shared" si="100"/>
        <v>103.16120916468586</v>
      </c>
      <c r="H214" s="25">
        <f t="shared" si="101"/>
        <v>-1.3912091646858613</v>
      </c>
      <c r="I214" s="26">
        <f t="shared" si="102"/>
        <v>1.3670130339843385E-2</v>
      </c>
      <c r="O214" t="s">
        <v>67</v>
      </c>
      <c r="P214">
        <v>115.02</v>
      </c>
      <c r="Q214">
        <v>107.83128659780166</v>
      </c>
    </row>
    <row r="215" spans="1:17" ht="15" thickBot="1" x14ac:dyDescent="0.4">
      <c r="A215" s="27" t="s">
        <v>78</v>
      </c>
      <c r="B215" s="11">
        <v>202</v>
      </c>
      <c r="C215" s="11">
        <v>95.7</v>
      </c>
      <c r="D215" s="25">
        <f t="shared" si="97"/>
        <v>95.676736248822152</v>
      </c>
      <c r="E215" s="25">
        <f t="shared" si="98"/>
        <v>7.1995515136847148E-3</v>
      </c>
      <c r="F215" s="25">
        <f t="shared" si="99"/>
        <v>1.0080467490094502</v>
      </c>
      <c r="G215" s="25">
        <f t="shared" si="100"/>
        <v>98.721491027506119</v>
      </c>
      <c r="H215" s="25">
        <f t="shared" si="101"/>
        <v>-3.0214910275061158</v>
      </c>
      <c r="I215" s="26">
        <f t="shared" si="102"/>
        <v>3.1572529023052409E-2</v>
      </c>
      <c r="O215" t="s">
        <v>66</v>
      </c>
      <c r="P215">
        <v>100.19</v>
      </c>
      <c r="Q215">
        <v>103.99264385606683</v>
      </c>
    </row>
    <row r="216" spans="1:17" ht="15" thickBot="1" x14ac:dyDescent="0.4">
      <c r="A216" s="27" t="s">
        <v>77</v>
      </c>
      <c r="B216" s="11">
        <v>203</v>
      </c>
      <c r="C216" s="11">
        <v>79.02</v>
      </c>
      <c r="D216" s="25">
        <f t="shared" si="97"/>
        <v>96.334549659604761</v>
      </c>
      <c r="E216" s="25">
        <f t="shared" si="98"/>
        <v>7.5742955178190558E-3</v>
      </c>
      <c r="F216" s="25">
        <f t="shared" si="99"/>
        <v>0.81404807337094676</v>
      </c>
      <c r="G216" s="25">
        <f t="shared" si="100"/>
        <v>76.595736857775222</v>
      </c>
      <c r="H216" s="25">
        <f t="shared" si="101"/>
        <v>2.424263142224774</v>
      </c>
      <c r="I216" s="26">
        <f t="shared" si="102"/>
        <v>3.0679108355160391E-2</v>
      </c>
      <c r="O216" t="s">
        <v>65</v>
      </c>
      <c r="P216">
        <v>87.52</v>
      </c>
      <c r="Q216">
        <v>83.328457663196616</v>
      </c>
    </row>
    <row r="217" spans="1:17" ht="15" thickBot="1" x14ac:dyDescent="0.4">
      <c r="A217" s="29" t="s">
        <v>76</v>
      </c>
      <c r="B217" s="30">
        <v>204</v>
      </c>
      <c r="C217" s="30">
        <v>88.85</v>
      </c>
      <c r="D217" s="25">
        <f t="shared" si="97"/>
        <v>98.447625574696715</v>
      </c>
      <c r="E217" s="25">
        <f t="shared" si="98"/>
        <v>8.7870334519865746E-3</v>
      </c>
      <c r="F217" s="25">
        <f t="shared" si="99"/>
        <v>0.88191879123127492</v>
      </c>
      <c r="G217" s="25">
        <f t="shared" si="100"/>
        <v>80.646215628606953</v>
      </c>
      <c r="H217" s="25">
        <f t="shared" si="101"/>
        <v>8.2037843713930414</v>
      </c>
      <c r="I217" s="26">
        <f t="shared" si="102"/>
        <v>9.2332969852482183E-2</v>
      </c>
      <c r="O217" t="s">
        <v>64</v>
      </c>
      <c r="P217">
        <v>93.84</v>
      </c>
      <c r="Q217">
        <v>91.261729234612076</v>
      </c>
    </row>
    <row r="218" spans="1:17" ht="15" thickBot="1" x14ac:dyDescent="0.4">
      <c r="A218" s="24" t="s">
        <v>75</v>
      </c>
      <c r="B218" s="25">
        <v>205</v>
      </c>
      <c r="C218" s="25">
        <v>73.459999999999994</v>
      </c>
      <c r="D218" s="25">
        <f>$K$2*(C218/F206)+(1-$K$2)*(D217+E217)</f>
        <v>98.428026924772894</v>
      </c>
      <c r="E218" s="25">
        <f>$L$2*(D218-D217)+(1-$L$2)*E217</f>
        <v>8.770683716276529E-3</v>
      </c>
      <c r="F218" s="25">
        <f>$M$2*(C218/D218)+(1-$M$2)*F206</f>
        <v>0.7465799632880139</v>
      </c>
      <c r="G218" s="25">
        <f>(D217+E217)*F206</f>
        <v>73.558714365322643</v>
      </c>
      <c r="H218" s="25">
        <f t="shared" si="101"/>
        <v>-9.8714365322649655E-2</v>
      </c>
      <c r="I218" s="26">
        <f t="shared" si="102"/>
        <v>1.3437839003900035E-3</v>
      </c>
      <c r="O218" t="s">
        <v>63</v>
      </c>
      <c r="P218">
        <v>71.83</v>
      </c>
      <c r="Q218">
        <v>77.734592772536843</v>
      </c>
    </row>
    <row r="219" spans="1:17" ht="15" thickBot="1" x14ac:dyDescent="0.4">
      <c r="A219" s="27" t="s">
        <v>74</v>
      </c>
      <c r="B219" s="11">
        <v>206</v>
      </c>
      <c r="C219" s="11">
        <v>83.51</v>
      </c>
      <c r="D219" s="25">
        <f t="shared" ref="D219:D229" si="103">$K$2*(C219/F207)+(1-$K$2)*(D218+E218)</f>
        <v>101.96772179431773</v>
      </c>
      <c r="E219" s="25">
        <f t="shared" ref="E219:E229" si="104">$L$2*(D219-D218)+(1-$L$2)*E218</f>
        <v>1.0804444062511721E-2</v>
      </c>
      <c r="F219" s="25">
        <f t="shared" ref="F219:F229" si="105">$M$2*(C219/D219)+(1-$M$2)*F207</f>
        <v>0.79002988025847132</v>
      </c>
      <c r="G219" s="25">
        <f t="shared" ref="G219:G229" si="106">(D218+E218)*F207</f>
        <v>71.561786579655134</v>
      </c>
      <c r="H219" s="25">
        <f t="shared" ref="H219:H230" si="107">C219-G219</f>
        <v>11.948213420344871</v>
      </c>
      <c r="I219" s="26">
        <f t="shared" ref="I219:I230" si="108">ABS(H219/C219)</f>
        <v>0.14307524153209042</v>
      </c>
      <c r="O219" t="s">
        <v>62</v>
      </c>
      <c r="P219">
        <v>83.24</v>
      </c>
      <c r="Q219">
        <v>80.924972108140068</v>
      </c>
    </row>
    <row r="220" spans="1:17" ht="15" thickBot="1" x14ac:dyDescent="0.4">
      <c r="A220" s="27" t="s">
        <v>73</v>
      </c>
      <c r="B220" s="11">
        <v>207</v>
      </c>
      <c r="C220" s="11">
        <v>113.15</v>
      </c>
      <c r="D220" s="25">
        <f t="shared" si="103"/>
        <v>102.85152840449373</v>
      </c>
      <c r="E220" s="25">
        <f t="shared" si="104"/>
        <v>1.1307280457228145E-2</v>
      </c>
      <c r="F220" s="25">
        <f t="shared" si="105"/>
        <v>1.0897122762836986</v>
      </c>
      <c r="G220" s="25">
        <f t="shared" si="106"/>
        <v>108.81406747365669</v>
      </c>
      <c r="H220" s="25">
        <f t="shared" si="107"/>
        <v>4.3359325263433135</v>
      </c>
      <c r="I220" s="26">
        <f t="shared" si="108"/>
        <v>3.8320216759552037E-2</v>
      </c>
      <c r="O220" t="s">
        <v>61</v>
      </c>
      <c r="P220">
        <v>127.67</v>
      </c>
      <c r="Q220">
        <v>112.32066923539452</v>
      </c>
    </row>
    <row r="221" spans="1:17" ht="15" thickBot="1" x14ac:dyDescent="0.4">
      <c r="A221" s="27" t="s">
        <v>72</v>
      </c>
      <c r="B221" s="11">
        <v>208</v>
      </c>
      <c r="C221" s="11">
        <v>136.07</v>
      </c>
      <c r="D221" s="25">
        <f t="shared" si="103"/>
        <v>103.13165567242262</v>
      </c>
      <c r="E221" s="25">
        <f t="shared" si="104"/>
        <v>1.1462116812250877E-2</v>
      </c>
      <c r="F221" s="25">
        <f t="shared" si="105"/>
        <v>1.3154632539109201</v>
      </c>
      <c r="G221" s="25">
        <f t="shared" si="106"/>
        <v>134.43467064627708</v>
      </c>
      <c r="H221" s="25">
        <f t="shared" si="107"/>
        <v>1.6353293537229092</v>
      </c>
      <c r="I221" s="26">
        <f t="shared" si="108"/>
        <v>1.2018294655125371E-2</v>
      </c>
      <c r="O221" t="s">
        <v>60</v>
      </c>
      <c r="P221">
        <v>137.72</v>
      </c>
      <c r="Q221">
        <v>139.58764317872166</v>
      </c>
    </row>
    <row r="222" spans="1:17" ht="15" thickBot="1" x14ac:dyDescent="0.4">
      <c r="A222" s="27" t="s">
        <v>71</v>
      </c>
      <c r="B222" s="11">
        <v>209</v>
      </c>
      <c r="C222" s="11">
        <v>128.55000000000001</v>
      </c>
      <c r="D222" s="25">
        <f t="shared" si="103"/>
        <v>103.82694734483465</v>
      </c>
      <c r="E222" s="25">
        <f t="shared" si="104"/>
        <v>1.1855992568446449E-2</v>
      </c>
      <c r="F222" s="25">
        <f t="shared" si="105"/>
        <v>1.2289590350089177</v>
      </c>
      <c r="G222" s="25">
        <f t="shared" si="106"/>
        <v>124.70168326832248</v>
      </c>
      <c r="H222" s="25">
        <f t="shared" si="107"/>
        <v>3.848316731677528</v>
      </c>
      <c r="I222" s="26">
        <f t="shared" si="108"/>
        <v>2.9936341747783177E-2</v>
      </c>
      <c r="O222" t="s">
        <v>59</v>
      </c>
      <c r="P222">
        <v>139.16999999999999</v>
      </c>
      <c r="Q222">
        <v>130.04945740253615</v>
      </c>
    </row>
    <row r="223" spans="1:17" ht="15" thickBot="1" x14ac:dyDescent="0.4">
      <c r="A223" s="27" t="s">
        <v>70</v>
      </c>
      <c r="B223" s="11">
        <v>210</v>
      </c>
      <c r="C223" s="11">
        <v>132.52000000000001</v>
      </c>
      <c r="D223" s="25">
        <f t="shared" si="103"/>
        <v>103.85031748348086</v>
      </c>
      <c r="E223" s="25">
        <f t="shared" si="104"/>
        <v>1.1862624547067714E-2</v>
      </c>
      <c r="F223" s="25">
        <f t="shared" si="105"/>
        <v>1.2759046911310354</v>
      </c>
      <c r="G223" s="25">
        <f t="shared" si="106"/>
        <v>132.45163713236488</v>
      </c>
      <c r="H223" s="25">
        <f t="shared" si="107"/>
        <v>6.8362867635130442E-2</v>
      </c>
      <c r="I223" s="26">
        <f t="shared" si="108"/>
        <v>5.1586830391737429E-4</v>
      </c>
      <c r="O223" t="s">
        <v>58</v>
      </c>
      <c r="P223">
        <v>146.29</v>
      </c>
      <c r="Q223">
        <v>137.06922618843703</v>
      </c>
    </row>
    <row r="224" spans="1:17" ht="15" thickBot="1" x14ac:dyDescent="0.4">
      <c r="A224" s="27" t="s">
        <v>69</v>
      </c>
      <c r="B224" s="11">
        <v>211</v>
      </c>
      <c r="C224" s="11">
        <v>81.09</v>
      </c>
      <c r="D224" s="25">
        <f t="shared" si="103"/>
        <v>102.81725329017961</v>
      </c>
      <c r="E224" s="25">
        <f t="shared" si="104"/>
        <v>1.1260762084150241E-2</v>
      </c>
      <c r="F224" s="25">
        <f t="shared" si="105"/>
        <v>0.79825566965275963</v>
      </c>
      <c r="G224" s="25">
        <f t="shared" si="106"/>
        <v>85.073969636184714</v>
      </c>
      <c r="H224" s="25">
        <f t="shared" si="107"/>
        <v>-3.9839696361847103</v>
      </c>
      <c r="I224" s="26">
        <f t="shared" si="108"/>
        <v>4.9130221188614008E-2</v>
      </c>
      <c r="O224" t="s">
        <v>57</v>
      </c>
      <c r="P224">
        <v>85.38</v>
      </c>
      <c r="Q224">
        <v>87.006977985178722</v>
      </c>
    </row>
    <row r="225" spans="1:17" ht="15" thickBot="1" x14ac:dyDescent="0.4">
      <c r="A225" s="27" t="s">
        <v>68</v>
      </c>
      <c r="B225" s="11">
        <v>212</v>
      </c>
      <c r="C225" s="11">
        <v>124.71</v>
      </c>
      <c r="D225" s="25">
        <f t="shared" si="103"/>
        <v>101.68396964212255</v>
      </c>
      <c r="E225" s="25">
        <f t="shared" si="104"/>
        <v>1.0601521354713813E-2</v>
      </c>
      <c r="F225" s="25">
        <f t="shared" si="105"/>
        <v>1.2430063516297873</v>
      </c>
      <c r="G225" s="25">
        <f t="shared" si="106"/>
        <v>131.52421261321459</v>
      </c>
      <c r="H225" s="25">
        <f t="shared" si="107"/>
        <v>-6.8142126132145933</v>
      </c>
      <c r="I225" s="26">
        <f t="shared" si="108"/>
        <v>5.4640466788666457E-2</v>
      </c>
      <c r="O225" t="s">
        <v>56</v>
      </c>
      <c r="P225">
        <v>137.87</v>
      </c>
      <c r="Q225">
        <v>134.95691643969346</v>
      </c>
    </row>
    <row r="226" spans="1:17" ht="15" thickBot="1" x14ac:dyDescent="0.4">
      <c r="A226" s="27" t="s">
        <v>67</v>
      </c>
      <c r="B226" s="11">
        <v>213</v>
      </c>
      <c r="C226" s="11">
        <v>115.02</v>
      </c>
      <c r="D226" s="25">
        <f t="shared" si="103"/>
        <v>103.15108049357244</v>
      </c>
      <c r="E226" s="25">
        <f t="shared" si="104"/>
        <v>1.1440449285072095E-2</v>
      </c>
      <c r="F226" s="25">
        <f t="shared" si="105"/>
        <v>1.0978424912269025</v>
      </c>
      <c r="G226" s="25">
        <f t="shared" si="106"/>
        <v>107.83128659780166</v>
      </c>
      <c r="H226" s="25">
        <f t="shared" si="107"/>
        <v>7.1887134021983314</v>
      </c>
      <c r="I226" s="26">
        <f t="shared" si="108"/>
        <v>6.2499681813583133E-2</v>
      </c>
      <c r="O226" t="s">
        <v>55</v>
      </c>
      <c r="P226">
        <v>113.6</v>
      </c>
      <c r="Q226">
        <v>119.76501182223558</v>
      </c>
    </row>
    <row r="227" spans="1:17" ht="15" thickBot="1" x14ac:dyDescent="0.4">
      <c r="A227" s="27" t="s">
        <v>66</v>
      </c>
      <c r="B227" s="11">
        <v>214</v>
      </c>
      <c r="C227" s="11">
        <v>100.19</v>
      </c>
      <c r="D227" s="25">
        <f t="shared" si="103"/>
        <v>102.35209357528406</v>
      </c>
      <c r="E227" s="25">
        <f t="shared" si="104"/>
        <v>1.0973655053043607E-2</v>
      </c>
      <c r="F227" s="25">
        <f t="shared" si="105"/>
        <v>0.98805647734302249</v>
      </c>
      <c r="G227" s="25">
        <f t="shared" si="106"/>
        <v>103.99264385606683</v>
      </c>
      <c r="H227" s="25">
        <f t="shared" si="107"/>
        <v>-3.8026438560668367</v>
      </c>
      <c r="I227" s="26">
        <f t="shared" si="108"/>
        <v>3.7954325342517588E-2</v>
      </c>
      <c r="O227" t="s">
        <v>54</v>
      </c>
      <c r="P227">
        <v>106.03</v>
      </c>
      <c r="Q227">
        <v>106.61020594573326</v>
      </c>
    </row>
    <row r="228" spans="1:17" ht="15" thickBot="1" x14ac:dyDescent="0.4">
      <c r="A228" s="27" t="s">
        <v>65</v>
      </c>
      <c r="B228" s="11">
        <v>215</v>
      </c>
      <c r="C228" s="11">
        <v>87.52</v>
      </c>
      <c r="D228" s="25">
        <f t="shared" si="103"/>
        <v>103.46926536928329</v>
      </c>
      <c r="E228" s="25">
        <f t="shared" si="104"/>
        <v>1.161080889483305E-2</v>
      </c>
      <c r="F228" s="25">
        <f t="shared" si="105"/>
        <v>0.83584484959246619</v>
      </c>
      <c r="G228" s="25">
        <f t="shared" si="106"/>
        <v>83.328457663196616</v>
      </c>
      <c r="H228" s="25">
        <f t="shared" si="107"/>
        <v>4.19154233680338</v>
      </c>
      <c r="I228" s="26">
        <f t="shared" si="108"/>
        <v>4.7892394159087984E-2</v>
      </c>
      <c r="O228" t="s">
        <v>53</v>
      </c>
      <c r="P228">
        <v>92.95</v>
      </c>
      <c r="Q228">
        <v>90.092999089296242</v>
      </c>
    </row>
    <row r="229" spans="1:17" ht="15" thickBot="1" x14ac:dyDescent="0.4">
      <c r="A229" s="29" t="s">
        <v>64</v>
      </c>
      <c r="B229" s="30">
        <v>216</v>
      </c>
      <c r="C229" s="30">
        <v>93.84</v>
      </c>
      <c r="D229" s="25">
        <f t="shared" si="103"/>
        <v>104.10894762062851</v>
      </c>
      <c r="E229" s="25">
        <f t="shared" si="104"/>
        <v>1.1972568798765567E-2</v>
      </c>
      <c r="F229" s="25">
        <f t="shared" si="105"/>
        <v>0.89524388401604549</v>
      </c>
      <c r="G229" s="25">
        <f t="shared" si="106"/>
        <v>91.261729234612076</v>
      </c>
      <c r="H229" s="25">
        <f t="shared" si="107"/>
        <v>2.5782707653879271</v>
      </c>
      <c r="I229" s="26">
        <f t="shared" si="108"/>
        <v>2.7475178659291635E-2</v>
      </c>
      <c r="O229" t="s">
        <v>52</v>
      </c>
      <c r="P229">
        <v>94.71</v>
      </c>
      <c r="Q229">
        <v>97.165754271690162</v>
      </c>
    </row>
    <row r="230" spans="1:17" ht="15" thickBot="1" x14ac:dyDescent="0.4">
      <c r="A230" s="24" t="s">
        <v>63</v>
      </c>
      <c r="B230" s="25">
        <v>217</v>
      </c>
      <c r="C230" s="25">
        <v>71.83</v>
      </c>
      <c r="D230" s="25">
        <f>$K$2*(C230/F218)+(1-$K$2)*(D229+E229)</f>
        <v>102.42180532371945</v>
      </c>
      <c r="E230" s="25">
        <f>$L$2*(D230-D229)+(1-$L$2)*E229</f>
        <v>1.0993903651707352E-2</v>
      </c>
      <c r="F230" s="25">
        <f>$M$2*(C230/D230)+(1-$M$2)*F218</f>
        <v>0.71556099862840772</v>
      </c>
      <c r="G230" s="25">
        <f>(D229+E229)*F218</f>
        <v>77.734592772536843</v>
      </c>
      <c r="H230" s="25">
        <f t="shared" si="107"/>
        <v>-5.9045927725368443</v>
      </c>
      <c r="I230" s="26">
        <f t="shared" si="108"/>
        <v>8.2202321767184242E-2</v>
      </c>
      <c r="O230" t="s">
        <v>51</v>
      </c>
      <c r="P230">
        <v>84.05</v>
      </c>
      <c r="Q230">
        <v>77.252166668396285</v>
      </c>
    </row>
    <row r="231" spans="1:17" ht="15" thickBot="1" x14ac:dyDescent="0.4">
      <c r="A231" s="27" t="s">
        <v>62</v>
      </c>
      <c r="B231" s="11">
        <v>218</v>
      </c>
      <c r="C231" s="11">
        <v>83.24</v>
      </c>
      <c r="D231" s="25">
        <f t="shared" ref="D231:D241" si="109">$K$2*(C231/F219)+(1-$K$2)*(D230+E230)</f>
        <v>103.06233705289243</v>
      </c>
      <c r="E231" s="25">
        <f t="shared" ref="E231:E241" si="110">$L$2*(D231-D230)+(1-$L$2)*E230</f>
        <v>1.1356508170699551E-2</v>
      </c>
      <c r="F231" s="25">
        <f t="shared" ref="F231:F241" si="111">$M$2*(C231/D231)+(1-$M$2)*F219</f>
        <v>0.80211597558918102</v>
      </c>
      <c r="G231" s="25">
        <f t="shared" ref="G231:G241" si="112">(D230+E230)*F219</f>
        <v>80.924972108140068</v>
      </c>
      <c r="H231" s="25">
        <f t="shared" ref="H231:H242" si="113">C231-G231</f>
        <v>2.315027891859927</v>
      </c>
      <c r="I231" s="26">
        <f t="shared" ref="I231:I242" si="114">ABS(H231/C231)</f>
        <v>2.7811483563910704E-2</v>
      </c>
      <c r="O231" t="s">
        <v>50</v>
      </c>
      <c r="P231">
        <v>86.59</v>
      </c>
      <c r="Q231">
        <v>88.2459921175613</v>
      </c>
    </row>
    <row r="232" spans="1:17" ht="15" thickBot="1" x14ac:dyDescent="0.4">
      <c r="A232" s="27" t="s">
        <v>61</v>
      </c>
      <c r="B232" s="11">
        <v>219</v>
      </c>
      <c r="C232" s="11">
        <v>127.67</v>
      </c>
      <c r="D232" s="25">
        <f t="shared" si="109"/>
        <v>106.09981756491561</v>
      </c>
      <c r="E232" s="25">
        <f t="shared" si="110"/>
        <v>1.3099511044147392E-2</v>
      </c>
      <c r="F232" s="25">
        <f t="shared" si="111"/>
        <v>1.1675525907377429</v>
      </c>
      <c r="G232" s="25">
        <f t="shared" si="112"/>
        <v>112.32066923539452</v>
      </c>
      <c r="H232" s="25">
        <f t="shared" si="113"/>
        <v>15.349330764605483</v>
      </c>
      <c r="I232" s="26">
        <f t="shared" si="114"/>
        <v>0.12022660581660126</v>
      </c>
      <c r="O232" t="s">
        <v>49</v>
      </c>
      <c r="P232">
        <v>119.19</v>
      </c>
      <c r="Q232">
        <v>127.94972153599237</v>
      </c>
    </row>
    <row r="233" spans="1:17" ht="15" thickBot="1" x14ac:dyDescent="0.4">
      <c r="A233" s="27" t="s">
        <v>60</v>
      </c>
      <c r="B233" s="11">
        <v>220</v>
      </c>
      <c r="C233" s="11">
        <v>137.72</v>
      </c>
      <c r="D233" s="25">
        <f t="shared" si="109"/>
        <v>105.80789989416348</v>
      </c>
      <c r="E233" s="25">
        <f t="shared" si="110"/>
        <v>1.2923825638114774E-2</v>
      </c>
      <c r="F233" s="25">
        <f t="shared" si="111"/>
        <v>1.3059658351908434</v>
      </c>
      <c r="G233" s="25">
        <f t="shared" si="112"/>
        <v>139.58764317872166</v>
      </c>
      <c r="H233" s="25">
        <f t="shared" si="113"/>
        <v>-1.8676431787216643</v>
      </c>
      <c r="I233" s="26">
        <f t="shared" si="114"/>
        <v>1.356116162301528E-2</v>
      </c>
      <c r="O233" t="s">
        <v>48</v>
      </c>
      <c r="P233">
        <v>136.93</v>
      </c>
      <c r="Q233">
        <v>141.03152586783617</v>
      </c>
    </row>
    <row r="234" spans="1:17" ht="15" thickBot="1" x14ac:dyDescent="0.4">
      <c r="A234" s="27" t="s">
        <v>59</v>
      </c>
      <c r="B234" s="11">
        <v>221</v>
      </c>
      <c r="C234" s="11">
        <v>139.16999999999999</v>
      </c>
      <c r="D234" s="25">
        <f t="shared" si="109"/>
        <v>107.41520574091284</v>
      </c>
      <c r="E234" s="25">
        <f t="shared" si="110"/>
        <v>1.3842166208637522E-2</v>
      </c>
      <c r="F234" s="25">
        <f t="shared" si="111"/>
        <v>1.2746451980624343</v>
      </c>
      <c r="G234" s="25">
        <f t="shared" si="112"/>
        <v>130.04945740253615</v>
      </c>
      <c r="H234" s="25">
        <f t="shared" si="113"/>
        <v>9.1205425974638388</v>
      </c>
      <c r="I234" s="26">
        <f t="shared" si="114"/>
        <v>6.5535263328762236E-2</v>
      </c>
      <c r="O234" t="s">
        <v>47</v>
      </c>
      <c r="P234">
        <v>142.66</v>
      </c>
      <c r="Q234">
        <v>136.80663074285411</v>
      </c>
    </row>
    <row r="235" spans="1:17" ht="15" thickBot="1" x14ac:dyDescent="0.4">
      <c r="A235" s="27" t="s">
        <v>58</v>
      </c>
      <c r="B235" s="11">
        <v>222</v>
      </c>
      <c r="C235" s="11">
        <v>146.29</v>
      </c>
      <c r="D235" s="25">
        <f t="shared" si="109"/>
        <v>108.98164315909671</v>
      </c>
      <c r="E235" s="25">
        <f t="shared" si="110"/>
        <v>1.4736438215352756E-2</v>
      </c>
      <c r="F235" s="25">
        <f t="shared" si="111"/>
        <v>1.3214290450612145</v>
      </c>
      <c r="G235" s="25">
        <f t="shared" si="112"/>
        <v>137.06922618843703</v>
      </c>
      <c r="H235" s="25">
        <f t="shared" si="113"/>
        <v>9.2207738115629638</v>
      </c>
      <c r="I235" s="26">
        <f t="shared" si="114"/>
        <v>6.3030786872397049E-2</v>
      </c>
      <c r="O235" t="s">
        <v>46</v>
      </c>
      <c r="P235">
        <v>154.94999999999999</v>
      </c>
      <c r="Q235">
        <v>143.15042422178428</v>
      </c>
    </row>
    <row r="236" spans="1:17" ht="15" thickBot="1" x14ac:dyDescent="0.4">
      <c r="A236" s="27" t="s">
        <v>57</v>
      </c>
      <c r="B236" s="11">
        <v>223</v>
      </c>
      <c r="C236" s="11">
        <v>85.38</v>
      </c>
      <c r="D236" s="25">
        <f t="shared" si="109"/>
        <v>108.55850597509365</v>
      </c>
      <c r="E236" s="25">
        <f t="shared" si="110"/>
        <v>1.4484229455644936E-2</v>
      </c>
      <c r="F236" s="25">
        <f t="shared" si="111"/>
        <v>0.79019172398984505</v>
      </c>
      <c r="G236" s="25">
        <f t="shared" si="112"/>
        <v>87.006977985178722</v>
      </c>
      <c r="H236" s="25">
        <f t="shared" si="113"/>
        <v>-1.6269779851787263</v>
      </c>
      <c r="I236" s="26">
        <f t="shared" si="114"/>
        <v>1.9055727163020921E-2</v>
      </c>
      <c r="O236" t="s">
        <v>45</v>
      </c>
      <c r="P236">
        <v>85.65</v>
      </c>
      <c r="Q236">
        <v>87.12949896287823</v>
      </c>
    </row>
    <row r="237" spans="1:17" ht="15" thickBot="1" x14ac:dyDescent="0.4">
      <c r="A237" s="27" t="s">
        <v>56</v>
      </c>
      <c r="B237" s="11">
        <v>224</v>
      </c>
      <c r="C237" s="11">
        <v>137.87</v>
      </c>
      <c r="D237" s="25">
        <f t="shared" si="109"/>
        <v>109.07647772860348</v>
      </c>
      <c r="E237" s="25">
        <f t="shared" si="110"/>
        <v>1.4774230856795171E-2</v>
      </c>
      <c r="F237" s="25">
        <f t="shared" si="111"/>
        <v>1.2573761809889588</v>
      </c>
      <c r="G237" s="25">
        <f t="shared" si="112"/>
        <v>134.95691643969346</v>
      </c>
      <c r="H237" s="25">
        <f t="shared" si="113"/>
        <v>2.9130835603065464</v>
      </c>
      <c r="I237" s="26">
        <f t="shared" si="114"/>
        <v>2.1129205485649862E-2</v>
      </c>
      <c r="O237" t="s">
        <v>44</v>
      </c>
      <c r="P237">
        <v>144.16</v>
      </c>
      <c r="Q237">
        <v>138.15626298487129</v>
      </c>
    </row>
    <row r="238" spans="1:17" ht="15" thickBot="1" x14ac:dyDescent="0.4">
      <c r="A238" s="27" t="s">
        <v>55</v>
      </c>
      <c r="B238" s="11">
        <v>225</v>
      </c>
      <c r="C238" s="11">
        <v>113.6</v>
      </c>
      <c r="D238" s="25">
        <f t="shared" si="109"/>
        <v>107.88481954573186</v>
      </c>
      <c r="E238" s="25">
        <f t="shared" si="110"/>
        <v>1.4079343548452155E-2</v>
      </c>
      <c r="F238" s="25">
        <f t="shared" si="111"/>
        <v>1.0670954487195763</v>
      </c>
      <c r="G238" s="25">
        <f t="shared" si="112"/>
        <v>119.76501182223558</v>
      </c>
      <c r="H238" s="25">
        <f t="shared" si="113"/>
        <v>-6.1650118222355843</v>
      </c>
      <c r="I238" s="26">
        <f t="shared" si="114"/>
        <v>5.4269470266158318E-2</v>
      </c>
      <c r="O238" t="s">
        <v>43</v>
      </c>
      <c r="P238">
        <v>120.74</v>
      </c>
      <c r="Q238">
        <v>118.3602709780686</v>
      </c>
    </row>
    <row r="239" spans="1:17" ht="15" thickBot="1" x14ac:dyDescent="0.4">
      <c r="A239" s="27" t="s">
        <v>54</v>
      </c>
      <c r="B239" s="11">
        <v>226</v>
      </c>
      <c r="C239" s="11">
        <v>106.03</v>
      </c>
      <c r="D239" s="25">
        <f t="shared" si="109"/>
        <v>107.77274242041619</v>
      </c>
      <c r="E239" s="25">
        <f t="shared" si="110"/>
        <v>1.4006679279752573E-2</v>
      </c>
      <c r="F239" s="25">
        <f t="shared" si="111"/>
        <v>0.98515978070843946</v>
      </c>
      <c r="G239" s="25">
        <f t="shared" si="112"/>
        <v>106.61020594573326</v>
      </c>
      <c r="H239" s="25">
        <f t="shared" si="113"/>
        <v>-0.58020594573325468</v>
      </c>
      <c r="I239" s="26">
        <f t="shared" si="114"/>
        <v>5.4720922921178408E-3</v>
      </c>
      <c r="O239" t="s">
        <v>42</v>
      </c>
      <c r="P239">
        <v>113.19</v>
      </c>
      <c r="Q239">
        <v>109.75987886673887</v>
      </c>
    </row>
    <row r="240" spans="1:17" ht="15" thickBot="1" x14ac:dyDescent="0.4">
      <c r="A240" s="27" t="s">
        <v>53</v>
      </c>
      <c r="B240" s="11">
        <v>227</v>
      </c>
      <c r="C240" s="11">
        <v>92.95</v>
      </c>
      <c r="D240" s="25">
        <f t="shared" si="109"/>
        <v>108.52108342186693</v>
      </c>
      <c r="E240" s="25">
        <f t="shared" si="110"/>
        <v>1.4429645037925714E-2</v>
      </c>
      <c r="F240" s="25">
        <f t="shared" si="111"/>
        <v>0.85001015791773182</v>
      </c>
      <c r="G240" s="25">
        <f t="shared" si="112"/>
        <v>90.092999089296242</v>
      </c>
      <c r="H240" s="25">
        <f t="shared" si="113"/>
        <v>2.8570009107037606</v>
      </c>
      <c r="I240" s="26">
        <f t="shared" si="114"/>
        <v>3.0736965150121146E-2</v>
      </c>
      <c r="O240" t="s">
        <v>41</v>
      </c>
      <c r="P240">
        <v>93.81</v>
      </c>
      <c r="Q240">
        <v>95.352207017457417</v>
      </c>
    </row>
    <row r="241" spans="1:17" ht="15" thickBot="1" x14ac:dyDescent="0.4">
      <c r="A241" s="29" t="s">
        <v>52</v>
      </c>
      <c r="B241" s="30">
        <v>228</v>
      </c>
      <c r="C241" s="30">
        <v>94.71</v>
      </c>
      <c r="D241" s="25">
        <f t="shared" si="109"/>
        <v>107.94619105267304</v>
      </c>
      <c r="E241" s="25">
        <f t="shared" si="110"/>
        <v>1.409020423415018E-2</v>
      </c>
      <c r="F241" s="25">
        <f t="shared" si="111"/>
        <v>0.88300315286146724</v>
      </c>
      <c r="G241" s="25">
        <f t="shared" si="112"/>
        <v>97.165754271690162</v>
      </c>
      <c r="H241" s="25">
        <f t="shared" si="113"/>
        <v>-2.4557542716901679</v>
      </c>
      <c r="I241" s="26">
        <f t="shared" si="114"/>
        <v>2.5929197251506369E-2</v>
      </c>
      <c r="O241" t="s">
        <v>40</v>
      </c>
      <c r="P241">
        <v>91.64</v>
      </c>
      <c r="Q241">
        <v>98.723414415709954</v>
      </c>
    </row>
    <row r="242" spans="1:17" ht="15" thickBot="1" x14ac:dyDescent="0.4">
      <c r="A242" s="24" t="s">
        <v>51</v>
      </c>
      <c r="B242" s="25">
        <v>229</v>
      </c>
      <c r="C242" s="25">
        <v>84.05</v>
      </c>
      <c r="D242" s="25">
        <f>$K$2*(C242/F230)+(1-$K$2)*(D241+E241)</f>
        <v>110.00123409878552</v>
      </c>
      <c r="E242" s="25">
        <f>$L$2*(D242-D241)+(1-$L$2)*E241</f>
        <v>1.5265763022698381E-2</v>
      </c>
      <c r="F242" s="25">
        <f>$M$2*(C242/D242)+(1-$M$2)*F230</f>
        <v>0.74881184687600211</v>
      </c>
      <c r="G242" s="25">
        <f>(D241+E241)*F230</f>
        <v>77.252166668396285</v>
      </c>
      <c r="H242" s="25">
        <f t="shared" si="113"/>
        <v>6.7978333316037123</v>
      </c>
      <c r="I242" s="26">
        <f t="shared" si="114"/>
        <v>8.0878445349241074E-2</v>
      </c>
      <c r="O242" t="s">
        <v>39</v>
      </c>
      <c r="P242">
        <v>85.44</v>
      </c>
      <c r="Q242">
        <v>82.441150743795234</v>
      </c>
    </row>
    <row r="243" spans="1:17" ht="15" thickBot="1" x14ac:dyDescent="0.4">
      <c r="A243" s="27" t="s">
        <v>50</v>
      </c>
      <c r="B243" s="11">
        <v>230</v>
      </c>
      <c r="C243" s="11">
        <v>86.59</v>
      </c>
      <c r="D243" s="25">
        <f t="shared" ref="D243:D253" si="115">$K$2*(C243/F231)+(1-$K$2)*(D242+E242)</f>
        <v>109.57296249054779</v>
      </c>
      <c r="E243" s="25">
        <f t="shared" ref="E243:E253" si="116">$L$2*(D243-D242)+(1-$L$2)*E242</f>
        <v>1.5010292026928143E-2</v>
      </c>
      <c r="F243" s="25">
        <f t="shared" ref="F243:F253" si="117">$M$2*(C243/D243)+(1-$M$2)*F231</f>
        <v>0.79398421403324138</v>
      </c>
      <c r="G243" s="25">
        <f t="shared" ref="G243:G253" si="118">(D242+E242)*F231</f>
        <v>88.2459921175613</v>
      </c>
      <c r="H243" s="25">
        <f t="shared" ref="H243:H254" si="119">C243-G243</f>
        <v>-1.6559921175612971</v>
      </c>
      <c r="I243" s="26">
        <f t="shared" ref="I243:I254" si="120">ABS(H243/C243)</f>
        <v>1.9124519200384535E-2</v>
      </c>
      <c r="O243" t="s">
        <v>38</v>
      </c>
      <c r="P243">
        <v>101.19</v>
      </c>
      <c r="Q243">
        <v>88.110048817568824</v>
      </c>
    </row>
    <row r="244" spans="1:17" ht="15" thickBot="1" x14ac:dyDescent="0.4">
      <c r="A244" s="27" t="s">
        <v>49</v>
      </c>
      <c r="B244" s="11">
        <v>231</v>
      </c>
      <c r="C244" s="11">
        <v>119.19</v>
      </c>
      <c r="D244" s="25">
        <f t="shared" si="115"/>
        <v>107.97612892772668</v>
      </c>
      <c r="E244" s="25">
        <f t="shared" si="116"/>
        <v>1.4081893697258655E-2</v>
      </c>
      <c r="F244" s="25">
        <f t="shared" si="117"/>
        <v>1.1239017793260533</v>
      </c>
      <c r="G244" s="25">
        <f t="shared" si="118"/>
        <v>127.94972153599237</v>
      </c>
      <c r="H244" s="25">
        <f t="shared" si="119"/>
        <v>-8.7597215359923695</v>
      </c>
      <c r="I244" s="26">
        <f t="shared" si="120"/>
        <v>7.3493762362550299E-2</v>
      </c>
      <c r="O244" t="s">
        <v>37</v>
      </c>
      <c r="P244">
        <v>142.84</v>
      </c>
      <c r="Q244">
        <v>128.71932027135711</v>
      </c>
    </row>
    <row r="245" spans="1:17" ht="15" thickBot="1" x14ac:dyDescent="0.4">
      <c r="A245" s="27" t="s">
        <v>48</v>
      </c>
      <c r="B245" s="11">
        <v>232</v>
      </c>
      <c r="C245" s="11">
        <v>136.93</v>
      </c>
      <c r="D245" s="25">
        <f t="shared" si="115"/>
        <v>107.3154921035901</v>
      </c>
      <c r="E245" s="25">
        <f t="shared" si="116"/>
        <v>1.3693265649479968E-2</v>
      </c>
      <c r="F245" s="25">
        <f t="shared" si="117"/>
        <v>1.2854015883836576</v>
      </c>
      <c r="G245" s="25">
        <f t="shared" si="118"/>
        <v>141.03152586783617</v>
      </c>
      <c r="H245" s="25">
        <f t="shared" si="119"/>
        <v>-4.101525867836159</v>
      </c>
      <c r="I245" s="26">
        <f t="shared" si="120"/>
        <v>2.9953449703031907E-2</v>
      </c>
      <c r="O245" t="s">
        <v>36</v>
      </c>
      <c r="P245">
        <v>150.71</v>
      </c>
      <c r="Q245">
        <v>150.71010787186282</v>
      </c>
    </row>
    <row r="246" spans="1:17" ht="15" thickBot="1" x14ac:dyDescent="0.4">
      <c r="A246" s="27" t="s">
        <v>47</v>
      </c>
      <c r="B246" s="11">
        <v>233</v>
      </c>
      <c r="C246" s="11">
        <v>142.66</v>
      </c>
      <c r="D246" s="25">
        <f t="shared" si="115"/>
        <v>108.31575042168424</v>
      </c>
      <c r="E246" s="25">
        <f t="shared" si="116"/>
        <v>1.4261512594768761E-2</v>
      </c>
      <c r="F246" s="25">
        <f t="shared" si="117"/>
        <v>1.303721828949326</v>
      </c>
      <c r="G246" s="25">
        <f t="shared" si="118"/>
        <v>136.80663074285411</v>
      </c>
      <c r="H246" s="25">
        <f t="shared" si="119"/>
        <v>5.8533692571458857</v>
      </c>
      <c r="I246" s="26">
        <f t="shared" si="120"/>
        <v>4.1030206484970459E-2</v>
      </c>
      <c r="O246" t="s">
        <v>35</v>
      </c>
      <c r="P246">
        <v>154.24</v>
      </c>
      <c r="Q246">
        <v>152.88325365784888</v>
      </c>
    </row>
    <row r="247" spans="1:17" ht="15" thickBot="1" x14ac:dyDescent="0.4">
      <c r="A247" s="27" t="s">
        <v>46</v>
      </c>
      <c r="B247" s="11">
        <v>234</v>
      </c>
      <c r="C247" s="11">
        <v>154.94999999999999</v>
      </c>
      <c r="D247" s="25">
        <f t="shared" si="115"/>
        <v>110.24837879924746</v>
      </c>
      <c r="E247" s="25">
        <f t="shared" si="116"/>
        <v>1.5366463665415678E-2</v>
      </c>
      <c r="F247" s="25">
        <f t="shared" si="117"/>
        <v>1.3790159789329215</v>
      </c>
      <c r="G247" s="25">
        <f t="shared" si="118"/>
        <v>143.15042422178428</v>
      </c>
      <c r="H247" s="25">
        <f t="shared" si="119"/>
        <v>11.799575778215711</v>
      </c>
      <c r="I247" s="26">
        <f t="shared" si="120"/>
        <v>7.6150860136919726E-2</v>
      </c>
      <c r="O247" t="s">
        <v>34</v>
      </c>
      <c r="P247">
        <v>150.63</v>
      </c>
      <c r="Q247">
        <v>162.04786713839965</v>
      </c>
    </row>
    <row r="248" spans="1:17" ht="15" thickBot="1" x14ac:dyDescent="0.4">
      <c r="A248" s="27" t="s">
        <v>45</v>
      </c>
      <c r="B248" s="11">
        <v>235</v>
      </c>
      <c r="C248" s="11">
        <v>85.65</v>
      </c>
      <c r="D248" s="25">
        <f t="shared" si="115"/>
        <v>109.86149965814201</v>
      </c>
      <c r="E248" s="25">
        <f t="shared" si="116"/>
        <v>1.5134776119216375E-2</v>
      </c>
      <c r="F248" s="25">
        <f t="shared" si="117"/>
        <v>0.78294571420754233</v>
      </c>
      <c r="G248" s="25">
        <f t="shared" si="118"/>
        <v>87.12949896287823</v>
      </c>
      <c r="H248" s="25">
        <f t="shared" si="119"/>
        <v>-1.4794989628782247</v>
      </c>
      <c r="I248" s="26">
        <f t="shared" si="120"/>
        <v>1.727377656600379E-2</v>
      </c>
      <c r="O248" t="s">
        <v>33</v>
      </c>
      <c r="P248">
        <v>91.25</v>
      </c>
      <c r="Q248">
        <v>90.62549649329695</v>
      </c>
    </row>
    <row r="249" spans="1:17" ht="15" thickBot="1" x14ac:dyDescent="0.4">
      <c r="A249" s="27" t="s">
        <v>44</v>
      </c>
      <c r="B249" s="11">
        <v>236</v>
      </c>
      <c r="C249" s="11">
        <v>144.16</v>
      </c>
      <c r="D249" s="25">
        <f t="shared" si="115"/>
        <v>110.9024411794241</v>
      </c>
      <c r="E249" s="25">
        <f t="shared" si="116"/>
        <v>1.5725625701766471E-2</v>
      </c>
      <c r="F249" s="25">
        <f t="shared" si="117"/>
        <v>1.2865041583525203</v>
      </c>
      <c r="G249" s="25">
        <f t="shared" si="118"/>
        <v>138.15626298487129</v>
      </c>
      <c r="H249" s="25">
        <f t="shared" si="119"/>
        <v>6.0037370151287064</v>
      </c>
      <c r="I249" s="26">
        <f t="shared" si="120"/>
        <v>4.1646344444566497E-2</v>
      </c>
      <c r="O249" t="s">
        <v>32</v>
      </c>
      <c r="P249">
        <v>160.18</v>
      </c>
      <c r="Q249">
        <v>149.15635026855685</v>
      </c>
    </row>
    <row r="250" spans="1:17" ht="15" thickBot="1" x14ac:dyDescent="0.4">
      <c r="A250" s="27" t="s">
        <v>43</v>
      </c>
      <c r="B250" s="11">
        <v>237</v>
      </c>
      <c r="C250" s="11">
        <v>120.74</v>
      </c>
      <c r="D250" s="25">
        <f t="shared" si="115"/>
        <v>111.39727473449332</v>
      </c>
      <c r="E250" s="25">
        <f t="shared" si="116"/>
        <v>1.6001584815311054E-2</v>
      </c>
      <c r="F250" s="25">
        <f t="shared" si="117"/>
        <v>1.0785897536647477</v>
      </c>
      <c r="G250" s="25">
        <f t="shared" si="118"/>
        <v>118.3602709780686</v>
      </c>
      <c r="H250" s="25">
        <f t="shared" si="119"/>
        <v>2.3797290219313965</v>
      </c>
      <c r="I250" s="26">
        <f t="shared" si="120"/>
        <v>1.9709533062211335E-2</v>
      </c>
      <c r="O250" t="s">
        <v>31</v>
      </c>
      <c r="P250">
        <v>124.29</v>
      </c>
      <c r="Q250">
        <v>127.05755594425797</v>
      </c>
    </row>
    <row r="251" spans="1:17" ht="15" thickBot="1" x14ac:dyDescent="0.4">
      <c r="A251" s="27" t="s">
        <v>42</v>
      </c>
      <c r="B251" s="11">
        <v>238</v>
      </c>
      <c r="C251" s="11">
        <v>113.19</v>
      </c>
      <c r="D251" s="25">
        <f t="shared" si="115"/>
        <v>112.16129406837442</v>
      </c>
      <c r="E251" s="25">
        <f t="shared" si="116"/>
        <v>1.6432432025918358E-2</v>
      </c>
      <c r="F251" s="25">
        <f t="shared" si="117"/>
        <v>1.001614717556687</v>
      </c>
      <c r="G251" s="25">
        <f t="shared" si="118"/>
        <v>109.75987886673887</v>
      </c>
      <c r="H251" s="25">
        <f t="shared" si="119"/>
        <v>3.4301211332611246</v>
      </c>
      <c r="I251" s="26">
        <f t="shared" si="120"/>
        <v>3.0304100479380904E-2</v>
      </c>
      <c r="O251" t="s">
        <v>30</v>
      </c>
      <c r="P251">
        <v>120.45</v>
      </c>
      <c r="Q251">
        <v>117.4570592406114</v>
      </c>
    </row>
    <row r="252" spans="1:17" ht="15" thickBot="1" x14ac:dyDescent="0.4">
      <c r="A252" s="27" t="s">
        <v>41</v>
      </c>
      <c r="B252" s="11">
        <v>239</v>
      </c>
      <c r="C252" s="11">
        <v>93.81</v>
      </c>
      <c r="D252" s="25">
        <f t="shared" si="115"/>
        <v>111.78793920624295</v>
      </c>
      <c r="E252" s="25">
        <f t="shared" si="116"/>
        <v>1.6207920283212225E-2</v>
      </c>
      <c r="F252" s="25">
        <f t="shared" si="117"/>
        <v>0.84258719144701111</v>
      </c>
      <c r="G252" s="25">
        <f t="shared" si="118"/>
        <v>95.352207017457417</v>
      </c>
      <c r="H252" s="25">
        <f t="shared" si="119"/>
        <v>-1.5422070174574145</v>
      </c>
      <c r="I252" s="26">
        <f t="shared" si="120"/>
        <v>1.6439686786668954E-2</v>
      </c>
      <c r="O252" t="s">
        <v>29</v>
      </c>
      <c r="P252">
        <v>99.43</v>
      </c>
      <c r="Q252">
        <v>99.365702872571433</v>
      </c>
    </row>
    <row r="253" spans="1:17" ht="15" thickBot="1" x14ac:dyDescent="0.4">
      <c r="A253" s="29" t="s">
        <v>40</v>
      </c>
      <c r="B253" s="30">
        <v>240</v>
      </c>
      <c r="C253" s="30">
        <v>91.64</v>
      </c>
      <c r="D253" s="25">
        <f t="shared" si="115"/>
        <v>110.08073352628985</v>
      </c>
      <c r="E253" s="25">
        <f t="shared" si="116"/>
        <v>1.5215259422809021E-2</v>
      </c>
      <c r="F253" s="25">
        <f t="shared" si="117"/>
        <v>0.84838043871455127</v>
      </c>
      <c r="G253" s="25">
        <f t="shared" si="118"/>
        <v>98.723414415709954</v>
      </c>
      <c r="H253" s="25">
        <f t="shared" si="119"/>
        <v>-7.083414415709953</v>
      </c>
      <c r="I253" s="26">
        <f t="shared" si="120"/>
        <v>7.7296097945329031E-2</v>
      </c>
      <c r="O253" t="s">
        <v>28</v>
      </c>
      <c r="P253">
        <v>100.28</v>
      </c>
      <c r="Q253">
        <v>100.07945757152777</v>
      </c>
    </row>
    <row r="254" spans="1:17" ht="15" thickBot="1" x14ac:dyDescent="0.4">
      <c r="A254" s="24" t="s">
        <v>39</v>
      </c>
      <c r="B254" s="25">
        <v>241</v>
      </c>
      <c r="C254" s="25">
        <v>85.44</v>
      </c>
      <c r="D254" s="25">
        <f>$K$2*(C254/F242)+(1-$K$2)*(D253+E253)</f>
        <v>110.95633025477819</v>
      </c>
      <c r="E254" s="25">
        <f>$L$2*(D254-D253)+(1-$L$2)*E253</f>
        <v>1.5710826481836786E-2</v>
      </c>
      <c r="F254" s="25">
        <f>$M$2*(C254/D254)+(1-$M$2)*F242</f>
        <v>0.76335412093570243</v>
      </c>
      <c r="G254" s="25">
        <f>(D253+E253)*F242</f>
        <v>82.441150743795234</v>
      </c>
      <c r="H254" s="25">
        <f t="shared" si="119"/>
        <v>2.9988492562047639</v>
      </c>
      <c r="I254" s="26">
        <f t="shared" si="120"/>
        <v>3.5098891107265495E-2</v>
      </c>
      <c r="O254" t="s">
        <v>27</v>
      </c>
      <c r="P254">
        <v>100.51</v>
      </c>
      <c r="Q254">
        <v>90.103074186084598</v>
      </c>
    </row>
    <row r="255" spans="1:17" ht="15" thickBot="1" x14ac:dyDescent="0.4">
      <c r="A255" s="27" t="s">
        <v>38</v>
      </c>
      <c r="B255" s="11">
        <v>242</v>
      </c>
      <c r="C255" s="11">
        <v>101.19</v>
      </c>
      <c r="D255" s="25">
        <f t="shared" ref="D255:D265" si="121">$K$2*(C255/F243)+(1-$K$2)*(D254+E254)</f>
        <v>114.5112269753661</v>
      </c>
      <c r="E255" s="25">
        <f t="shared" ref="E255:E265" si="122">$L$2*(D255-D254)+(1-$L$2)*E254</f>
        <v>1.7749345450405022E-2</v>
      </c>
      <c r="F255" s="25">
        <f t="shared" ref="F255:F265" si="123">$M$2*(C255/D255)+(1-$M$2)*F243</f>
        <v>0.85544354509414289</v>
      </c>
      <c r="G255" s="25">
        <f t="shared" ref="G255:G265" si="124">(D254+E254)*F243</f>
        <v>88.110048817568824</v>
      </c>
      <c r="H255" s="25">
        <f t="shared" ref="H255:H266" si="125">C255-G255</f>
        <v>13.079951182431174</v>
      </c>
      <c r="I255" s="26">
        <f t="shared" ref="I255:I266" si="126">ABS(H255/C255)</f>
        <v>0.12926130232662492</v>
      </c>
      <c r="O255" t="s">
        <v>26</v>
      </c>
      <c r="P255">
        <v>108.34</v>
      </c>
      <c r="Q255">
        <v>103.49669207325076</v>
      </c>
    </row>
    <row r="256" spans="1:17" ht="15" thickBot="1" x14ac:dyDescent="0.4">
      <c r="A256" s="27" t="s">
        <v>37</v>
      </c>
      <c r="B256" s="11">
        <v>243</v>
      </c>
      <c r="C256" s="11">
        <v>142.84</v>
      </c>
      <c r="D256" s="25">
        <f t="shared" si="121"/>
        <v>117.22818438818037</v>
      </c>
      <c r="E256" s="25">
        <f t="shared" si="122"/>
        <v>1.9304049557526654E-2</v>
      </c>
      <c r="F256" s="25">
        <f t="shared" si="123"/>
        <v>1.1887134681422045</v>
      </c>
      <c r="G256" s="25">
        <f t="shared" si="124"/>
        <v>128.71932027135711</v>
      </c>
      <c r="H256" s="25">
        <f t="shared" si="125"/>
        <v>14.120679728642898</v>
      </c>
      <c r="I256" s="26">
        <f t="shared" si="126"/>
        <v>9.8856620895007685E-2</v>
      </c>
      <c r="O256" t="s">
        <v>25</v>
      </c>
      <c r="P256">
        <v>76.709999999999994</v>
      </c>
      <c r="Q256">
        <v>145.28978879965902</v>
      </c>
    </row>
    <row r="257" spans="1:17" ht="15" thickBot="1" x14ac:dyDescent="0.4">
      <c r="A257" s="27" t="s">
        <v>36</v>
      </c>
      <c r="B257" s="11">
        <v>244</v>
      </c>
      <c r="C257" s="11">
        <v>150.71</v>
      </c>
      <c r="D257" s="25">
        <f t="shared" si="121"/>
        <v>117.24747040845449</v>
      </c>
      <c r="E257" s="25">
        <f t="shared" si="122"/>
        <v>1.930403917292485E-2</v>
      </c>
      <c r="F257" s="25">
        <f t="shared" si="123"/>
        <v>1.2854010933502928</v>
      </c>
      <c r="G257" s="25">
        <f t="shared" si="124"/>
        <v>150.71010787186282</v>
      </c>
      <c r="H257" s="25">
        <f t="shared" si="125"/>
        <v>-1.0787186280936112E-4</v>
      </c>
      <c r="I257" s="26">
        <f t="shared" si="126"/>
        <v>7.1575783165922046E-7</v>
      </c>
      <c r="O257" t="s">
        <v>24</v>
      </c>
      <c r="P257">
        <v>45.17</v>
      </c>
      <c r="Q257">
        <v>141.19466721055682</v>
      </c>
    </row>
    <row r="258" spans="1:17" ht="15" thickBot="1" x14ac:dyDescent="0.4">
      <c r="A258" s="27" t="s">
        <v>35</v>
      </c>
      <c r="B258" s="11">
        <v>245</v>
      </c>
      <c r="C258" s="11">
        <v>154.24</v>
      </c>
      <c r="D258" s="25">
        <f t="shared" si="121"/>
        <v>117.49034924266876</v>
      </c>
      <c r="E258" s="25">
        <f t="shared" si="122"/>
        <v>1.9432814963239939E-2</v>
      </c>
      <c r="F258" s="25">
        <f t="shared" si="123"/>
        <v>1.3099351849633081</v>
      </c>
      <c r="G258" s="25">
        <f t="shared" si="124"/>
        <v>152.88325365784888</v>
      </c>
      <c r="H258" s="25">
        <f t="shared" si="125"/>
        <v>1.3567463421511263</v>
      </c>
      <c r="I258" s="26">
        <f t="shared" si="126"/>
        <v>8.7963326124943352E-3</v>
      </c>
      <c r="O258" t="s">
        <v>23</v>
      </c>
      <c r="P258">
        <v>146.6</v>
      </c>
      <c r="Q258">
        <v>122.87362238087336</v>
      </c>
    </row>
    <row r="259" spans="1:17" ht="15" thickBot="1" x14ac:dyDescent="0.4">
      <c r="A259" s="27" t="s">
        <v>34</v>
      </c>
      <c r="B259" s="11">
        <v>246</v>
      </c>
      <c r="C259" s="11">
        <v>150.63</v>
      </c>
      <c r="D259" s="25">
        <f t="shared" si="121"/>
        <v>115.73099153936602</v>
      </c>
      <c r="E259" s="25">
        <f t="shared" si="122"/>
        <v>1.8408257813350412E-2</v>
      </c>
      <c r="F259" s="25">
        <f t="shared" si="123"/>
        <v>1.3259318023585265</v>
      </c>
      <c r="G259" s="25">
        <f t="shared" si="124"/>
        <v>162.04786713839965</v>
      </c>
      <c r="H259" s="25">
        <f t="shared" si="125"/>
        <v>-11.417867138399657</v>
      </c>
      <c r="I259" s="26">
        <f t="shared" si="126"/>
        <v>7.5800751101371952E-2</v>
      </c>
      <c r="O259" t="s">
        <v>22</v>
      </c>
      <c r="P259">
        <v>195.01</v>
      </c>
      <c r="Q259">
        <v>129.54415736664288</v>
      </c>
    </row>
    <row r="260" spans="1:17" ht="15" thickBot="1" x14ac:dyDescent="0.4">
      <c r="A260" s="27" t="s">
        <v>33</v>
      </c>
      <c r="B260" s="11">
        <v>247</v>
      </c>
      <c r="C260" s="11">
        <v>91.25</v>
      </c>
      <c r="D260" s="25">
        <f t="shared" si="121"/>
        <v>115.92076093980526</v>
      </c>
      <c r="E260" s="25">
        <f t="shared" si="122"/>
        <v>1.8506959308601103E-2</v>
      </c>
      <c r="F260" s="25">
        <f t="shared" si="123"/>
        <v>0.78584441528557969</v>
      </c>
      <c r="G260" s="25">
        <f t="shared" si="124"/>
        <v>90.62549649329695</v>
      </c>
      <c r="H260" s="25">
        <f t="shared" si="125"/>
        <v>0.62450350670304999</v>
      </c>
      <c r="I260" s="26">
        <f t="shared" si="126"/>
        <v>6.8438740460608216E-3</v>
      </c>
      <c r="O260" t="s">
        <v>21</v>
      </c>
      <c r="P260">
        <v>125.9</v>
      </c>
      <c r="Q260">
        <v>85.124025567006669</v>
      </c>
    </row>
    <row r="261" spans="1:17" ht="15" thickBot="1" x14ac:dyDescent="0.4">
      <c r="A261" s="27" t="s">
        <v>32</v>
      </c>
      <c r="B261" s="11">
        <v>248</v>
      </c>
      <c r="C261" s="11">
        <v>160.18</v>
      </c>
      <c r="D261" s="25">
        <f t="shared" si="121"/>
        <v>117.78013878914942</v>
      </c>
      <c r="E261" s="25">
        <f t="shared" si="122"/>
        <v>1.9567273838638079E-2</v>
      </c>
      <c r="F261" s="25">
        <f t="shared" si="123"/>
        <v>1.3368638564207196</v>
      </c>
      <c r="G261" s="25">
        <f t="shared" si="124"/>
        <v>149.15635026855685</v>
      </c>
      <c r="H261" s="25">
        <f t="shared" si="125"/>
        <v>11.023649731443157</v>
      </c>
      <c r="I261" s="26">
        <f t="shared" si="126"/>
        <v>6.8820387885148937E-2</v>
      </c>
      <c r="O261" t="s">
        <v>20</v>
      </c>
      <c r="P261">
        <v>189.84</v>
      </c>
      <c r="Q261">
        <v>159.74139177827624</v>
      </c>
    </row>
    <row r="262" spans="1:17" ht="15" thickBot="1" x14ac:dyDescent="0.4">
      <c r="A262" s="27" t="s">
        <v>31</v>
      </c>
      <c r="B262" s="11">
        <v>249</v>
      </c>
      <c r="C262" s="11">
        <v>124.29</v>
      </c>
      <c r="D262" s="25">
        <f t="shared" si="121"/>
        <v>117.24845525699536</v>
      </c>
      <c r="E262" s="25">
        <f t="shared" si="122"/>
        <v>1.9249761490296599E-2</v>
      </c>
      <c r="F262" s="25">
        <f t="shared" si="123"/>
        <v>1.0658893053050824</v>
      </c>
      <c r="G262" s="25">
        <f t="shared" si="124"/>
        <v>127.05755594425797</v>
      </c>
      <c r="H262" s="25">
        <f t="shared" si="125"/>
        <v>-2.767555944257964</v>
      </c>
      <c r="I262" s="26">
        <f t="shared" si="126"/>
        <v>2.2266923680569345E-2</v>
      </c>
      <c r="O262" t="s">
        <v>19</v>
      </c>
      <c r="P262">
        <v>145.77000000000001</v>
      </c>
      <c r="Q262">
        <v>132.54310312136371</v>
      </c>
    </row>
    <row r="263" spans="1:17" ht="15" thickBot="1" x14ac:dyDescent="0.4">
      <c r="A263" s="27" t="s">
        <v>30</v>
      </c>
      <c r="B263" s="11">
        <v>250</v>
      </c>
      <c r="C263" s="11">
        <v>120.45</v>
      </c>
      <c r="D263" s="25">
        <f t="shared" si="121"/>
        <v>117.90966291082793</v>
      </c>
      <c r="E263" s="25">
        <f t="shared" si="122"/>
        <v>1.9619519784920554E-2</v>
      </c>
      <c r="F263" s="25">
        <f t="shared" si="123"/>
        <v>1.0152724467410761</v>
      </c>
      <c r="G263" s="25">
        <f t="shared" si="124"/>
        <v>117.4570592406114</v>
      </c>
      <c r="H263" s="25">
        <f t="shared" si="125"/>
        <v>2.9929407593886026</v>
      </c>
      <c r="I263" s="26">
        <f t="shared" si="126"/>
        <v>2.4847993021075987E-2</v>
      </c>
      <c r="O263" t="s">
        <v>18</v>
      </c>
      <c r="P263">
        <v>130.79</v>
      </c>
      <c r="Q263">
        <v>126.27248280337189</v>
      </c>
    </row>
    <row r="264" spans="1:17" ht="15" thickBot="1" x14ac:dyDescent="0.4">
      <c r="A264" s="27" t="s">
        <v>29</v>
      </c>
      <c r="B264" s="11">
        <v>251</v>
      </c>
      <c r="C264" s="11">
        <v>99.43</v>
      </c>
      <c r="D264" s="25">
        <f t="shared" si="121"/>
        <v>117.94567646481509</v>
      </c>
      <c r="E264" s="25">
        <f t="shared" si="122"/>
        <v>1.9628962507256296E-2</v>
      </c>
      <c r="F264" s="25">
        <f t="shared" si="123"/>
        <v>0.84288050985489482</v>
      </c>
      <c r="G264" s="25">
        <f t="shared" si="124"/>
        <v>99.365702872571433</v>
      </c>
      <c r="H264" s="25">
        <f t="shared" si="125"/>
        <v>6.4297127428574186E-2</v>
      </c>
      <c r="I264" s="26">
        <f t="shared" si="126"/>
        <v>6.4665722044226267E-4</v>
      </c>
      <c r="O264" t="s">
        <v>17</v>
      </c>
      <c r="P264">
        <v>86.62</v>
      </c>
      <c r="Q264">
        <v>104.85115198280435</v>
      </c>
    </row>
    <row r="265" spans="1:17" ht="15" thickBot="1" x14ac:dyDescent="0.4">
      <c r="A265" s="29" t="s">
        <v>28</v>
      </c>
      <c r="B265" s="30">
        <v>252</v>
      </c>
      <c r="C265" s="30">
        <v>100.28</v>
      </c>
      <c r="D265" s="25">
        <f t="shared" si="121"/>
        <v>118.01608917444736</v>
      </c>
      <c r="E265" s="25">
        <f t="shared" si="122"/>
        <v>1.96582131979255E-2</v>
      </c>
      <c r="F265" s="25">
        <f t="shared" si="123"/>
        <v>0.84929475156741163</v>
      </c>
      <c r="G265" s="25">
        <f t="shared" si="124"/>
        <v>100.07945757152777</v>
      </c>
      <c r="H265" s="25">
        <f t="shared" si="125"/>
        <v>0.20054242847223236</v>
      </c>
      <c r="I265" s="26">
        <f t="shared" si="126"/>
        <v>1.9998247753513399E-3</v>
      </c>
      <c r="O265" t="s">
        <v>16</v>
      </c>
      <c r="P265">
        <v>118.43</v>
      </c>
      <c r="Q265">
        <v>105.66878038600592</v>
      </c>
    </row>
    <row r="266" spans="1:17" ht="15" thickBot="1" x14ac:dyDescent="0.4">
      <c r="A266" t="s">
        <v>27</v>
      </c>
      <c r="B266">
        <v>253</v>
      </c>
      <c r="C266">
        <v>100.51</v>
      </c>
      <c r="D266" s="25">
        <f>$K$2*(C266/F254)+(1-$K$2)*(D265+E265)</f>
        <v>120.96465399239757</v>
      </c>
      <c r="E266" s="25">
        <f>$L$2*(D266-D265)+(1-$L$2)*E265</f>
        <v>2.1345220280796006E-2</v>
      </c>
      <c r="F266" s="25">
        <f>$M$2*(C266/D266)+(1-$M$2)*F254</f>
        <v>0.80964482061609899</v>
      </c>
      <c r="G266" s="25">
        <f>(D265+E265)*F254</f>
        <v>90.103074186084598</v>
      </c>
      <c r="H266" s="25">
        <f t="shared" si="125"/>
        <v>10.406925813915407</v>
      </c>
      <c r="I266" s="26">
        <f t="shared" si="126"/>
        <v>0.10354119802920513</v>
      </c>
      <c r="O266" t="s">
        <v>15</v>
      </c>
      <c r="P266">
        <v>95.72</v>
      </c>
      <c r="Q266">
        <v>100.75435831369656</v>
      </c>
    </row>
    <row r="267" spans="1:17" ht="15" thickBot="1" x14ac:dyDescent="0.4">
      <c r="A267" t="s">
        <v>26</v>
      </c>
      <c r="B267">
        <v>254</v>
      </c>
      <c r="C267">
        <v>108.34</v>
      </c>
      <c r="D267" s="25">
        <f t="shared" ref="D267:D273" si="127">$K$2*(C267/F255)+(1-$K$2)*(D266+E266)</f>
        <v>122.20235281854694</v>
      </c>
      <c r="E267" s="25">
        <f t="shared" ref="E267:E273" si="128">$L$2*(D267-D266)+(1-$L$2)*E266</f>
        <v>2.2045822049744836E-2</v>
      </c>
      <c r="F267" s="25">
        <f t="shared" ref="F267:F273" si="129">$M$2*(C267/D267)+(1-$M$2)*F255</f>
        <v>0.8767687045746515</v>
      </c>
      <c r="G267" s="25">
        <f t="shared" ref="G267:G273" si="130">(D266+E266)*F255</f>
        <v>103.49669207325076</v>
      </c>
      <c r="H267" s="25">
        <f t="shared" ref="H267:H273" si="131">C267-G267</f>
        <v>4.8433079267492474</v>
      </c>
      <c r="I267" s="26">
        <f t="shared" ref="I267:I274" si="132">ABS(H267/C267)</f>
        <v>4.4704706726502189E-2</v>
      </c>
      <c r="O267" t="s">
        <v>14</v>
      </c>
      <c r="P267">
        <v>113.87</v>
      </c>
      <c r="Q267">
        <v>109.12779216267079</v>
      </c>
    </row>
    <row r="268" spans="1:17" ht="15" thickBot="1" x14ac:dyDescent="0.4">
      <c r="A268" t="s">
        <v>25</v>
      </c>
      <c r="B268">
        <v>255</v>
      </c>
      <c r="C268">
        <v>76.709999999999994</v>
      </c>
      <c r="D268" s="25">
        <f t="shared" si="127"/>
        <v>109.82992525794315</v>
      </c>
      <c r="E268" s="25">
        <f t="shared" si="128"/>
        <v>1.4906787861676232E-2</v>
      </c>
      <c r="F268" s="25">
        <f t="shared" si="129"/>
        <v>0.85273980908652758</v>
      </c>
      <c r="G268" s="25">
        <f t="shared" si="130"/>
        <v>145.28978879965902</v>
      </c>
      <c r="H268" s="25">
        <f t="shared" si="131"/>
        <v>-68.579788799659028</v>
      </c>
      <c r="I268" s="26">
        <f t="shared" si="132"/>
        <v>0.89401367226774908</v>
      </c>
      <c r="O268" t="s">
        <v>13</v>
      </c>
      <c r="P268">
        <v>161.22</v>
      </c>
      <c r="Q268">
        <v>106.15681539187361</v>
      </c>
    </row>
    <row r="269" spans="1:17" ht="15" thickBot="1" x14ac:dyDescent="0.4">
      <c r="A269" t="s">
        <v>24</v>
      </c>
      <c r="B269">
        <v>256</v>
      </c>
      <c r="C269">
        <v>45.17</v>
      </c>
      <c r="D269" s="25">
        <f t="shared" si="127"/>
        <v>93.795636637238587</v>
      </c>
      <c r="E269" s="25">
        <f t="shared" si="128"/>
        <v>5.6626875941246952E-3</v>
      </c>
      <c r="F269" s="25">
        <f t="shared" si="129"/>
        <v>0.73455541162846472</v>
      </c>
      <c r="G269" s="25">
        <f t="shared" si="130"/>
        <v>141.19466721055682</v>
      </c>
      <c r="H269" s="25">
        <f t="shared" si="131"/>
        <v>-96.024667210556814</v>
      </c>
      <c r="I269" s="26">
        <f t="shared" si="132"/>
        <v>2.1258505027796506</v>
      </c>
      <c r="O269" t="s">
        <v>12</v>
      </c>
      <c r="P269">
        <v>164.94</v>
      </c>
      <c r="Q269">
        <v>91.461202227541051</v>
      </c>
    </row>
    <row r="270" spans="1:17" ht="15" thickBot="1" x14ac:dyDescent="0.4">
      <c r="A270" t="s">
        <v>23</v>
      </c>
      <c r="B270">
        <v>257</v>
      </c>
      <c r="C270">
        <v>146.6</v>
      </c>
      <c r="D270" s="25">
        <f t="shared" si="127"/>
        <v>97.692563805365623</v>
      </c>
      <c r="E270" s="25">
        <f t="shared" si="128"/>
        <v>7.9039986449209541E-3</v>
      </c>
      <c r="F270" s="25">
        <f t="shared" si="129"/>
        <v>1.4406123502424066</v>
      </c>
      <c r="G270" s="25">
        <f t="shared" si="130"/>
        <v>122.87362238087336</v>
      </c>
      <c r="H270" s="25">
        <f t="shared" si="131"/>
        <v>23.726377619126637</v>
      </c>
      <c r="I270" s="26">
        <f t="shared" si="132"/>
        <v>0.16184432209499752</v>
      </c>
      <c r="O270" t="s">
        <v>11</v>
      </c>
      <c r="P270">
        <v>162.66999999999999</v>
      </c>
      <c r="Q270">
        <v>179.40744490608691</v>
      </c>
    </row>
    <row r="271" spans="1:17" ht="15" thickBot="1" x14ac:dyDescent="0.4">
      <c r="A271" t="s">
        <v>22</v>
      </c>
      <c r="B271">
        <v>258</v>
      </c>
      <c r="C271">
        <v>195.01</v>
      </c>
      <c r="D271" s="25">
        <f t="shared" si="127"/>
        <v>108.30771510093548</v>
      </c>
      <c r="E271" s="25">
        <f t="shared" si="128"/>
        <v>1.4013616920436043E-2</v>
      </c>
      <c r="F271" s="25">
        <f t="shared" si="129"/>
        <v>1.6511577159170567</v>
      </c>
      <c r="G271" s="25">
        <f t="shared" si="130"/>
        <v>129.54415736664288</v>
      </c>
      <c r="H271" s="25">
        <f t="shared" si="131"/>
        <v>65.465842633357113</v>
      </c>
      <c r="I271" s="26">
        <f t="shared" si="132"/>
        <v>0.33570505427084313</v>
      </c>
      <c r="O271" t="s">
        <v>10</v>
      </c>
      <c r="P271">
        <v>188.36</v>
      </c>
      <c r="Q271">
        <v>205.66616740989946</v>
      </c>
    </row>
    <row r="272" spans="1:17" ht="15" thickBot="1" x14ac:dyDescent="0.4">
      <c r="A272" t="s">
        <v>21</v>
      </c>
      <c r="B272">
        <v>259</v>
      </c>
      <c r="C272">
        <v>125.9</v>
      </c>
      <c r="D272" s="25">
        <f t="shared" si="127"/>
        <v>119.46921370852927</v>
      </c>
      <c r="E272" s="25">
        <f t="shared" si="128"/>
        <v>2.0434404153782847E-2</v>
      </c>
      <c r="F272" s="25">
        <f t="shared" si="129"/>
        <v>0.96948899595283855</v>
      </c>
      <c r="G272" s="25">
        <f t="shared" si="130"/>
        <v>85.124025567006669</v>
      </c>
      <c r="H272" s="25">
        <f t="shared" si="131"/>
        <v>40.775974432993337</v>
      </c>
      <c r="I272" s="26">
        <f t="shared" si="132"/>
        <v>0.32387588906269527</v>
      </c>
      <c r="O272" t="s">
        <v>9</v>
      </c>
      <c r="P272">
        <v>113.01</v>
      </c>
      <c r="Q272">
        <v>120.78086481254236</v>
      </c>
    </row>
    <row r="273" spans="1:17" x14ac:dyDescent="0.35">
      <c r="A273" t="s">
        <v>20</v>
      </c>
      <c r="B273">
        <v>260</v>
      </c>
      <c r="C273">
        <v>189.84</v>
      </c>
      <c r="D273" s="25">
        <f t="shared" si="127"/>
        <v>124.32656195232664</v>
      </c>
      <c r="E273" s="25">
        <f t="shared" si="128"/>
        <v>2.3220395312897751E-2</v>
      </c>
      <c r="F273" s="25">
        <f t="shared" si="129"/>
        <v>1.4671242133584805</v>
      </c>
      <c r="G273" s="25">
        <f t="shared" si="130"/>
        <v>159.74139177827624</v>
      </c>
      <c r="H273" s="25">
        <f t="shared" si="131"/>
        <v>30.098608221723765</v>
      </c>
      <c r="I273" s="26">
        <f t="shared" si="132"/>
        <v>0.15854724094881881</v>
      </c>
      <c r="O273" t="s">
        <v>8</v>
      </c>
      <c r="P273">
        <v>176.93</v>
      </c>
      <c r="Q273">
        <v>182.81131585435932</v>
      </c>
    </row>
    <row r="274" spans="1:17" x14ac:dyDescent="0.35">
      <c r="A274" t="s">
        <v>19</v>
      </c>
      <c r="C274">
        <v>145.77000000000001</v>
      </c>
      <c r="G274" s="34">
        <f>($D$273+J274*$E$273)*F262</f>
        <v>132.54310312136371</v>
      </c>
      <c r="H274" s="34">
        <f>C274-G274</f>
        <v>13.226896878636296</v>
      </c>
      <c r="I274" s="35">
        <f t="shared" si="132"/>
        <v>9.0738127726118514E-2</v>
      </c>
      <c r="J274">
        <v>1</v>
      </c>
    </row>
    <row r="275" spans="1:17" x14ac:dyDescent="0.35">
      <c r="A275" t="s">
        <v>18</v>
      </c>
      <c r="C275">
        <v>130.79</v>
      </c>
      <c r="G275" s="34">
        <f t="shared" ref="G275:G285" si="133">($D$273+J275*$E$273)*F263</f>
        <v>126.27248280337189</v>
      </c>
      <c r="H275" s="34">
        <f t="shared" ref="H275:H285" si="134">C275-G275</f>
        <v>4.5175171966281056</v>
      </c>
      <c r="I275" s="35">
        <f t="shared" ref="I275:I285" si="135">ABS(H275/C275)</f>
        <v>3.4540233937060218E-2</v>
      </c>
      <c r="J275">
        <v>2</v>
      </c>
    </row>
    <row r="276" spans="1:17" x14ac:dyDescent="0.35">
      <c r="A276" t="s">
        <v>17</v>
      </c>
      <c r="C276">
        <v>86.62</v>
      </c>
      <c r="G276" s="34">
        <f t="shared" si="133"/>
        <v>104.85115198280435</v>
      </c>
      <c r="H276" s="34">
        <f t="shared" si="134"/>
        <v>-18.231151982804349</v>
      </c>
      <c r="I276" s="35">
        <f t="shared" si="135"/>
        <v>0.2104727774509853</v>
      </c>
      <c r="J276">
        <v>3</v>
      </c>
    </row>
    <row r="277" spans="1:17" x14ac:dyDescent="0.35">
      <c r="A277" t="s">
        <v>16</v>
      </c>
      <c r="C277">
        <v>118.43</v>
      </c>
      <c r="G277" s="34">
        <f t="shared" si="133"/>
        <v>105.66878038600592</v>
      </c>
      <c r="H277" s="34">
        <f t="shared" si="134"/>
        <v>12.761219613994086</v>
      </c>
      <c r="I277" s="35">
        <f t="shared" si="135"/>
        <v>0.1077532687156471</v>
      </c>
      <c r="J277">
        <v>4</v>
      </c>
    </row>
    <row r="278" spans="1:17" x14ac:dyDescent="0.35">
      <c r="A278" t="s">
        <v>15</v>
      </c>
      <c r="C278">
        <v>95.72</v>
      </c>
      <c r="G278" s="34">
        <f t="shared" si="133"/>
        <v>100.75435831369656</v>
      </c>
      <c r="H278" s="34">
        <f t="shared" si="134"/>
        <v>-5.0343583136965577</v>
      </c>
      <c r="I278" s="35">
        <f t="shared" si="135"/>
        <v>5.2594633448564125E-2</v>
      </c>
      <c r="J278">
        <v>5</v>
      </c>
    </row>
    <row r="279" spans="1:17" x14ac:dyDescent="0.35">
      <c r="A279" t="s">
        <v>14</v>
      </c>
      <c r="C279">
        <v>113.87</v>
      </c>
      <c r="G279" s="34">
        <f t="shared" si="133"/>
        <v>109.12779216267079</v>
      </c>
      <c r="H279" s="34">
        <f t="shared" si="134"/>
        <v>4.742207837329218</v>
      </c>
      <c r="I279" s="35">
        <f t="shared" si="135"/>
        <v>4.1645805193020267E-2</v>
      </c>
      <c r="J279">
        <v>6</v>
      </c>
    </row>
    <row r="280" spans="1:17" x14ac:dyDescent="0.35">
      <c r="A280" t="s">
        <v>13</v>
      </c>
      <c r="C280">
        <v>161.22</v>
      </c>
      <c r="G280" s="34">
        <f t="shared" si="133"/>
        <v>106.15681539187361</v>
      </c>
      <c r="H280" s="34">
        <f t="shared" si="134"/>
        <v>55.063184608126392</v>
      </c>
      <c r="I280" s="35">
        <f t="shared" si="135"/>
        <v>0.34154065629652891</v>
      </c>
      <c r="J280">
        <v>7</v>
      </c>
    </row>
    <row r="281" spans="1:17" x14ac:dyDescent="0.35">
      <c r="A281" t="s">
        <v>12</v>
      </c>
      <c r="C281">
        <v>164.94</v>
      </c>
      <c r="G281" s="34">
        <f t="shared" si="133"/>
        <v>91.461202227541051</v>
      </c>
      <c r="H281" s="34">
        <f t="shared" si="134"/>
        <v>73.478797772458947</v>
      </c>
      <c r="I281" s="35">
        <f t="shared" si="135"/>
        <v>0.44548804275772369</v>
      </c>
      <c r="J281">
        <v>8</v>
      </c>
    </row>
    <row r="282" spans="1:17" x14ac:dyDescent="0.35">
      <c r="A282" t="s">
        <v>11</v>
      </c>
      <c r="C282">
        <v>162.66999999999999</v>
      </c>
      <c r="G282" s="34">
        <f t="shared" si="133"/>
        <v>179.40744490608691</v>
      </c>
      <c r="H282" s="34">
        <f t="shared" si="134"/>
        <v>-16.737444906086921</v>
      </c>
      <c r="I282" s="35">
        <f t="shared" si="135"/>
        <v>0.10289202007799178</v>
      </c>
      <c r="J282">
        <v>9</v>
      </c>
    </row>
    <row r="283" spans="1:17" x14ac:dyDescent="0.35">
      <c r="A283" t="s">
        <v>10</v>
      </c>
      <c r="C283">
        <v>188.36</v>
      </c>
      <c r="G283" s="34">
        <f t="shared" si="133"/>
        <v>205.66616740989946</v>
      </c>
      <c r="H283" s="34">
        <f t="shared" si="134"/>
        <v>-17.306167409899444</v>
      </c>
      <c r="I283" s="35">
        <f t="shared" si="135"/>
        <v>9.1878145093966038E-2</v>
      </c>
      <c r="J283">
        <v>10</v>
      </c>
    </row>
    <row r="284" spans="1:17" x14ac:dyDescent="0.35">
      <c r="A284" t="s">
        <v>9</v>
      </c>
      <c r="C284">
        <v>113.01</v>
      </c>
      <c r="G284" s="34">
        <f t="shared" si="133"/>
        <v>120.78086481254236</v>
      </c>
      <c r="H284" s="34">
        <f t="shared" si="134"/>
        <v>-7.7708648125423565</v>
      </c>
      <c r="I284" s="35">
        <f t="shared" si="135"/>
        <v>6.8762629966749464E-2</v>
      </c>
      <c r="J284">
        <v>11</v>
      </c>
    </row>
    <row r="285" spans="1:17" x14ac:dyDescent="0.35">
      <c r="A285" t="s">
        <v>8</v>
      </c>
      <c r="C285">
        <v>176.93</v>
      </c>
      <c r="G285" s="34">
        <f t="shared" si="133"/>
        <v>182.81131585435932</v>
      </c>
      <c r="H285" s="34">
        <f t="shared" si="134"/>
        <v>-5.8813158543593147</v>
      </c>
      <c r="I285" s="35">
        <f t="shared" si="135"/>
        <v>3.3240919314753377E-2</v>
      </c>
      <c r="J285">
        <v>12</v>
      </c>
    </row>
  </sheetData>
  <pageMargins left="0.7" right="0.7" top="0.75" bottom="0.75" header="0.3" footer="0.3"/>
  <ignoredErrors>
    <ignoredError sqref="D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CB44-7A9E-444F-8D87-D31FF5324850}">
  <dimension ref="A1:R285"/>
  <sheetViews>
    <sheetView topLeftCell="M37" zoomScale="55" zoomScaleNormal="55" workbookViewId="0">
      <selection activeCell="Z75" sqref="Z75"/>
    </sheetView>
  </sheetViews>
  <sheetFormatPr baseColWidth="10" defaultRowHeight="14.5" x14ac:dyDescent="0.35"/>
  <sheetData>
    <row r="1" spans="1:18" x14ac:dyDescent="0.35">
      <c r="A1" s="24" t="s">
        <v>6</v>
      </c>
      <c r="B1" s="25" t="s">
        <v>332</v>
      </c>
      <c r="C1" s="25" t="s">
        <v>331</v>
      </c>
      <c r="D1" s="25" t="s">
        <v>333</v>
      </c>
      <c r="E1" s="25" t="s">
        <v>334</v>
      </c>
      <c r="F1" s="25" t="s">
        <v>358</v>
      </c>
      <c r="G1" s="25" t="s">
        <v>361</v>
      </c>
      <c r="H1" s="25" t="s">
        <v>336</v>
      </c>
      <c r="I1" s="26" t="s">
        <v>337</v>
      </c>
      <c r="J1" t="s">
        <v>338</v>
      </c>
      <c r="K1" t="s">
        <v>339</v>
      </c>
      <c r="L1" t="s">
        <v>340</v>
      </c>
      <c r="M1" t="s">
        <v>365</v>
      </c>
      <c r="N1" t="s">
        <v>341</v>
      </c>
      <c r="O1" t="s">
        <v>6</v>
      </c>
      <c r="P1" t="s">
        <v>363</v>
      </c>
      <c r="Q1" t="s">
        <v>364</v>
      </c>
      <c r="R1" t="s">
        <v>362</v>
      </c>
    </row>
    <row r="2" spans="1:18" x14ac:dyDescent="0.35">
      <c r="A2" s="27"/>
      <c r="B2" s="11">
        <v>-11</v>
      </c>
      <c r="C2" s="11"/>
      <c r="D2" s="11">
        <f>AVERAGE(C14:C25)</f>
        <v>81.356666666666669</v>
      </c>
      <c r="E2" s="11">
        <v>0</v>
      </c>
      <c r="F2" s="11">
        <f>C14-$D$2</f>
        <v>-32.536666666666669</v>
      </c>
      <c r="G2" s="11"/>
      <c r="H2" s="11"/>
      <c r="I2" s="28"/>
      <c r="K2">
        <v>0.20121471398293059</v>
      </c>
      <c r="L2">
        <v>5.9035066639386285E-4</v>
      </c>
      <c r="M2">
        <v>0.84973737883136435</v>
      </c>
      <c r="N2">
        <f>SUM(I14:I273)/260</f>
        <v>5.6690843343016835E-2</v>
      </c>
      <c r="O2" t="s">
        <v>279</v>
      </c>
      <c r="P2">
        <v>48.82</v>
      </c>
      <c r="Q2">
        <v>48.82</v>
      </c>
      <c r="R2">
        <f>SUM(I274:I285)/12</f>
        <v>0.14537207035293934</v>
      </c>
    </row>
    <row r="3" spans="1:18" x14ac:dyDescent="0.35">
      <c r="A3" s="27"/>
      <c r="B3" s="11">
        <v>-10</v>
      </c>
      <c r="C3" s="11"/>
      <c r="D3" s="11">
        <v>81.356666666666669</v>
      </c>
      <c r="E3" s="11">
        <v>0</v>
      </c>
      <c r="F3" s="11">
        <f t="shared" ref="F3:F13" si="0">C15-$D$2</f>
        <v>-27.696666666666673</v>
      </c>
      <c r="G3" s="11"/>
      <c r="H3" s="11"/>
      <c r="I3" s="28"/>
      <c r="O3" t="s">
        <v>278</v>
      </c>
      <c r="P3">
        <v>53.66</v>
      </c>
      <c r="Q3">
        <v>53.66</v>
      </c>
    </row>
    <row r="4" spans="1:18" x14ac:dyDescent="0.35">
      <c r="A4" s="27"/>
      <c r="B4" s="11">
        <v>-9</v>
      </c>
      <c r="C4" s="11"/>
      <c r="D4" s="11">
        <v>81.356666666666669</v>
      </c>
      <c r="E4" s="11">
        <v>0</v>
      </c>
      <c r="F4" s="11">
        <f t="shared" si="0"/>
        <v>-3.7466666666666697</v>
      </c>
      <c r="G4" s="11"/>
      <c r="H4" s="11"/>
      <c r="I4" s="28"/>
      <c r="O4" t="s">
        <v>277</v>
      </c>
      <c r="P4">
        <v>77.61</v>
      </c>
      <c r="Q4">
        <v>77.61</v>
      </c>
    </row>
    <row r="5" spans="1:18" x14ac:dyDescent="0.35">
      <c r="A5" s="27"/>
      <c r="B5" s="11">
        <v>-8</v>
      </c>
      <c r="C5" s="11"/>
      <c r="D5" s="11">
        <v>81.356666666666669</v>
      </c>
      <c r="E5" s="11">
        <v>0</v>
      </c>
      <c r="F5" s="11">
        <f t="shared" si="0"/>
        <v>27.443333333333328</v>
      </c>
      <c r="G5" s="11"/>
      <c r="H5" s="11"/>
      <c r="I5" s="28"/>
      <c r="O5" t="s">
        <v>276</v>
      </c>
      <c r="P5">
        <v>108.8</v>
      </c>
      <c r="Q5">
        <v>108.8</v>
      </c>
    </row>
    <row r="6" spans="1:18" x14ac:dyDescent="0.35">
      <c r="A6" s="27"/>
      <c r="B6" s="11">
        <v>-7</v>
      </c>
      <c r="C6" s="11"/>
      <c r="D6" s="11">
        <v>81.356666666666669</v>
      </c>
      <c r="E6" s="11">
        <v>0</v>
      </c>
      <c r="F6" s="11">
        <f t="shared" si="0"/>
        <v>16.783333333333331</v>
      </c>
      <c r="G6" s="11"/>
      <c r="H6" s="11"/>
      <c r="I6" s="28"/>
      <c r="O6" t="s">
        <v>275</v>
      </c>
      <c r="P6">
        <v>98.14</v>
      </c>
      <c r="Q6">
        <v>98.14</v>
      </c>
    </row>
    <row r="7" spans="1:18" x14ac:dyDescent="0.35">
      <c r="A7" s="27"/>
      <c r="B7" s="11">
        <v>-6</v>
      </c>
      <c r="C7" s="11"/>
      <c r="D7" s="11">
        <v>81.356666666666669</v>
      </c>
      <c r="E7" s="11">
        <v>0</v>
      </c>
      <c r="F7" s="11">
        <f t="shared" si="0"/>
        <v>27.583333333333329</v>
      </c>
      <c r="G7" s="11"/>
      <c r="H7" s="11"/>
      <c r="I7" s="28"/>
      <c r="O7" t="s">
        <v>274</v>
      </c>
      <c r="P7">
        <v>108.94</v>
      </c>
      <c r="Q7">
        <v>108.94</v>
      </c>
    </row>
    <row r="8" spans="1:18" x14ac:dyDescent="0.35">
      <c r="A8" s="27"/>
      <c r="B8" s="11">
        <v>-5</v>
      </c>
      <c r="C8" s="11"/>
      <c r="D8" s="11">
        <v>81.356666666666669</v>
      </c>
      <c r="E8" s="11">
        <v>0</v>
      </c>
      <c r="F8" s="11">
        <f t="shared" si="0"/>
        <v>-6.8666666666666742</v>
      </c>
      <c r="G8" s="11"/>
      <c r="H8" s="11"/>
      <c r="I8" s="28"/>
      <c r="O8" t="s">
        <v>273</v>
      </c>
      <c r="P8">
        <v>74.489999999999995</v>
      </c>
      <c r="Q8">
        <v>74.489999999999995</v>
      </c>
    </row>
    <row r="9" spans="1:18" x14ac:dyDescent="0.35">
      <c r="A9" s="27"/>
      <c r="B9" s="11">
        <v>-4</v>
      </c>
      <c r="C9" s="11"/>
      <c r="D9" s="11">
        <v>81.356666666666669</v>
      </c>
      <c r="E9" s="11">
        <v>0</v>
      </c>
      <c r="F9" s="11">
        <f t="shared" si="0"/>
        <v>22.583333333333329</v>
      </c>
      <c r="G9" s="11"/>
      <c r="H9" s="11"/>
      <c r="I9" s="28"/>
      <c r="O9" t="s">
        <v>272</v>
      </c>
      <c r="P9">
        <v>103.94</v>
      </c>
      <c r="Q9">
        <v>103.94</v>
      </c>
    </row>
    <row r="10" spans="1:18" x14ac:dyDescent="0.35">
      <c r="A10" s="27"/>
      <c r="B10" s="11">
        <v>-3</v>
      </c>
      <c r="C10" s="11"/>
      <c r="D10" s="11">
        <v>81.356666666666669</v>
      </c>
      <c r="E10" s="11">
        <v>0</v>
      </c>
      <c r="F10" s="11">
        <f t="shared" si="0"/>
        <v>3.2833333333333314</v>
      </c>
      <c r="G10" s="11"/>
      <c r="H10" s="11"/>
      <c r="I10" s="28"/>
      <c r="O10" t="s">
        <v>271</v>
      </c>
      <c r="P10">
        <v>84.64</v>
      </c>
      <c r="Q10">
        <v>84.64</v>
      </c>
    </row>
    <row r="11" spans="1:18" x14ac:dyDescent="0.35">
      <c r="A11" s="27"/>
      <c r="B11" s="11">
        <v>-2</v>
      </c>
      <c r="C11" s="11"/>
      <c r="D11" s="11">
        <v>81.356666666666669</v>
      </c>
      <c r="E11" s="11">
        <v>0</v>
      </c>
      <c r="F11" s="11">
        <f t="shared" si="0"/>
        <v>-0.78666666666667595</v>
      </c>
      <c r="G11" s="11"/>
      <c r="H11" s="11"/>
      <c r="I11" s="28"/>
      <c r="O11" t="s">
        <v>270</v>
      </c>
      <c r="P11">
        <v>80.569999999999993</v>
      </c>
      <c r="Q11">
        <v>80.569999999999993</v>
      </c>
    </row>
    <row r="12" spans="1:18" x14ac:dyDescent="0.35">
      <c r="A12" s="27"/>
      <c r="B12" s="11">
        <v>-1</v>
      </c>
      <c r="C12" s="11"/>
      <c r="D12" s="11">
        <v>81.356666666666669</v>
      </c>
      <c r="E12" s="11">
        <v>0</v>
      </c>
      <c r="F12" s="11">
        <f t="shared" si="0"/>
        <v>-19.366666666666667</v>
      </c>
      <c r="G12" s="11"/>
      <c r="H12" s="11"/>
      <c r="I12" s="28"/>
      <c r="O12" t="s">
        <v>269</v>
      </c>
      <c r="P12">
        <v>61.99</v>
      </c>
      <c r="Q12">
        <v>61.99</v>
      </c>
    </row>
    <row r="13" spans="1:18" ht="15" thickBot="1" x14ac:dyDescent="0.4">
      <c r="A13" s="29"/>
      <c r="B13" s="30">
        <v>0</v>
      </c>
      <c r="C13" s="30"/>
      <c r="D13" s="30">
        <v>81.356666666666669</v>
      </c>
      <c r="E13" s="30">
        <v>0</v>
      </c>
      <c r="F13" s="30">
        <f t="shared" si="0"/>
        <v>-6.6766666666666623</v>
      </c>
      <c r="G13" s="30"/>
      <c r="H13" s="30"/>
      <c r="I13" s="31"/>
      <c r="O13" t="s">
        <v>268</v>
      </c>
      <c r="P13">
        <v>74.680000000000007</v>
      </c>
      <c r="Q13">
        <v>74.680000000000007</v>
      </c>
    </row>
    <row r="14" spans="1:18" ht="15" thickBot="1" x14ac:dyDescent="0.4">
      <c r="A14" s="24" t="s">
        <v>279</v>
      </c>
      <c r="B14" s="25">
        <v>1</v>
      </c>
      <c r="C14" s="25">
        <v>48.82</v>
      </c>
      <c r="D14" s="25">
        <f>$K$2*(C14-F2)+(1-$K$2)*(D13+E13)</f>
        <v>81.356666666666669</v>
      </c>
      <c r="E14" s="25">
        <f>$L$2*(D14-D13)+(1-$L$2)*E13</f>
        <v>0</v>
      </c>
      <c r="F14" s="25">
        <f>$M$2*(C14-D14)+(1-$M$2)*F2</f>
        <v>-32.536666666666669</v>
      </c>
      <c r="G14" s="25">
        <f>D13+E13+F2</f>
        <v>48.82</v>
      </c>
      <c r="H14" s="25">
        <f>C14-G14</f>
        <v>0</v>
      </c>
      <c r="I14" s="26">
        <f>ABS(H14/C14)</f>
        <v>0</v>
      </c>
      <c r="O14" t="s">
        <v>267</v>
      </c>
      <c r="P14">
        <v>53.45</v>
      </c>
      <c r="Q14">
        <v>48.82</v>
      </c>
    </row>
    <row r="15" spans="1:18" ht="15" thickBot="1" x14ac:dyDescent="0.4">
      <c r="A15" s="27" t="s">
        <v>278</v>
      </c>
      <c r="B15" s="11">
        <v>2</v>
      </c>
      <c r="C15" s="11">
        <v>53.66</v>
      </c>
      <c r="D15" s="25">
        <f t="shared" ref="D15:D25" si="1">$K$2*(C15-F3)+(1-$K$2)*(D14+E14)</f>
        <v>81.356666666666669</v>
      </c>
      <c r="E15" s="25">
        <f t="shared" ref="E15:E25" si="2">$L$2*(D15-D14)+(1-$L$2)*E14</f>
        <v>0</v>
      </c>
      <c r="F15" s="25">
        <f t="shared" ref="F15:F25" si="3">$M$2*(C15-D15)+(1-$M$2)*F3</f>
        <v>-27.696666666666673</v>
      </c>
      <c r="G15" s="25">
        <f t="shared" ref="G15:G25" si="4">D14+E14+F3</f>
        <v>53.66</v>
      </c>
      <c r="H15" s="25">
        <f t="shared" ref="H15:H26" si="5">C15-G15</f>
        <v>0</v>
      </c>
      <c r="I15" s="26">
        <f t="shared" ref="I15:I26" si="6">ABS(H15/C15)</f>
        <v>0</v>
      </c>
      <c r="O15" t="s">
        <v>266</v>
      </c>
      <c r="P15">
        <v>61.03</v>
      </c>
      <c r="Q15">
        <v>54.59217411066443</v>
      </c>
    </row>
    <row r="16" spans="1:18" ht="15" thickBot="1" x14ac:dyDescent="0.4">
      <c r="A16" s="27" t="s">
        <v>277</v>
      </c>
      <c r="B16" s="11">
        <v>3</v>
      </c>
      <c r="C16" s="11">
        <v>77.61</v>
      </c>
      <c r="D16" s="25">
        <f t="shared" si="1"/>
        <v>81.356666666666669</v>
      </c>
      <c r="E16" s="25">
        <f t="shared" si="2"/>
        <v>0</v>
      </c>
      <c r="F16" s="25">
        <f t="shared" si="3"/>
        <v>-3.7466666666666697</v>
      </c>
      <c r="G16" s="25">
        <f t="shared" si="4"/>
        <v>77.61</v>
      </c>
      <c r="H16" s="25">
        <f t="shared" si="5"/>
        <v>0</v>
      </c>
      <c r="I16" s="26">
        <f t="shared" si="6"/>
        <v>0</v>
      </c>
      <c r="O16" t="s">
        <v>265</v>
      </c>
      <c r="P16">
        <v>88.43</v>
      </c>
      <c r="Q16">
        <v>79.838874122154593</v>
      </c>
    </row>
    <row r="17" spans="1:17" ht="15" thickBot="1" x14ac:dyDescent="0.4">
      <c r="A17" s="27" t="s">
        <v>276</v>
      </c>
      <c r="B17" s="11">
        <v>4</v>
      </c>
      <c r="C17" s="11">
        <v>108.8</v>
      </c>
      <c r="D17" s="25">
        <f t="shared" si="1"/>
        <v>81.356666666666669</v>
      </c>
      <c r="E17" s="25">
        <f t="shared" si="2"/>
        <v>0</v>
      </c>
      <c r="F17" s="25">
        <f t="shared" si="3"/>
        <v>27.443333333333328</v>
      </c>
      <c r="G17" s="25">
        <f t="shared" si="4"/>
        <v>108.8</v>
      </c>
      <c r="H17" s="25">
        <f t="shared" si="5"/>
        <v>0</v>
      </c>
      <c r="I17" s="26">
        <f t="shared" si="6"/>
        <v>0</v>
      </c>
      <c r="O17" t="s">
        <v>264</v>
      </c>
      <c r="P17">
        <v>111.72</v>
      </c>
      <c r="Q17">
        <v>112.75987029108792</v>
      </c>
    </row>
    <row r="18" spans="1:17" ht="15" thickBot="1" x14ac:dyDescent="0.4">
      <c r="A18" s="27" t="s">
        <v>275</v>
      </c>
      <c r="B18" s="11">
        <v>5</v>
      </c>
      <c r="C18" s="11">
        <v>98.14</v>
      </c>
      <c r="D18" s="25">
        <f t="shared" si="1"/>
        <v>81.356666666666669</v>
      </c>
      <c r="E18" s="25">
        <f t="shared" si="2"/>
        <v>0</v>
      </c>
      <c r="F18" s="25">
        <f t="shared" si="3"/>
        <v>16.783333333333331</v>
      </c>
      <c r="G18" s="25">
        <f t="shared" si="4"/>
        <v>98.14</v>
      </c>
      <c r="H18" s="25">
        <f t="shared" si="5"/>
        <v>0</v>
      </c>
      <c r="I18" s="26">
        <f t="shared" si="6"/>
        <v>0</v>
      </c>
      <c r="O18" t="s">
        <v>263</v>
      </c>
      <c r="P18">
        <v>117.36</v>
      </c>
      <c r="Q18">
        <v>101.89284479719629</v>
      </c>
    </row>
    <row r="19" spans="1:17" ht="15" thickBot="1" x14ac:dyDescent="0.4">
      <c r="A19" s="27" t="s">
        <v>274</v>
      </c>
      <c r="B19" s="11">
        <v>6</v>
      </c>
      <c r="C19" s="11">
        <v>108.94</v>
      </c>
      <c r="D19" s="25">
        <f t="shared" si="1"/>
        <v>81.356666666666669</v>
      </c>
      <c r="E19" s="25">
        <f t="shared" si="2"/>
        <v>0</v>
      </c>
      <c r="F19" s="25">
        <f t="shared" si="3"/>
        <v>27.583333333333329</v>
      </c>
      <c r="G19" s="25">
        <f t="shared" si="4"/>
        <v>108.94</v>
      </c>
      <c r="H19" s="25">
        <f t="shared" si="5"/>
        <v>0</v>
      </c>
      <c r="I19" s="26">
        <f t="shared" si="6"/>
        <v>0</v>
      </c>
      <c r="O19" t="s">
        <v>262</v>
      </c>
      <c r="P19">
        <v>107.18</v>
      </c>
      <c r="Q19">
        <v>115.80911301745174</v>
      </c>
    </row>
    <row r="20" spans="1:17" ht="15" thickBot="1" x14ac:dyDescent="0.4">
      <c r="A20" s="27" t="s">
        <v>273</v>
      </c>
      <c r="B20" s="11">
        <v>7</v>
      </c>
      <c r="C20" s="11">
        <v>74.489999999999995</v>
      </c>
      <c r="D20" s="25">
        <f t="shared" si="1"/>
        <v>81.356666666666669</v>
      </c>
      <c r="E20" s="25">
        <f t="shared" si="2"/>
        <v>0</v>
      </c>
      <c r="F20" s="25">
        <f t="shared" si="3"/>
        <v>-6.8666666666666742</v>
      </c>
      <c r="G20" s="25">
        <f t="shared" si="4"/>
        <v>74.489999999999995</v>
      </c>
      <c r="H20" s="25">
        <f t="shared" si="5"/>
        <v>0</v>
      </c>
      <c r="I20" s="26">
        <f t="shared" si="6"/>
        <v>0</v>
      </c>
      <c r="O20" t="s">
        <v>261</v>
      </c>
      <c r="P20">
        <v>68.77</v>
      </c>
      <c r="Q20">
        <v>79.625832491189314</v>
      </c>
    </row>
    <row r="21" spans="1:17" ht="15" thickBot="1" x14ac:dyDescent="0.4">
      <c r="A21" s="27" t="s">
        <v>272</v>
      </c>
      <c r="B21" s="11">
        <v>8</v>
      </c>
      <c r="C21" s="11">
        <v>103.94</v>
      </c>
      <c r="D21" s="25">
        <f t="shared" si="1"/>
        <v>81.356666666666669</v>
      </c>
      <c r="E21" s="25">
        <f t="shared" si="2"/>
        <v>0</v>
      </c>
      <c r="F21" s="25">
        <f t="shared" si="3"/>
        <v>22.583333333333329</v>
      </c>
      <c r="G21" s="25">
        <f t="shared" si="4"/>
        <v>103.94</v>
      </c>
      <c r="H21" s="25">
        <f t="shared" si="5"/>
        <v>0</v>
      </c>
      <c r="I21" s="26">
        <f t="shared" si="6"/>
        <v>0</v>
      </c>
      <c r="O21" t="s">
        <v>260</v>
      </c>
      <c r="P21">
        <v>109.49</v>
      </c>
      <c r="Q21">
        <v>106.89321370851374</v>
      </c>
    </row>
    <row r="22" spans="1:17" ht="15" thickBot="1" x14ac:dyDescent="0.4">
      <c r="A22" s="27" t="s">
        <v>271</v>
      </c>
      <c r="B22" s="11">
        <v>9</v>
      </c>
      <c r="C22" s="11">
        <v>84.64</v>
      </c>
      <c r="D22" s="25">
        <f t="shared" si="1"/>
        <v>81.356666666666669</v>
      </c>
      <c r="E22" s="25">
        <f t="shared" si="2"/>
        <v>0</v>
      </c>
      <c r="F22" s="25">
        <f t="shared" si="3"/>
        <v>3.2833333333333314</v>
      </c>
      <c r="G22" s="25">
        <f t="shared" si="4"/>
        <v>84.64</v>
      </c>
      <c r="H22" s="25">
        <f t="shared" si="5"/>
        <v>0</v>
      </c>
      <c r="I22" s="26">
        <f t="shared" si="6"/>
        <v>0</v>
      </c>
      <c r="O22" t="s">
        <v>259</v>
      </c>
      <c r="P22">
        <v>83.76</v>
      </c>
      <c r="Q22">
        <v>88.117768231593331</v>
      </c>
    </row>
    <row r="23" spans="1:17" ht="15" thickBot="1" x14ac:dyDescent="0.4">
      <c r="A23" s="27" t="s">
        <v>270</v>
      </c>
      <c r="B23" s="11">
        <v>10</v>
      </c>
      <c r="C23" s="11">
        <v>80.569999999999993</v>
      </c>
      <c r="D23" s="25">
        <f t="shared" si="1"/>
        <v>81.356666666666669</v>
      </c>
      <c r="E23" s="25">
        <f t="shared" si="2"/>
        <v>0</v>
      </c>
      <c r="F23" s="25">
        <f t="shared" si="3"/>
        <v>-0.78666666666667595</v>
      </c>
      <c r="G23" s="25">
        <f t="shared" si="4"/>
        <v>80.569999999999993</v>
      </c>
      <c r="H23" s="25">
        <f t="shared" si="5"/>
        <v>0</v>
      </c>
      <c r="I23" s="26">
        <f t="shared" si="6"/>
        <v>0</v>
      </c>
      <c r="O23" t="s">
        <v>258</v>
      </c>
      <c r="P23">
        <v>77.75</v>
      </c>
      <c r="Q23">
        <v>83.172446408169833</v>
      </c>
    </row>
    <row r="24" spans="1:17" ht="15" thickBot="1" x14ac:dyDescent="0.4">
      <c r="A24" s="27" t="s">
        <v>269</v>
      </c>
      <c r="B24" s="11">
        <v>11</v>
      </c>
      <c r="C24" s="11">
        <v>61.99</v>
      </c>
      <c r="D24" s="25">
        <f t="shared" si="1"/>
        <v>81.356666666666669</v>
      </c>
      <c r="E24" s="25">
        <f t="shared" si="2"/>
        <v>0</v>
      </c>
      <c r="F24" s="25">
        <f t="shared" si="3"/>
        <v>-19.366666666666667</v>
      </c>
      <c r="G24" s="25">
        <f t="shared" si="4"/>
        <v>61.99</v>
      </c>
      <c r="H24" s="25">
        <f t="shared" si="5"/>
        <v>0</v>
      </c>
      <c r="I24" s="26">
        <f t="shared" si="6"/>
        <v>0</v>
      </c>
      <c r="O24" t="s">
        <v>257</v>
      </c>
      <c r="P24">
        <v>69.260000000000005</v>
      </c>
      <c r="Q24">
        <v>63.50225155251713</v>
      </c>
    </row>
    <row r="25" spans="1:17" ht="15" thickBot="1" x14ac:dyDescent="0.4">
      <c r="A25" s="29" t="s">
        <v>268</v>
      </c>
      <c r="B25" s="30">
        <v>12</v>
      </c>
      <c r="C25" s="30">
        <v>74.680000000000007</v>
      </c>
      <c r="D25" s="25">
        <f t="shared" si="1"/>
        <v>81.356666666666669</v>
      </c>
      <c r="E25" s="25">
        <f t="shared" si="2"/>
        <v>0</v>
      </c>
      <c r="F25" s="25">
        <f t="shared" si="3"/>
        <v>-6.6766666666666623</v>
      </c>
      <c r="G25" s="25">
        <f t="shared" si="4"/>
        <v>74.680000000000007</v>
      </c>
      <c r="H25" s="25">
        <f t="shared" si="5"/>
        <v>0</v>
      </c>
      <c r="I25" s="26">
        <f t="shared" si="6"/>
        <v>0</v>
      </c>
      <c r="O25" t="s">
        <v>256</v>
      </c>
      <c r="P25">
        <v>75.12</v>
      </c>
      <c r="Q25">
        <v>77.3523603540675</v>
      </c>
    </row>
    <row r="26" spans="1:17" ht="15" thickBot="1" x14ac:dyDescent="0.4">
      <c r="A26" s="24" t="s">
        <v>267</v>
      </c>
      <c r="B26" s="25">
        <v>13</v>
      </c>
      <c r="C26" s="25">
        <v>53.45</v>
      </c>
      <c r="D26" s="25">
        <f>$K$2*(C26-F14)+(1-$K$2)*(D25+E25)</f>
        <v>82.288290792407636</v>
      </c>
      <c r="E26" s="25">
        <f>$L$2*(D26-D25)+(1-$L$2)*E25</f>
        <v>5.4998492345977989E-4</v>
      </c>
      <c r="F26" s="25">
        <f>$M$2*(C26-D26)+(1-$M$2)*F14</f>
        <v>-29.394018445340642</v>
      </c>
      <c r="G26" s="25">
        <f>D25+E25+F14</f>
        <v>48.82</v>
      </c>
      <c r="H26" s="25">
        <f t="shared" si="5"/>
        <v>4.6300000000000026</v>
      </c>
      <c r="I26" s="26">
        <f t="shared" si="6"/>
        <v>8.6623012160898072E-2</v>
      </c>
      <c r="O26" t="s">
        <v>255</v>
      </c>
      <c r="P26">
        <v>61.67</v>
      </c>
      <c r="Q26">
        <v>54.187124743821208</v>
      </c>
    </row>
    <row r="27" spans="1:17" ht="15" thickBot="1" x14ac:dyDescent="0.4">
      <c r="A27" s="27" t="s">
        <v>266</v>
      </c>
      <c r="B27" s="11">
        <v>14</v>
      </c>
      <c r="C27" s="11">
        <v>61.03</v>
      </c>
      <c r="D27" s="25">
        <f t="shared" ref="D27:D37" si="7">$K$2*(C27-F15)+(1-$K$2)*(D26+E26)</f>
        <v>83.584226072325663</v>
      </c>
      <c r="E27" s="25">
        <f t="shared" ref="E27:E37" si="8">$L$2*(D27-D26)+(1-$L$2)*E26</f>
        <v>1.314716495596633E-3</v>
      </c>
      <c r="F27" s="25">
        <f t="shared" ref="F27:F37" si="9">$M$2*(C27-D27)+(1-$M$2)*F15</f>
        <v>-23.326942675235337</v>
      </c>
      <c r="G27" s="25">
        <f t="shared" ref="G27:G37" si="10">D26+E26+F15</f>
        <v>54.59217411066443</v>
      </c>
      <c r="H27" s="25">
        <f t="shared" ref="H27:H38" si="11">C27-G27</f>
        <v>6.4378258893355707</v>
      </c>
      <c r="I27" s="26">
        <f t="shared" ref="I27:I38" si="12">ABS(H27/C27)</f>
        <v>0.10548625084934574</v>
      </c>
      <c r="O27" t="s">
        <v>254</v>
      </c>
      <c r="P27">
        <v>64.88</v>
      </c>
      <c r="Q27">
        <v>61.7620539070493</v>
      </c>
    </row>
    <row r="28" spans="1:17" ht="15" thickBot="1" x14ac:dyDescent="0.4">
      <c r="A28" s="27" t="s">
        <v>265</v>
      </c>
      <c r="B28" s="11">
        <v>15</v>
      </c>
      <c r="C28" s="11">
        <v>88.43</v>
      </c>
      <c r="D28" s="25">
        <f t="shared" si="7"/>
        <v>85.314201725123283</v>
      </c>
      <c r="E28" s="25">
        <f t="shared" si="8"/>
        <v>2.3352326313115712E-3</v>
      </c>
      <c r="F28" s="25">
        <f t="shared" si="9"/>
        <v>2.0846263050825455</v>
      </c>
      <c r="G28" s="25">
        <f t="shared" si="10"/>
        <v>79.838874122154593</v>
      </c>
      <c r="H28" s="25">
        <f t="shared" si="11"/>
        <v>8.591125877845414</v>
      </c>
      <c r="I28" s="26">
        <f t="shared" si="12"/>
        <v>9.7151711838125224E-2</v>
      </c>
      <c r="O28" t="s">
        <v>253</v>
      </c>
      <c r="P28">
        <v>88.01</v>
      </c>
      <c r="Q28">
        <v>87.803558679567644</v>
      </c>
    </row>
    <row r="29" spans="1:17" ht="15" thickBot="1" x14ac:dyDescent="0.4">
      <c r="A29" s="27" t="s">
        <v>264</v>
      </c>
      <c r="B29" s="11">
        <v>16</v>
      </c>
      <c r="C29" s="11">
        <v>111.72</v>
      </c>
      <c r="D29" s="25">
        <f t="shared" si="7"/>
        <v>85.107299754553992</v>
      </c>
      <c r="E29" s="25">
        <f t="shared" si="8"/>
        <v>2.211709308967707E-3</v>
      </c>
      <c r="F29" s="25">
        <f t="shared" si="9"/>
        <v>26.737513350461356</v>
      </c>
      <c r="G29" s="25">
        <f t="shared" si="10"/>
        <v>112.75987029108792</v>
      </c>
      <c r="H29" s="25">
        <f t="shared" si="11"/>
        <v>-1.0398702910879223</v>
      </c>
      <c r="I29" s="26">
        <f t="shared" si="12"/>
        <v>9.3078257347647894E-3</v>
      </c>
      <c r="O29" t="s">
        <v>252</v>
      </c>
      <c r="P29">
        <v>110.1</v>
      </c>
      <c r="Q29">
        <v>112.50056843967947</v>
      </c>
    </row>
    <row r="30" spans="1:17" ht="15" thickBot="1" x14ac:dyDescent="0.4">
      <c r="A30" s="27" t="s">
        <v>263</v>
      </c>
      <c r="B30" s="11">
        <v>17</v>
      </c>
      <c r="C30" s="11">
        <v>117.36</v>
      </c>
      <c r="D30" s="25">
        <f t="shared" si="7"/>
        <v>88.2217306741247</v>
      </c>
      <c r="E30" s="25">
        <f t="shared" si="8"/>
        <v>4.0490099937095063E-3</v>
      </c>
      <c r="F30" s="25">
        <f t="shared" si="9"/>
        <v>27.281784259265223</v>
      </c>
      <c r="G30" s="25">
        <f t="shared" si="10"/>
        <v>101.89284479719629</v>
      </c>
      <c r="H30" s="25">
        <f t="shared" si="11"/>
        <v>15.46715520280371</v>
      </c>
      <c r="I30" s="26">
        <f t="shared" si="12"/>
        <v>0.13179239266192663</v>
      </c>
      <c r="O30" t="s">
        <v>251</v>
      </c>
      <c r="P30">
        <v>114.46</v>
      </c>
      <c r="Q30">
        <v>112.56410818308419</v>
      </c>
    </row>
    <row r="31" spans="1:17" ht="15" thickBot="1" x14ac:dyDescent="0.4">
      <c r="A31" s="27" t="s">
        <v>262</v>
      </c>
      <c r="B31" s="11">
        <v>18</v>
      </c>
      <c r="C31" s="11">
        <v>107.18</v>
      </c>
      <c r="D31" s="25">
        <f t="shared" si="7"/>
        <v>86.489475176385483</v>
      </c>
      <c r="E31" s="25">
        <f t="shared" si="8"/>
        <v>3.023981470506705E-3</v>
      </c>
      <c r="F31" s="25">
        <f t="shared" si="9"/>
        <v>21.726256297498349</v>
      </c>
      <c r="G31" s="25">
        <f t="shared" si="10"/>
        <v>115.80911301745174</v>
      </c>
      <c r="H31" s="25">
        <f t="shared" si="11"/>
        <v>-8.6291130174517292</v>
      </c>
      <c r="I31" s="26">
        <f t="shared" si="12"/>
        <v>8.0510477863889984E-2</v>
      </c>
      <c r="O31" t="s">
        <v>250</v>
      </c>
      <c r="P31">
        <v>117.52</v>
      </c>
      <c r="Q31">
        <v>107.39258528534521</v>
      </c>
    </row>
    <row r="32" spans="1:17" ht="15" thickBot="1" x14ac:dyDescent="0.4">
      <c r="A32" s="27" t="s">
        <v>261</v>
      </c>
      <c r="B32" s="11">
        <v>19</v>
      </c>
      <c r="C32" s="11">
        <v>68.77</v>
      </c>
      <c r="D32" s="25">
        <f t="shared" si="7"/>
        <v>84.308145928094731</v>
      </c>
      <c r="E32" s="25">
        <f t="shared" si="8"/>
        <v>1.7344470856775597E-3</v>
      </c>
      <c r="F32" s="25">
        <f t="shared" si="9"/>
        <v>-14.235146724863089</v>
      </c>
      <c r="G32" s="25">
        <f t="shared" si="10"/>
        <v>79.625832491189314</v>
      </c>
      <c r="H32" s="25">
        <f t="shared" si="11"/>
        <v>-10.855832491189318</v>
      </c>
      <c r="I32" s="26">
        <f t="shared" si="12"/>
        <v>0.157857095989375</v>
      </c>
      <c r="O32" t="s">
        <v>249</v>
      </c>
      <c r="P32">
        <v>75.7</v>
      </c>
      <c r="Q32">
        <v>73.47269386017139</v>
      </c>
    </row>
    <row r="33" spans="1:17" ht="15" thickBot="1" x14ac:dyDescent="0.4">
      <c r="A33" s="27" t="s">
        <v>260</v>
      </c>
      <c r="B33" s="11">
        <v>20</v>
      </c>
      <c r="C33" s="11">
        <v>109.49</v>
      </c>
      <c r="D33" s="25">
        <f t="shared" si="7"/>
        <v>84.832391986096624</v>
      </c>
      <c r="E33" s="25">
        <f t="shared" si="8"/>
        <v>2.042912163380478E-3</v>
      </c>
      <c r="F33" s="25">
        <f t="shared" si="9"/>
        <v>24.345922063377184</v>
      </c>
      <c r="G33" s="25">
        <f t="shared" si="10"/>
        <v>106.89321370851374</v>
      </c>
      <c r="H33" s="25">
        <f t="shared" si="11"/>
        <v>2.5967862914862536</v>
      </c>
      <c r="I33" s="26">
        <f t="shared" si="12"/>
        <v>2.3717109247294307E-2</v>
      </c>
      <c r="O33" t="s">
        <v>248</v>
      </c>
      <c r="P33">
        <v>119.66</v>
      </c>
      <c r="Q33">
        <v>112.50592073383162</v>
      </c>
    </row>
    <row r="34" spans="1:17" ht="15" thickBot="1" x14ac:dyDescent="0.4">
      <c r="A34" s="27" t="s">
        <v>259</v>
      </c>
      <c r="B34" s="11">
        <v>21</v>
      </c>
      <c r="C34" s="11">
        <v>83.76</v>
      </c>
      <c r="D34" s="25">
        <f t="shared" si="7"/>
        <v>83.957587809936044</v>
      </c>
      <c r="E34" s="25">
        <f t="shared" si="8"/>
        <v>1.5252649004629094E-3</v>
      </c>
      <c r="F34" s="25">
        <f t="shared" si="9"/>
        <v>0.32546452513294083</v>
      </c>
      <c r="G34" s="25">
        <f t="shared" si="10"/>
        <v>88.117768231593331</v>
      </c>
      <c r="H34" s="25">
        <f t="shared" si="11"/>
        <v>-4.3577682315933259</v>
      </c>
      <c r="I34" s="26">
        <f t="shared" si="12"/>
        <v>5.2026841351400739E-2</v>
      </c>
      <c r="O34" t="s">
        <v>247</v>
      </c>
      <c r="P34">
        <v>82.04</v>
      </c>
      <c r="Q34">
        <v>89.929810339816825</v>
      </c>
    </row>
    <row r="35" spans="1:17" ht="15" thickBot="1" x14ac:dyDescent="0.4">
      <c r="A35" s="27" t="s">
        <v>258</v>
      </c>
      <c r="B35" s="11">
        <v>22</v>
      </c>
      <c r="C35" s="11">
        <v>77.75</v>
      </c>
      <c r="D35" s="25">
        <f t="shared" si="7"/>
        <v>82.86803707172885</v>
      </c>
      <c r="E35" s="25">
        <f t="shared" si="8"/>
        <v>8.8114745494195172E-4</v>
      </c>
      <c r="F35" s="25">
        <f t="shared" si="9"/>
        <v>-4.4671940014119524</v>
      </c>
      <c r="G35" s="25">
        <f t="shared" si="10"/>
        <v>83.172446408169833</v>
      </c>
      <c r="H35" s="25">
        <f t="shared" si="11"/>
        <v>-5.4224464081698329</v>
      </c>
      <c r="I35" s="26">
        <f t="shared" si="12"/>
        <v>6.9742075989322611E-2</v>
      </c>
      <c r="O35" t="s">
        <v>246</v>
      </c>
      <c r="P35">
        <v>89.95</v>
      </c>
      <c r="Q35">
        <v>83.553509804444047</v>
      </c>
    </row>
    <row r="36" spans="1:17" ht="15" thickBot="1" x14ac:dyDescent="0.4">
      <c r="A36" s="27" t="s">
        <v>257</v>
      </c>
      <c r="B36" s="11">
        <v>23</v>
      </c>
      <c r="C36" s="11">
        <v>69.260000000000005</v>
      </c>
      <c r="D36" s="25">
        <f t="shared" si="7"/>
        <v>84.027461926229719</v>
      </c>
      <c r="E36" s="25">
        <f t="shared" si="8"/>
        <v>1.5650945044429314E-3</v>
      </c>
      <c r="F36" s="25">
        <f t="shared" si="9"/>
        <v>-15.458550485818986</v>
      </c>
      <c r="G36" s="25">
        <f t="shared" si="10"/>
        <v>63.50225155251713</v>
      </c>
      <c r="H36" s="25">
        <f t="shared" si="11"/>
        <v>5.7577484474828751</v>
      </c>
      <c r="I36" s="26">
        <f t="shared" si="12"/>
        <v>8.3132377237696717E-2</v>
      </c>
      <c r="O36" t="s">
        <v>245</v>
      </c>
      <c r="P36">
        <v>76.48</v>
      </c>
      <c r="Q36">
        <v>73.853885008727488</v>
      </c>
    </row>
    <row r="37" spans="1:17" ht="15" thickBot="1" x14ac:dyDescent="0.4">
      <c r="A37" s="29" t="s">
        <v>256</v>
      </c>
      <c r="B37" s="30">
        <v>24</v>
      </c>
      <c r="C37" s="30">
        <v>75.12</v>
      </c>
      <c r="D37" s="25">
        <f t="shared" si="7"/>
        <v>83.579843270583638</v>
      </c>
      <c r="E37" s="25">
        <f t="shared" si="8"/>
        <v>1.2999185782082748E-3</v>
      </c>
      <c r="F37" s="25">
        <f t="shared" si="9"/>
        <v>-8.1918984800724832</v>
      </c>
      <c r="G37" s="25">
        <f t="shared" si="10"/>
        <v>77.3523603540675</v>
      </c>
      <c r="H37" s="25">
        <f t="shared" si="11"/>
        <v>-2.2323603540674952</v>
      </c>
      <c r="I37" s="26">
        <f t="shared" si="12"/>
        <v>2.9717257109524695E-2</v>
      </c>
      <c r="O37" t="s">
        <v>244</v>
      </c>
      <c r="P37">
        <v>76.83</v>
      </c>
      <c r="Q37">
        <v>81.653925683779264</v>
      </c>
    </row>
    <row r="38" spans="1:17" ht="15" thickBot="1" x14ac:dyDescent="0.4">
      <c r="A38" s="24" t="s">
        <v>255</v>
      </c>
      <c r="B38" s="25">
        <v>25</v>
      </c>
      <c r="C38" s="25">
        <v>61.67</v>
      </c>
      <c r="D38" s="25">
        <f>$K$2*(C38-F26)+(1-$K$2)*(D37+E37)</f>
        <v>85.086807793603825</v>
      </c>
      <c r="E38" s="25">
        <f>$L$2*(D38-D37)+(1-$L$2)*E37</f>
        <v>2.1887886808062487E-3</v>
      </c>
      <c r="F38" s="25">
        <f>$M$2*(C38-D38)+(1-$M$2)*F26</f>
        <v>-24.314959133410888</v>
      </c>
      <c r="G38" s="25">
        <f>D37+E37+F26</f>
        <v>54.187124743821208</v>
      </c>
      <c r="H38" s="25">
        <f t="shared" si="11"/>
        <v>7.4828752561787937</v>
      </c>
      <c r="I38" s="26">
        <f t="shared" si="12"/>
        <v>0.12133736429672115</v>
      </c>
      <c r="O38" t="s">
        <v>243</v>
      </c>
      <c r="P38">
        <v>63.99</v>
      </c>
      <c r="Q38">
        <v>64.564622875334095</v>
      </c>
    </row>
    <row r="39" spans="1:17" ht="15" thickBot="1" x14ac:dyDescent="0.4">
      <c r="A39" s="27" t="s">
        <v>254</v>
      </c>
      <c r="B39" s="11">
        <v>26</v>
      </c>
      <c r="C39" s="11">
        <v>64.88</v>
      </c>
      <c r="D39" s="25">
        <f t="shared" ref="D39:D49" si="13">$K$2*(C39-F27)+(1-$K$2)*(D38+E38)</f>
        <v>85.716373213591908</v>
      </c>
      <c r="E39" s="25">
        <f t="shared" ref="E39:E49" si="14">$L$2*(D39-D38)+(1-$L$2)*E38</f>
        <v>2.5591608931784362E-3</v>
      </c>
      <c r="F39" s="25">
        <f t="shared" ref="F39:F49" si="15">$M$2*(C39-D39)+(1-$M$2)*F27</f>
        <v>-21.21061270910101</v>
      </c>
      <c r="G39" s="25">
        <f t="shared" ref="G39:G49" si="16">D38+E38+F27</f>
        <v>61.7620539070493</v>
      </c>
      <c r="H39" s="25">
        <f t="shared" ref="H39:H50" si="17">C39-G39</f>
        <v>3.1179460929506959</v>
      </c>
      <c r="I39" s="26">
        <f t="shared" ref="I39:I50" si="18">ABS(H39/C39)</f>
        <v>4.8057122271126636E-2</v>
      </c>
      <c r="O39" t="s">
        <v>242</v>
      </c>
      <c r="P39">
        <v>69.680000000000007</v>
      </c>
      <c r="Q39">
        <v>67.557681135899657</v>
      </c>
    </row>
    <row r="40" spans="1:17" ht="15" thickBot="1" x14ac:dyDescent="0.4">
      <c r="A40" s="27" t="s">
        <v>253</v>
      </c>
      <c r="B40" s="11">
        <v>27</v>
      </c>
      <c r="C40" s="11">
        <v>88.01</v>
      </c>
      <c r="D40" s="25">
        <f t="shared" si="13"/>
        <v>85.760471405730158</v>
      </c>
      <c r="E40" s="25">
        <f t="shared" si="14"/>
        <v>2.5836834879553196E-3</v>
      </c>
      <c r="F40" s="25">
        <f t="shared" si="15"/>
        <v>2.2247499440598548</v>
      </c>
      <c r="G40" s="25">
        <f t="shared" si="16"/>
        <v>87.803558679567644</v>
      </c>
      <c r="H40" s="25">
        <f t="shared" si="17"/>
        <v>0.20644132043236141</v>
      </c>
      <c r="I40" s="26">
        <f t="shared" si="18"/>
        <v>2.3456575438286719E-3</v>
      </c>
      <c r="O40" t="s">
        <v>241</v>
      </c>
      <c r="P40">
        <v>94.37</v>
      </c>
      <c r="Q40">
        <v>91.424672090446464</v>
      </c>
    </row>
    <row r="41" spans="1:17" ht="15" thickBot="1" x14ac:dyDescent="0.4">
      <c r="A41" s="27" t="s">
        <v>252</v>
      </c>
      <c r="B41" s="11">
        <v>28</v>
      </c>
      <c r="C41" s="11">
        <v>110.1</v>
      </c>
      <c r="D41" s="25">
        <f t="shared" si="13"/>
        <v>85.280025397231555</v>
      </c>
      <c r="E41" s="25">
        <f t="shared" si="14"/>
        <v>2.298526587403032E-3</v>
      </c>
      <c r="F41" s="25">
        <f t="shared" si="15"/>
        <v>25.108109001189202</v>
      </c>
      <c r="G41" s="25">
        <f t="shared" si="16"/>
        <v>112.50056843967947</v>
      </c>
      <c r="H41" s="25">
        <f t="shared" si="17"/>
        <v>-2.4005684396794749</v>
      </c>
      <c r="I41" s="26">
        <f t="shared" si="18"/>
        <v>2.1803528062483878E-2</v>
      </c>
      <c r="O41" t="s">
        <v>240</v>
      </c>
      <c r="P41">
        <v>123.58</v>
      </c>
      <c r="Q41">
        <v>114.90561084602268</v>
      </c>
    </row>
    <row r="42" spans="1:17" ht="15" thickBot="1" x14ac:dyDescent="0.4">
      <c r="A42" s="27" t="s">
        <v>251</v>
      </c>
      <c r="B42" s="11">
        <v>29</v>
      </c>
      <c r="C42" s="11">
        <v>114.46</v>
      </c>
      <c r="D42" s="25">
        <f t="shared" si="13"/>
        <v>85.663805253502261</v>
      </c>
      <c r="E42" s="25">
        <f t="shared" si="14"/>
        <v>2.5237343445983869E-3</v>
      </c>
      <c r="F42" s="25">
        <f t="shared" si="15"/>
        <v>28.568635457160905</v>
      </c>
      <c r="G42" s="25">
        <f t="shared" si="16"/>
        <v>112.56410818308419</v>
      </c>
      <c r="H42" s="25">
        <f t="shared" si="17"/>
        <v>1.8958918169158068</v>
      </c>
      <c r="I42" s="26">
        <f t="shared" si="18"/>
        <v>1.6563793612753862E-2</v>
      </c>
      <c r="O42" t="s">
        <v>239</v>
      </c>
      <c r="P42">
        <v>111.53</v>
      </c>
      <c r="Q42">
        <v>120.11751882687921</v>
      </c>
    </row>
    <row r="43" spans="1:17" ht="15" thickBot="1" x14ac:dyDescent="0.4">
      <c r="A43" s="27" t="s">
        <v>250</v>
      </c>
      <c r="B43" s="11">
        <v>30</v>
      </c>
      <c r="C43" s="11">
        <v>117.52</v>
      </c>
      <c r="D43" s="25">
        <f t="shared" si="13"/>
        <v>87.704113843042649</v>
      </c>
      <c r="E43" s="25">
        <f t="shared" si="14"/>
        <v>3.7267419918305422E-3</v>
      </c>
      <c r="F43" s="25">
        <f t="shared" si="15"/>
        <v>28.600317169990976</v>
      </c>
      <c r="G43" s="25">
        <f t="shared" si="16"/>
        <v>107.39258528534521</v>
      </c>
      <c r="H43" s="25">
        <f t="shared" si="17"/>
        <v>10.12741471465479</v>
      </c>
      <c r="I43" s="26">
        <f t="shared" si="18"/>
        <v>8.6176095257443755E-2</v>
      </c>
      <c r="O43" t="s">
        <v>238</v>
      </c>
      <c r="P43">
        <v>112.51</v>
      </c>
      <c r="Q43">
        <v>118.4262120997623</v>
      </c>
    </row>
    <row r="44" spans="1:17" ht="15" thickBot="1" x14ac:dyDescent="0.4">
      <c r="A44" s="27" t="s">
        <v>249</v>
      </c>
      <c r="B44" s="11">
        <v>31</v>
      </c>
      <c r="C44" s="11">
        <v>75.7</v>
      </c>
      <c r="D44" s="25">
        <f t="shared" si="13"/>
        <v>88.156007352912525</v>
      </c>
      <c r="E44" s="25">
        <f t="shared" si="14"/>
        <v>3.9913175419029299E-3</v>
      </c>
      <c r="F44" s="25">
        <f t="shared" si="15"/>
        <v>-12.723345498366132</v>
      </c>
      <c r="G44" s="25">
        <f t="shared" si="16"/>
        <v>73.47269386017139</v>
      </c>
      <c r="H44" s="25">
        <f t="shared" si="17"/>
        <v>2.2273061398286131</v>
      </c>
      <c r="I44" s="26">
        <f t="shared" si="18"/>
        <v>2.9422802375543105E-2</v>
      </c>
      <c r="O44" t="s">
        <v>237</v>
      </c>
      <c r="P44">
        <v>76.84</v>
      </c>
      <c r="Q44">
        <v>75.916364440006234</v>
      </c>
    </row>
    <row r="45" spans="1:17" ht="15" thickBot="1" x14ac:dyDescent="0.4">
      <c r="A45" s="27" t="s">
        <v>248</v>
      </c>
      <c r="B45" s="11">
        <v>32</v>
      </c>
      <c r="C45" s="11">
        <v>119.66</v>
      </c>
      <c r="D45" s="25">
        <f t="shared" si="13"/>
        <v>89.599504683807723</v>
      </c>
      <c r="E45" s="25">
        <f t="shared" si="14"/>
        <v>4.8411308761640206E-3</v>
      </c>
      <c r="F45" s="25">
        <f t="shared" si="15"/>
        <v>29.201808560364103</v>
      </c>
      <c r="G45" s="25">
        <f t="shared" si="16"/>
        <v>112.50592073383162</v>
      </c>
      <c r="H45" s="25">
        <f t="shared" si="17"/>
        <v>7.154079266168381</v>
      </c>
      <c r="I45" s="26">
        <f t="shared" si="18"/>
        <v>5.9786722933046807E-2</v>
      </c>
      <c r="O45" t="s">
        <v>236</v>
      </c>
      <c r="P45">
        <v>116.22</v>
      </c>
      <c r="Q45">
        <v>118.03172121400154</v>
      </c>
    </row>
    <row r="46" spans="1:17" ht="15" thickBot="1" x14ac:dyDescent="0.4">
      <c r="A46" s="27" t="s">
        <v>247</v>
      </c>
      <c r="B46" s="11">
        <v>33</v>
      </c>
      <c r="C46" s="11">
        <v>82.04</v>
      </c>
      <c r="D46" s="25">
        <f t="shared" si="13"/>
        <v>88.016799883778077</v>
      </c>
      <c r="E46" s="25">
        <f t="shared" si="14"/>
        <v>3.9039220779229101E-3</v>
      </c>
      <c r="F46" s="25">
        <f t="shared" si="15"/>
        <v>-5.0298051143973002</v>
      </c>
      <c r="G46" s="25">
        <f t="shared" si="16"/>
        <v>89.929810339816825</v>
      </c>
      <c r="H46" s="25">
        <f t="shared" si="17"/>
        <v>-7.8898103398168189</v>
      </c>
      <c r="I46" s="26">
        <f t="shared" si="18"/>
        <v>9.6170286930970475E-2</v>
      </c>
      <c r="O46" t="s">
        <v>235</v>
      </c>
      <c r="P46">
        <v>82.08</v>
      </c>
      <c r="Q46">
        <v>83.43970101422093</v>
      </c>
    </row>
    <row r="47" spans="1:17" ht="15" thickBot="1" x14ac:dyDescent="0.4">
      <c r="A47" s="27" t="s">
        <v>246</v>
      </c>
      <c r="B47" s="11">
        <v>34</v>
      </c>
      <c r="C47" s="11">
        <v>89.95</v>
      </c>
      <c r="D47" s="25">
        <f t="shared" si="13"/>
        <v>89.307771751049415</v>
      </c>
      <c r="E47" s="25">
        <f t="shared" si="14"/>
        <v>4.6637434970620223E-3</v>
      </c>
      <c r="F47" s="25">
        <f t="shared" si="15"/>
        <v>-0.12552693104623669</v>
      </c>
      <c r="G47" s="25">
        <f t="shared" si="16"/>
        <v>83.553509804444047</v>
      </c>
      <c r="H47" s="25">
        <f t="shared" si="17"/>
        <v>6.3964901955559554</v>
      </c>
      <c r="I47" s="26">
        <f t="shared" si="18"/>
        <v>7.1111619739365819E-2</v>
      </c>
      <c r="O47" t="s">
        <v>234</v>
      </c>
      <c r="P47">
        <v>88.52</v>
      </c>
      <c r="Q47">
        <v>88.074364272634782</v>
      </c>
    </row>
    <row r="48" spans="1:17" ht="15" thickBot="1" x14ac:dyDescent="0.4">
      <c r="A48" s="27" t="s">
        <v>245</v>
      </c>
      <c r="B48" s="11">
        <v>35</v>
      </c>
      <c r="C48" s="11">
        <v>76.48</v>
      </c>
      <c r="D48" s="25">
        <f t="shared" si="13"/>
        <v>89.840848471401671</v>
      </c>
      <c r="E48" s="25">
        <f t="shared" si="14"/>
        <v>4.9756924500796509E-3</v>
      </c>
      <c r="F48" s="25">
        <f t="shared" si="15"/>
        <v>-13.67605467451874</v>
      </c>
      <c r="G48" s="25">
        <f t="shared" si="16"/>
        <v>73.853885008727488</v>
      </c>
      <c r="H48" s="25">
        <f t="shared" si="17"/>
        <v>2.6261149912725159</v>
      </c>
      <c r="I48" s="26">
        <f t="shared" si="18"/>
        <v>3.4337277605550678E-2</v>
      </c>
      <c r="O48" t="s">
        <v>233</v>
      </c>
      <c r="P48">
        <v>73.44</v>
      </c>
      <c r="Q48">
        <v>74.617534856164525</v>
      </c>
    </row>
    <row r="49" spans="1:17" ht="15" thickBot="1" x14ac:dyDescent="0.4">
      <c r="A49" s="29" t="s">
        <v>244</v>
      </c>
      <c r="B49" s="30">
        <v>36</v>
      </c>
      <c r="C49" s="30">
        <v>76.83</v>
      </c>
      <c r="D49" s="25">
        <f t="shared" si="13"/>
        <v>88.875179337115185</v>
      </c>
      <c r="E49" s="25">
        <f t="shared" si="14"/>
        <v>4.4026716297839632E-3</v>
      </c>
      <c r="F49" s="25">
        <f t="shared" si="15"/>
        <v>-11.466175255437024</v>
      </c>
      <c r="G49" s="25">
        <f t="shared" si="16"/>
        <v>81.653925683779264</v>
      </c>
      <c r="H49" s="25">
        <f t="shared" si="17"/>
        <v>-4.8239256837792652</v>
      </c>
      <c r="I49" s="26">
        <f t="shared" si="18"/>
        <v>6.2787006166592024E-2</v>
      </c>
      <c r="O49" t="s">
        <v>232</v>
      </c>
      <c r="P49">
        <v>73.84</v>
      </c>
      <c r="Q49">
        <v>76.594366921421894</v>
      </c>
    </row>
    <row r="50" spans="1:17" ht="15" thickBot="1" x14ac:dyDescent="0.4">
      <c r="A50" s="24" t="s">
        <v>243</v>
      </c>
      <c r="B50" s="25">
        <v>37</v>
      </c>
      <c r="C50" s="25">
        <v>63.99</v>
      </c>
      <c r="D50" s="25">
        <f>$K$2*(C50-F38)+(1-$K$2)*(D49+E49)</f>
        <v>88.763959431236572</v>
      </c>
      <c r="E50" s="25">
        <f>$L$2*(D50-D49)+(1-$L$2)*E49</f>
        <v>4.3344137641017052E-3</v>
      </c>
      <c r="F50" s="25">
        <f>$M$2*(C50-D50)+(1-$M$2)*F38</f>
        <v>-24.704988843368099</v>
      </c>
      <c r="G50" s="25">
        <f>D49+E49+F38</f>
        <v>64.564622875334095</v>
      </c>
      <c r="H50" s="25">
        <f t="shared" si="17"/>
        <v>-0.57462287533409295</v>
      </c>
      <c r="I50" s="26">
        <f t="shared" si="18"/>
        <v>8.9798855342099228E-3</v>
      </c>
      <c r="O50" t="s">
        <v>231</v>
      </c>
      <c r="P50">
        <v>61.68</v>
      </c>
      <c r="Q50">
        <v>62.804896983010707</v>
      </c>
    </row>
    <row r="51" spans="1:17" ht="15" thickBot="1" x14ac:dyDescent="0.4">
      <c r="A51" s="27" t="s">
        <v>242</v>
      </c>
      <c r="B51" s="11">
        <v>38</v>
      </c>
      <c r="C51" s="11">
        <v>69.680000000000007</v>
      </c>
      <c r="D51" s="25">
        <f t="shared" ref="D51:D61" si="19">$K$2*(C51-F39)+(1-$K$2)*(D50+E50)</f>
        <v>89.195335628221201</v>
      </c>
      <c r="E51" s="25">
        <f t="shared" ref="E51:E61" si="20">$L$2*(D51-D50)+(1-$L$2)*E50</f>
        <v>4.5865181654039669E-3</v>
      </c>
      <c r="F51" s="25">
        <f t="shared" ref="F51:F61" si="21">$M$2*(C51-D51)+(1-$M$2)*F39</f>
        <v>-19.770072406001308</v>
      </c>
      <c r="G51" s="25">
        <f t="shared" ref="G51:G61" si="22">D50+E50+F39</f>
        <v>67.557681135899657</v>
      </c>
      <c r="H51" s="25">
        <f t="shared" ref="H51:H62" si="23">C51-G51</f>
        <v>2.1223188641003503</v>
      </c>
      <c r="I51" s="26">
        <f t="shared" ref="I51:I62" si="24">ABS(H51/C51)</f>
        <v>3.0458077843001582E-2</v>
      </c>
      <c r="O51" t="s">
        <v>230</v>
      </c>
      <c r="P51">
        <v>66.239999999999995</v>
      </c>
      <c r="Q51">
        <v>67.516896774090128</v>
      </c>
    </row>
    <row r="52" spans="1:17" ht="15" thickBot="1" x14ac:dyDescent="0.4">
      <c r="A52" s="27" t="s">
        <v>241</v>
      </c>
      <c r="B52" s="11">
        <v>39</v>
      </c>
      <c r="C52" s="11">
        <v>94.37</v>
      </c>
      <c r="D52" s="25">
        <f t="shared" si="19"/>
        <v>89.792565459293371</v>
      </c>
      <c r="E52" s="25">
        <f t="shared" si="20"/>
        <v>4.9363855401123417E-3</v>
      </c>
      <c r="F52" s="25">
        <f t="shared" si="21"/>
        <v>4.2239139864314144</v>
      </c>
      <c r="G52" s="25">
        <f t="shared" si="22"/>
        <v>91.424672090446464</v>
      </c>
      <c r="H52" s="25">
        <f t="shared" si="23"/>
        <v>2.9453279095535407</v>
      </c>
      <c r="I52" s="26">
        <f t="shared" si="24"/>
        <v>3.121042608406846E-2</v>
      </c>
      <c r="O52" t="s">
        <v>229</v>
      </c>
      <c r="P52">
        <v>94.74</v>
      </c>
      <c r="Q52">
        <v>91.257230246703784</v>
      </c>
    </row>
    <row r="53" spans="1:17" ht="15" thickBot="1" x14ac:dyDescent="0.4">
      <c r="A53" s="27" t="s">
        <v>240</v>
      </c>
      <c r="B53" s="11">
        <v>40</v>
      </c>
      <c r="C53" s="11">
        <v>123.58</v>
      </c>
      <c r="D53" s="25">
        <f t="shared" si="19"/>
        <v>91.542916577427661</v>
      </c>
      <c r="E53" s="25">
        <f t="shared" si="20"/>
        <v>5.9667922906329806E-3</v>
      </c>
      <c r="F53" s="25">
        <f t="shared" si="21"/>
        <v>30.995917564004877</v>
      </c>
      <c r="G53" s="25">
        <f t="shared" si="22"/>
        <v>114.90561084602268</v>
      </c>
      <c r="H53" s="25">
        <f t="shared" si="23"/>
        <v>8.6743891539773159</v>
      </c>
      <c r="I53" s="26">
        <f t="shared" si="24"/>
        <v>7.0192500032184135E-2</v>
      </c>
      <c r="O53" t="s">
        <v>228</v>
      </c>
      <c r="P53">
        <v>128.75</v>
      </c>
      <c r="Q53">
        <v>118.73370955202861</v>
      </c>
    </row>
    <row r="54" spans="1:17" ht="15" thickBot="1" x14ac:dyDescent="0.4">
      <c r="A54" s="27" t="s">
        <v>239</v>
      </c>
      <c r="B54" s="11">
        <v>41</v>
      </c>
      <c r="C54" s="11">
        <v>111.53</v>
      </c>
      <c r="D54" s="25">
        <f t="shared" si="19"/>
        <v>89.820948225144775</v>
      </c>
      <c r="E54" s="25">
        <f t="shared" si="20"/>
        <v>4.9467046265486269E-3</v>
      </c>
      <c r="F54" s="25">
        <f t="shared" si="21"/>
        <v>22.73979079908408</v>
      </c>
      <c r="G54" s="25">
        <f t="shared" si="22"/>
        <v>120.11751882687921</v>
      </c>
      <c r="H54" s="25">
        <f t="shared" si="23"/>
        <v>-8.5875188268792044</v>
      </c>
      <c r="I54" s="26">
        <f t="shared" si="24"/>
        <v>7.6997389284310991E-2</v>
      </c>
      <c r="O54" t="s">
        <v>227</v>
      </c>
      <c r="P54">
        <v>114.68</v>
      </c>
      <c r="Q54">
        <v>112.49788882024204</v>
      </c>
    </row>
    <row r="55" spans="1:17" ht="15" thickBot="1" x14ac:dyDescent="0.4">
      <c r="A55" s="27" t="s">
        <v>238</v>
      </c>
      <c r="B55" s="11">
        <v>42</v>
      </c>
      <c r="C55" s="11">
        <v>112.51</v>
      </c>
      <c r="D55" s="25">
        <f t="shared" si="19"/>
        <v>88.635466004255292</v>
      </c>
      <c r="E55" s="25">
        <f t="shared" si="20"/>
        <v>4.2439341170757072E-3</v>
      </c>
      <c r="F55" s="25">
        <f t="shared" si="21"/>
        <v>24.584642562581593</v>
      </c>
      <c r="G55" s="25">
        <f t="shared" si="22"/>
        <v>118.4262120997623</v>
      </c>
      <c r="H55" s="25">
        <f t="shared" si="23"/>
        <v>-5.9162120997622907</v>
      </c>
      <c r="I55" s="26">
        <f t="shared" si="24"/>
        <v>5.2583877875409211E-2</v>
      </c>
      <c r="O55" t="s">
        <v>226</v>
      </c>
      <c r="P55">
        <v>115</v>
      </c>
      <c r="Q55">
        <v>114.78695368309471</v>
      </c>
    </row>
    <row r="56" spans="1:17" ht="15" thickBot="1" x14ac:dyDescent="0.4">
      <c r="A56" s="27" t="s">
        <v>237</v>
      </c>
      <c r="B56" s="11">
        <v>43</v>
      </c>
      <c r="C56" s="11">
        <v>76.84</v>
      </c>
      <c r="D56" s="25">
        <f t="shared" si="19"/>
        <v>88.825559003400969</v>
      </c>
      <c r="E56" s="25">
        <f t="shared" si="20"/>
        <v>4.3536502364640182E-3</v>
      </c>
      <c r="F56" s="25">
        <f t="shared" si="21"/>
        <v>-12.096420735997251</v>
      </c>
      <c r="G56" s="25">
        <f t="shared" si="22"/>
        <v>75.916364440006234</v>
      </c>
      <c r="H56" s="25">
        <f t="shared" si="23"/>
        <v>0.92363555999376956</v>
      </c>
      <c r="I56" s="26">
        <f t="shared" si="24"/>
        <v>1.2020244143594086E-2</v>
      </c>
      <c r="O56" t="s">
        <v>225</v>
      </c>
      <c r="P56">
        <v>81.06</v>
      </c>
      <c r="Q56">
        <v>78.15392396786234</v>
      </c>
    </row>
    <row r="57" spans="1:17" ht="15" thickBot="1" x14ac:dyDescent="0.4">
      <c r="A57" s="27" t="s">
        <v>236</v>
      </c>
      <c r="B57" s="11">
        <v>44</v>
      </c>
      <c r="C57" s="11">
        <v>116.22</v>
      </c>
      <c r="D57" s="25">
        <f t="shared" si="19"/>
        <v>88.465367687745314</v>
      </c>
      <c r="E57" s="25">
        <f t="shared" si="20"/>
        <v>4.1384408729190783E-3</v>
      </c>
      <c r="F57" s="25">
        <f t="shared" si="21"/>
        <v>27.972088808588602</v>
      </c>
      <c r="G57" s="25">
        <f t="shared" si="22"/>
        <v>118.03172121400154</v>
      </c>
      <c r="H57" s="25">
        <f t="shared" si="23"/>
        <v>-1.8117212140015369</v>
      </c>
      <c r="I57" s="26">
        <f t="shared" si="24"/>
        <v>1.5588721510940776E-2</v>
      </c>
      <c r="O57" t="s">
        <v>224</v>
      </c>
      <c r="P57">
        <v>125.59</v>
      </c>
      <c r="Q57">
        <v>118.81268950444519</v>
      </c>
    </row>
    <row r="58" spans="1:17" ht="15" thickBot="1" x14ac:dyDescent="0.4">
      <c r="A58" s="27" t="s">
        <v>235</v>
      </c>
      <c r="B58" s="11">
        <v>45</v>
      </c>
      <c r="C58" s="11">
        <v>82.08</v>
      </c>
      <c r="D58" s="25">
        <f t="shared" si="19"/>
        <v>88.195914277939465</v>
      </c>
      <c r="E58" s="25">
        <f t="shared" si="20"/>
        <v>3.9769257415509379E-3</v>
      </c>
      <c r="F58" s="25">
        <f t="shared" si="21"/>
        <v>-5.9527126681503475</v>
      </c>
      <c r="G58" s="25">
        <f t="shared" si="22"/>
        <v>83.43970101422093</v>
      </c>
      <c r="H58" s="25">
        <f t="shared" si="23"/>
        <v>-1.3597010142209314</v>
      </c>
      <c r="I58" s="26">
        <f t="shared" si="24"/>
        <v>1.6565558165459692E-2</v>
      </c>
      <c r="O58" t="s">
        <v>223</v>
      </c>
      <c r="P58">
        <v>94.25</v>
      </c>
      <c r="Q58">
        <v>86.257898413032279</v>
      </c>
    </row>
    <row r="59" spans="1:17" ht="15" thickBot="1" x14ac:dyDescent="0.4">
      <c r="A59" s="27" t="s">
        <v>234</v>
      </c>
      <c r="B59" s="11">
        <v>46</v>
      </c>
      <c r="C59" s="11">
        <v>88.52</v>
      </c>
      <c r="D59" s="25">
        <f t="shared" si="19"/>
        <v>88.289559669103397</v>
      </c>
      <c r="E59" s="25">
        <f t="shared" si="20"/>
        <v>4.0298615798675559E-3</v>
      </c>
      <c r="F59" s="25">
        <f t="shared" si="21"/>
        <v>0.17695175706684599</v>
      </c>
      <c r="G59" s="25">
        <f t="shared" si="22"/>
        <v>88.074364272634782</v>
      </c>
      <c r="H59" s="25">
        <f t="shared" si="23"/>
        <v>0.44563572736521451</v>
      </c>
      <c r="I59" s="26">
        <f t="shared" si="24"/>
        <v>5.0342942540128168E-3</v>
      </c>
      <c r="O59" t="s">
        <v>222</v>
      </c>
      <c r="P59">
        <v>94.02</v>
      </c>
      <c r="Q59">
        <v>94.002956425276395</v>
      </c>
    </row>
    <row r="60" spans="1:17" ht="15" thickBot="1" x14ac:dyDescent="0.4">
      <c r="A60" s="27" t="s">
        <v>233</v>
      </c>
      <c r="B60" s="11">
        <v>47</v>
      </c>
      <c r="C60" s="11">
        <v>73.44</v>
      </c>
      <c r="D60" s="25">
        <f t="shared" si="19"/>
        <v>88.056652191395187</v>
      </c>
      <c r="E60" s="25">
        <f t="shared" si="20"/>
        <v>3.8899854637252508E-3</v>
      </c>
      <c r="F60" s="25">
        <f t="shared" si="21"/>
        <v>-14.475315543044625</v>
      </c>
      <c r="G60" s="25">
        <f t="shared" si="22"/>
        <v>74.617534856164525</v>
      </c>
      <c r="H60" s="25">
        <f t="shared" si="23"/>
        <v>-1.1775348561645274</v>
      </c>
      <c r="I60" s="26">
        <f t="shared" si="24"/>
        <v>1.6033971353002822E-2</v>
      </c>
      <c r="O60" t="s">
        <v>221</v>
      </c>
      <c r="P60">
        <v>73.69</v>
      </c>
      <c r="Q60">
        <v>79.361385719820078</v>
      </c>
    </row>
    <row r="61" spans="1:17" ht="15" thickBot="1" x14ac:dyDescent="0.4">
      <c r="A61" s="29" t="s">
        <v>232</v>
      </c>
      <c r="B61" s="30">
        <v>48</v>
      </c>
      <c r="C61" s="30">
        <v>73.84</v>
      </c>
      <c r="D61" s="25">
        <f t="shared" si="19"/>
        <v>87.50632302456097</v>
      </c>
      <c r="E61" s="25">
        <f t="shared" si="20"/>
        <v>3.5628018178379185E-3</v>
      </c>
      <c r="F61" s="25">
        <f t="shared" si="21"/>
        <v>-13.335723053814077</v>
      </c>
      <c r="G61" s="25">
        <f t="shared" si="22"/>
        <v>76.594366921421894</v>
      </c>
      <c r="H61" s="25">
        <f t="shared" si="23"/>
        <v>-2.7543669214218909</v>
      </c>
      <c r="I61" s="26">
        <f t="shared" si="24"/>
        <v>3.7301827213189205E-2</v>
      </c>
      <c r="O61" t="s">
        <v>220</v>
      </c>
      <c r="P61">
        <v>83.82</v>
      </c>
      <c r="Q61">
        <v>79.366405441932656</v>
      </c>
    </row>
    <row r="62" spans="1:17" ht="15" thickBot="1" x14ac:dyDescent="0.4">
      <c r="A62" s="24" t="s">
        <v>231</v>
      </c>
      <c r="B62" s="25">
        <v>49</v>
      </c>
      <c r="C62" s="25">
        <v>61.68</v>
      </c>
      <c r="D62" s="25">
        <f>$K$2*(C62-F50)+(1-$K$2)*(D61+E61)</f>
        <v>87.283540001682042</v>
      </c>
      <c r="E62" s="25">
        <f>$L$2*(D62-D61)+(1-$L$2)*E61</f>
        <v>3.4291784093927139E-3</v>
      </c>
      <c r="F62" s="25">
        <f>$M$2*(C62-D62)+(1-$M$2)*F50</f>
        <v>-25.468521349379674</v>
      </c>
      <c r="G62" s="25">
        <f>D61+E61+F50</f>
        <v>62.804896983010707</v>
      </c>
      <c r="H62" s="25">
        <f t="shared" si="23"/>
        <v>-1.1248969830107072</v>
      </c>
      <c r="I62" s="26">
        <f t="shared" si="24"/>
        <v>1.8237629426243632E-2</v>
      </c>
      <c r="O62" t="s">
        <v>219</v>
      </c>
      <c r="P62">
        <v>67.16</v>
      </c>
      <c r="Q62">
        <v>68.136858420154809</v>
      </c>
    </row>
    <row r="63" spans="1:17" ht="15" thickBot="1" x14ac:dyDescent="0.4">
      <c r="A63" s="27" t="s">
        <v>230</v>
      </c>
      <c r="B63" s="11">
        <v>50</v>
      </c>
      <c r="C63" s="11">
        <v>66.239999999999995</v>
      </c>
      <c r="D63" s="25">
        <f t="shared" ref="D63:D73" si="25">$K$2*(C63-F51)+(1-$K$2)*(D62+E62)</f>
        <v>87.030038760907161</v>
      </c>
      <c r="E63" s="25">
        <f t="shared" ref="E63:E73" si="26">$L$2*(D63-D62)+(1-$L$2)*E62</f>
        <v>3.2774993652104232E-3</v>
      </c>
      <c r="F63" s="25">
        <f t="shared" ref="F63:F73" si="27">$M$2*(C63-D63)+(1-$M$2)*F51</f>
        <v>-20.636775942915193</v>
      </c>
      <c r="G63" s="25">
        <f t="shared" ref="G63:G73" si="28">D62+E62+F51</f>
        <v>67.516896774090128</v>
      </c>
      <c r="H63" s="25">
        <f t="shared" ref="H63:H74" si="29">C63-G63</f>
        <v>-1.2768967740901331</v>
      </c>
      <c r="I63" s="26">
        <f t="shared" ref="I63:I74" si="30">ABS(H63/C63)</f>
        <v>1.9276823280346213E-2</v>
      </c>
      <c r="O63" t="s">
        <v>218</v>
      </c>
      <c r="P63">
        <v>73.16</v>
      </c>
      <c r="Q63">
        <v>72.779052019280243</v>
      </c>
    </row>
    <row r="64" spans="1:17" ht="15" thickBot="1" x14ac:dyDescent="0.4">
      <c r="A64" s="27" t="s">
        <v>229</v>
      </c>
      <c r="B64" s="11">
        <v>51</v>
      </c>
      <c r="C64" s="11">
        <v>94.74</v>
      </c>
      <c r="D64" s="25">
        <f t="shared" si="25"/>
        <v>87.734100780050284</v>
      </c>
      <c r="E64" s="25">
        <f t="shared" si="26"/>
        <v>3.6912079734598173E-3</v>
      </c>
      <c r="F64" s="25">
        <f t="shared" si="27"/>
        <v>6.5878708267088131</v>
      </c>
      <c r="G64" s="25">
        <f t="shared" si="28"/>
        <v>91.257230246703784</v>
      </c>
      <c r="H64" s="25">
        <f t="shared" si="29"/>
        <v>3.4827697532962105</v>
      </c>
      <c r="I64" s="26">
        <f t="shared" si="30"/>
        <v>3.6761344239985339E-2</v>
      </c>
      <c r="O64" t="s">
        <v>217</v>
      </c>
      <c r="P64">
        <v>98.18</v>
      </c>
      <c r="Q64">
        <v>100.08740285992077</v>
      </c>
    </row>
    <row r="65" spans="1:17" ht="15" thickBot="1" x14ac:dyDescent="0.4">
      <c r="A65" s="27" t="s">
        <v>228</v>
      </c>
      <c r="B65" s="11">
        <v>52</v>
      </c>
      <c r="C65" s="11">
        <v>128.75</v>
      </c>
      <c r="D65" s="25">
        <f t="shared" si="25"/>
        <v>89.753217005682259</v>
      </c>
      <c r="E65" s="25">
        <f t="shared" si="26"/>
        <v>4.8810154757013844E-3</v>
      </c>
      <c r="F65" s="25">
        <f t="shared" si="27"/>
        <v>37.79455198314141</v>
      </c>
      <c r="G65" s="25">
        <f t="shared" si="28"/>
        <v>118.73370955202861</v>
      </c>
      <c r="H65" s="25">
        <f t="shared" si="29"/>
        <v>10.016290447971386</v>
      </c>
      <c r="I65" s="26">
        <f t="shared" si="30"/>
        <v>7.7796430663855429E-2</v>
      </c>
      <c r="O65" t="s">
        <v>216</v>
      </c>
      <c r="P65">
        <v>132.16999999999999</v>
      </c>
      <c r="Q65">
        <v>130.9171116523556</v>
      </c>
    </row>
    <row r="66" spans="1:17" ht="15" thickBot="1" x14ac:dyDescent="0.4">
      <c r="A66" s="27" t="s">
        <v>227</v>
      </c>
      <c r="B66" s="11">
        <v>53</v>
      </c>
      <c r="C66" s="11">
        <v>114.68</v>
      </c>
      <c r="D66" s="25">
        <f t="shared" si="25"/>
        <v>90.197170898071931</v>
      </c>
      <c r="E66" s="25">
        <f t="shared" si="26"/>
        <v>5.140222441183017E-3</v>
      </c>
      <c r="F66" s="25">
        <f t="shared" si="27"/>
        <v>24.220915597745407</v>
      </c>
      <c r="G66" s="25">
        <f t="shared" si="28"/>
        <v>112.49788882024204</v>
      </c>
      <c r="H66" s="25">
        <f t="shared" si="29"/>
        <v>2.1821111797579675</v>
      </c>
      <c r="I66" s="26">
        <f t="shared" si="30"/>
        <v>1.9027826820351999E-2</v>
      </c>
      <c r="O66" t="s">
        <v>215</v>
      </c>
      <c r="P66">
        <v>112.52</v>
      </c>
      <c r="Q66">
        <v>117.60254882154426</v>
      </c>
    </row>
    <row r="67" spans="1:17" ht="15" thickBot="1" x14ac:dyDescent="0.4">
      <c r="A67" s="27" t="s">
        <v>226</v>
      </c>
      <c r="B67" s="11">
        <v>54</v>
      </c>
      <c r="C67" s="11">
        <v>115</v>
      </c>
      <c r="D67" s="25">
        <f t="shared" si="25"/>
        <v>90.245179174234337</v>
      </c>
      <c r="E67" s="25">
        <f t="shared" si="26"/>
        <v>5.1655296252643484E-3</v>
      </c>
      <c r="F67" s="25">
        <f t="shared" si="27"/>
        <v>24.729249393873697</v>
      </c>
      <c r="G67" s="25">
        <f t="shared" si="28"/>
        <v>114.78695368309471</v>
      </c>
      <c r="H67" s="25">
        <f t="shared" si="29"/>
        <v>0.21304631690529163</v>
      </c>
      <c r="I67" s="26">
        <f t="shared" si="30"/>
        <v>1.8525766687416663E-3</v>
      </c>
      <c r="O67" t="s">
        <v>214</v>
      </c>
      <c r="P67">
        <v>129.09</v>
      </c>
      <c r="Q67">
        <v>117.09456925235294</v>
      </c>
    </row>
    <row r="68" spans="1:17" ht="15" thickBot="1" x14ac:dyDescent="0.4">
      <c r="A68" s="27" t="s">
        <v>225</v>
      </c>
      <c r="B68" s="11">
        <v>55</v>
      </c>
      <c r="C68" s="11">
        <v>81.06</v>
      </c>
      <c r="D68" s="25">
        <f t="shared" si="25"/>
        <v>90.835089961478829</v>
      </c>
      <c r="E68" s="25">
        <f t="shared" si="26"/>
        <v>5.5107343777705108E-3</v>
      </c>
      <c r="F68" s="25">
        <f t="shared" si="27"/>
        <v>-10.123899208257384</v>
      </c>
      <c r="G68" s="25">
        <f t="shared" si="28"/>
        <v>78.15392396786234</v>
      </c>
      <c r="H68" s="25">
        <f t="shared" si="29"/>
        <v>2.906076032137662</v>
      </c>
      <c r="I68" s="26">
        <f t="shared" si="30"/>
        <v>3.5850925637030122E-2</v>
      </c>
      <c r="O68" t="s">
        <v>213</v>
      </c>
      <c r="P68">
        <v>82.8</v>
      </c>
      <c r="Q68">
        <v>84.662872963440378</v>
      </c>
    </row>
    <row r="69" spans="1:17" ht="15" thickBot="1" x14ac:dyDescent="0.4">
      <c r="A69" s="27" t="s">
        <v>224</v>
      </c>
      <c r="B69" s="11">
        <v>56</v>
      </c>
      <c r="C69" s="11">
        <v>125.59</v>
      </c>
      <c r="D69" s="25">
        <f t="shared" si="25"/>
        <v>92.204295288793162</v>
      </c>
      <c r="E69" s="25">
        <f t="shared" si="26"/>
        <v>6.3157923894683176E-3</v>
      </c>
      <c r="F69" s="25">
        <f t="shared" si="27"/>
        <v>32.572240595679219</v>
      </c>
      <c r="G69" s="25">
        <f t="shared" si="28"/>
        <v>118.81268950444519</v>
      </c>
      <c r="H69" s="25">
        <f t="shared" si="29"/>
        <v>6.7773104955548149</v>
      </c>
      <c r="I69" s="26">
        <f t="shared" si="30"/>
        <v>5.3963774946690142E-2</v>
      </c>
      <c r="O69" t="s">
        <v>212</v>
      </c>
      <c r="P69">
        <v>129.66</v>
      </c>
      <c r="Q69">
        <v>126.99174917754175</v>
      </c>
    </row>
    <row r="70" spans="1:17" ht="15" thickBot="1" x14ac:dyDescent="0.4">
      <c r="A70" s="27" t="s">
        <v>223</v>
      </c>
      <c r="B70" s="11">
        <v>57</v>
      </c>
      <c r="C70" s="11">
        <v>94.25</v>
      </c>
      <c r="D70" s="25">
        <f t="shared" si="25"/>
        <v>93.818739516126868</v>
      </c>
      <c r="E70" s="25">
        <f t="shared" si="26"/>
        <v>7.2651520826845679E-3</v>
      </c>
      <c r="F70" s="25">
        <f t="shared" si="27"/>
        <v>-0.52801205542011309</v>
      </c>
      <c r="G70" s="25">
        <f t="shared" si="28"/>
        <v>86.257898413032279</v>
      </c>
      <c r="H70" s="25">
        <f t="shared" si="29"/>
        <v>7.9921015869677206</v>
      </c>
      <c r="I70" s="26">
        <f t="shared" si="30"/>
        <v>8.4796833813981121E-2</v>
      </c>
      <c r="O70" t="s">
        <v>211</v>
      </c>
      <c r="P70">
        <v>103.07</v>
      </c>
      <c r="Q70">
        <v>94.436278667360156</v>
      </c>
    </row>
    <row r="71" spans="1:17" ht="15" thickBot="1" x14ac:dyDescent="0.4">
      <c r="A71" s="27" t="s">
        <v>222</v>
      </c>
      <c r="B71" s="11">
        <v>58</v>
      </c>
      <c r="C71" s="11">
        <v>94.02</v>
      </c>
      <c r="D71" s="25">
        <f t="shared" si="25"/>
        <v>93.829434086222818</v>
      </c>
      <c r="E71" s="25">
        <f t="shared" si="26"/>
        <v>7.2671766418940425E-3</v>
      </c>
      <c r="F71" s="25">
        <f t="shared" si="27"/>
        <v>0.18852021490488277</v>
      </c>
      <c r="G71" s="25">
        <f t="shared" si="28"/>
        <v>94.002956425276395</v>
      </c>
      <c r="H71" s="25">
        <f t="shared" si="29"/>
        <v>1.7043574723601296E-2</v>
      </c>
      <c r="I71" s="26">
        <f t="shared" si="30"/>
        <v>1.8127605534568492E-4</v>
      </c>
      <c r="O71" t="s">
        <v>210</v>
      </c>
      <c r="P71">
        <v>96.69</v>
      </c>
      <c r="Q71">
        <v>96.898959097014952</v>
      </c>
    </row>
    <row r="72" spans="1:17" ht="15" thickBot="1" x14ac:dyDescent="0.4">
      <c r="A72" s="27" t="s">
        <v>221</v>
      </c>
      <c r="B72" s="11">
        <v>59</v>
      </c>
      <c r="C72" s="11">
        <v>73.69</v>
      </c>
      <c r="D72" s="25">
        <f t="shared" si="25"/>
        <v>92.695535007364242</v>
      </c>
      <c r="E72" s="25">
        <f t="shared" si="26"/>
        <v>6.5934883824931506E-3</v>
      </c>
      <c r="F72" s="25">
        <f t="shared" si="27"/>
        <v>-18.324812356186406</v>
      </c>
      <c r="G72" s="25">
        <f t="shared" si="28"/>
        <v>79.361385719820078</v>
      </c>
      <c r="H72" s="25">
        <f t="shared" si="29"/>
        <v>-5.6713857198200799</v>
      </c>
      <c r="I72" s="26">
        <f t="shared" si="30"/>
        <v>7.6962759123627086E-2</v>
      </c>
      <c r="O72" t="s">
        <v>209</v>
      </c>
      <c r="P72">
        <v>78.040000000000006</v>
      </c>
      <c r="Q72">
        <v>78.352472450083496</v>
      </c>
    </row>
    <row r="73" spans="1:17" ht="15" thickBot="1" x14ac:dyDescent="0.4">
      <c r="A73" s="29" t="s">
        <v>220</v>
      </c>
      <c r="B73" s="30">
        <v>60</v>
      </c>
      <c r="C73" s="30">
        <v>83.82</v>
      </c>
      <c r="D73" s="25">
        <f t="shared" si="25"/>
        <v>93.598257250944187</v>
      </c>
      <c r="E73" s="25">
        <f t="shared" si="26"/>
        <v>7.1225185902986689E-3</v>
      </c>
      <c r="F73" s="25">
        <f t="shared" si="27"/>
        <v>-10.312811387201208</v>
      </c>
      <c r="G73" s="25">
        <f t="shared" si="28"/>
        <v>79.366405441932656</v>
      </c>
      <c r="H73" s="25">
        <f t="shared" si="29"/>
        <v>4.4535945580673371</v>
      </c>
      <c r="I73" s="26">
        <f t="shared" si="30"/>
        <v>5.3132838917529679E-2</v>
      </c>
      <c r="O73" t="s">
        <v>208</v>
      </c>
      <c r="P73">
        <v>92.68</v>
      </c>
      <c r="Q73">
        <v>86.310453815757356</v>
      </c>
    </row>
    <row r="74" spans="1:17" ht="15" thickBot="1" x14ac:dyDescent="0.4">
      <c r="A74" s="24" t="s">
        <v>219</v>
      </c>
      <c r="B74" s="25">
        <v>61</v>
      </c>
      <c r="C74" s="25">
        <v>67.16</v>
      </c>
      <c r="D74" s="25">
        <f>$K$2*(C74-F62)+(1-$K$2)*(D73+E73)</f>
        <v>93.408821481921208</v>
      </c>
      <c r="E74" s="25">
        <f>$L$2*(D74-D73)+(1-$L$2)*E73</f>
        <v>7.006480274220934E-3</v>
      </c>
      <c r="F74" s="25">
        <f>$M$2*(C74-D74)+(1-$M$2)*F62</f>
        <v>-26.131571538707288</v>
      </c>
      <c r="G74" s="25">
        <f>D73+E73+F62</f>
        <v>68.136858420154809</v>
      </c>
      <c r="H74" s="25">
        <f t="shared" si="29"/>
        <v>-0.97685842015481228</v>
      </c>
      <c r="I74" s="26">
        <f t="shared" si="30"/>
        <v>1.4545241515110368E-2</v>
      </c>
      <c r="O74" t="s">
        <v>207</v>
      </c>
      <c r="P74">
        <v>67.7</v>
      </c>
      <c r="Q74">
        <v>71.782951150088863</v>
      </c>
    </row>
    <row r="75" spans="1:17" ht="15" thickBot="1" x14ac:dyDescent="0.4">
      <c r="A75" s="27" t="s">
        <v>218</v>
      </c>
      <c r="B75" s="11">
        <v>62</v>
      </c>
      <c r="C75" s="11">
        <v>73.16</v>
      </c>
      <c r="D75" s="25">
        <f t="shared" ref="D75:D85" si="31">$K$2*(C75-F63)+(1-$K$2)*(D74+E74)</f>
        <v>93.492480301178347</v>
      </c>
      <c r="E75" s="25">
        <f t="shared" ref="E75:E85" si="32">$L$2*(D75-D74)+(1-$L$2)*E74</f>
        <v>7.0517320336201473E-3</v>
      </c>
      <c r="F75" s="25">
        <f t="shared" ref="F75:F85" si="33">$M$2*(C75-D75)+(1-$M$2)*F63</f>
        <v>-20.378204561915918</v>
      </c>
      <c r="G75" s="25">
        <f t="shared" ref="G75:G85" si="34">D74+E74+F63</f>
        <v>72.779052019280243</v>
      </c>
      <c r="H75" s="25">
        <f t="shared" ref="H75:H86" si="35">C75-G75</f>
        <v>0.38094798071975333</v>
      </c>
      <c r="I75" s="26">
        <f t="shared" ref="I75:I86" si="36">ABS(H75/C75)</f>
        <v>5.2070527709096957E-3</v>
      </c>
      <c r="O75" t="s">
        <v>206</v>
      </c>
      <c r="P75">
        <v>74.14</v>
      </c>
      <c r="Q75">
        <v>76.723894348682819</v>
      </c>
    </row>
    <row r="76" spans="1:17" ht="15" thickBot="1" x14ac:dyDescent="0.4">
      <c r="A76" s="27" t="s">
        <v>217</v>
      </c>
      <c r="B76" s="11">
        <v>63</v>
      </c>
      <c r="C76" s="11">
        <v>98.18</v>
      </c>
      <c r="D76" s="25">
        <f t="shared" si="31"/>
        <v>93.115734512302794</v>
      </c>
      <c r="E76" s="25">
        <f t="shared" si="32"/>
        <v>6.8251569113911047E-3</v>
      </c>
      <c r="F76" s="25">
        <f t="shared" si="33"/>
        <v>5.2932064195636235</v>
      </c>
      <c r="G76" s="25">
        <f t="shared" si="34"/>
        <v>100.08740285992077</v>
      </c>
      <c r="H76" s="25">
        <f t="shared" si="35"/>
        <v>-1.9074028599207651</v>
      </c>
      <c r="I76" s="26">
        <f t="shared" si="36"/>
        <v>1.9427611121621155E-2</v>
      </c>
      <c r="O76" t="s">
        <v>205</v>
      </c>
      <c r="P76">
        <v>95.81</v>
      </c>
      <c r="Q76">
        <v>101.88420690382462</v>
      </c>
    </row>
    <row r="77" spans="1:17" ht="15" thickBot="1" x14ac:dyDescent="0.4">
      <c r="A77" s="27" t="s">
        <v>216</v>
      </c>
      <c r="B77" s="11">
        <v>64</v>
      </c>
      <c r="C77" s="11">
        <v>132.16999999999999</v>
      </c>
      <c r="D77" s="25">
        <f t="shared" si="31"/>
        <v>93.374659239738008</v>
      </c>
      <c r="E77" s="25">
        <f t="shared" si="32"/>
        <v>6.9739840608474503E-3</v>
      </c>
      <c r="F77" s="25">
        <f t="shared" si="33"/>
        <v>38.644959615375683</v>
      </c>
      <c r="G77" s="25">
        <f t="shared" si="34"/>
        <v>130.9171116523556</v>
      </c>
      <c r="H77" s="25">
        <f t="shared" si="35"/>
        <v>1.2528883476443866</v>
      </c>
      <c r="I77" s="26">
        <f t="shared" si="36"/>
        <v>9.4793701115562286E-3</v>
      </c>
      <c r="O77" t="s">
        <v>204</v>
      </c>
      <c r="P77">
        <v>136.55000000000001</v>
      </c>
      <c r="Q77">
        <v>134.02183789252879</v>
      </c>
    </row>
    <row r="78" spans="1:17" ht="15" thickBot="1" x14ac:dyDescent="0.4">
      <c r="A78" s="27" t="s">
        <v>215</v>
      </c>
      <c r="B78" s="11">
        <v>65</v>
      </c>
      <c r="C78" s="11">
        <v>112.52</v>
      </c>
      <c r="D78" s="25">
        <f t="shared" si="31"/>
        <v>92.358949616367553</v>
      </c>
      <c r="E78" s="25">
        <f t="shared" si="32"/>
        <v>6.370242111690301E-3</v>
      </c>
      <c r="F78" s="25">
        <f t="shared" si="33"/>
        <v>20.771096372296419</v>
      </c>
      <c r="G78" s="25">
        <f t="shared" si="34"/>
        <v>117.60254882154426</v>
      </c>
      <c r="H78" s="25">
        <f t="shared" si="35"/>
        <v>-5.0825488215442647</v>
      </c>
      <c r="I78" s="26">
        <f t="shared" si="36"/>
        <v>4.5170181492572563E-2</v>
      </c>
      <c r="O78" t="s">
        <v>203</v>
      </c>
      <c r="P78">
        <v>125.35</v>
      </c>
      <c r="Q78">
        <v>116.66507597592542</v>
      </c>
    </row>
    <row r="79" spans="1:17" ht="15" thickBot="1" x14ac:dyDescent="0.4">
      <c r="A79" s="27" t="s">
        <v>214</v>
      </c>
      <c r="B79" s="11">
        <v>66</v>
      </c>
      <c r="C79" s="11">
        <v>129.09</v>
      </c>
      <c r="D79" s="25">
        <f t="shared" si="31"/>
        <v>94.778977025469089</v>
      </c>
      <c r="E79" s="25">
        <f t="shared" si="32"/>
        <v>7.7951462286690795E-3</v>
      </c>
      <c r="F79" s="25">
        <f t="shared" si="33"/>
        <v>32.871240560856975</v>
      </c>
      <c r="G79" s="25">
        <f t="shared" si="34"/>
        <v>117.09456925235294</v>
      </c>
      <c r="H79" s="25">
        <f t="shared" si="35"/>
        <v>11.995430747647063</v>
      </c>
      <c r="I79" s="26">
        <f t="shared" si="36"/>
        <v>9.292300524941563E-2</v>
      </c>
      <c r="O79" t="s">
        <v>202</v>
      </c>
      <c r="P79">
        <v>135.47999999999999</v>
      </c>
      <c r="Q79">
        <v>130.52218423723087</v>
      </c>
    </row>
    <row r="80" spans="1:17" ht="15" thickBot="1" x14ac:dyDescent="0.4">
      <c r="A80" s="27" t="s">
        <v>213</v>
      </c>
      <c r="B80" s="11">
        <v>67</v>
      </c>
      <c r="C80" s="11">
        <v>82.8</v>
      </c>
      <c r="D80" s="25">
        <f t="shared" si="31"/>
        <v>94.411934721172571</v>
      </c>
      <c r="E80" s="25">
        <f t="shared" si="32"/>
        <v>7.5738606899621586E-3</v>
      </c>
      <c r="F80" s="25">
        <f t="shared" si="33"/>
        <v>-11.388338604609922</v>
      </c>
      <c r="G80" s="25">
        <f t="shared" si="34"/>
        <v>84.662872963440378</v>
      </c>
      <c r="H80" s="25">
        <f t="shared" si="35"/>
        <v>-1.8628729634403811</v>
      </c>
      <c r="I80" s="26">
        <f t="shared" si="36"/>
        <v>2.249846574203359E-2</v>
      </c>
      <c r="O80" t="s">
        <v>201</v>
      </c>
      <c r="P80">
        <v>83.3</v>
      </c>
      <c r="Q80">
        <v>87.27020904698017</v>
      </c>
    </row>
    <row r="81" spans="1:17" ht="15" thickBot="1" x14ac:dyDescent="0.4">
      <c r="A81" s="27" t="s">
        <v>212</v>
      </c>
      <c r="B81" s="11">
        <v>68</v>
      </c>
      <c r="C81" s="11">
        <v>129.66</v>
      </c>
      <c r="D81" s="25">
        <f t="shared" si="31"/>
        <v>94.956399907938177</v>
      </c>
      <c r="E81" s="25">
        <f t="shared" si="32"/>
        <v>7.8908148420919998E-3</v>
      </c>
      <c r="F81" s="25">
        <f t="shared" si="33"/>
        <v>34.383336427482703</v>
      </c>
      <c r="G81" s="25">
        <f t="shared" si="34"/>
        <v>126.99174917754175</v>
      </c>
      <c r="H81" s="25">
        <f t="shared" si="35"/>
        <v>2.6682508224582477</v>
      </c>
      <c r="I81" s="26">
        <f t="shared" si="36"/>
        <v>2.0578827876432577E-2</v>
      </c>
      <c r="O81" t="s">
        <v>200</v>
      </c>
      <c r="P81">
        <v>136.77000000000001</v>
      </c>
      <c r="Q81">
        <v>132.25256648558593</v>
      </c>
    </row>
    <row r="82" spans="1:17" ht="15" thickBot="1" x14ac:dyDescent="0.4">
      <c r="A82" s="27" t="s">
        <v>211</v>
      </c>
      <c r="B82" s="11">
        <v>69</v>
      </c>
      <c r="C82" s="11">
        <v>103.07</v>
      </c>
      <c r="D82" s="25">
        <f t="shared" si="31"/>
        <v>96.701522491335723</v>
      </c>
      <c r="E82" s="25">
        <f t="shared" si="32"/>
        <v>8.9163907743393007E-3</v>
      </c>
      <c r="F82" s="25">
        <f t="shared" si="33"/>
        <v>5.3321929099028091</v>
      </c>
      <c r="G82" s="25">
        <f t="shared" si="34"/>
        <v>94.436278667360156</v>
      </c>
      <c r="H82" s="25">
        <f t="shared" si="35"/>
        <v>8.633721332639837</v>
      </c>
      <c r="I82" s="26">
        <f t="shared" si="36"/>
        <v>8.3765609126223314E-2</v>
      </c>
      <c r="O82" t="s">
        <v>199</v>
      </c>
      <c r="P82">
        <v>106.34</v>
      </c>
      <c r="Q82">
        <v>104.12048055836077</v>
      </c>
    </row>
    <row r="83" spans="1:17" ht="15" thickBot="1" x14ac:dyDescent="0.4">
      <c r="A83" s="27" t="s">
        <v>210</v>
      </c>
      <c r="B83" s="11">
        <v>70</v>
      </c>
      <c r="C83" s="11">
        <v>96.69</v>
      </c>
      <c r="D83" s="25">
        <f t="shared" si="31"/>
        <v>96.668393237170079</v>
      </c>
      <c r="E83" s="25">
        <f t="shared" si="32"/>
        <v>8.8915690998300212E-3</v>
      </c>
      <c r="F83" s="25">
        <f t="shared" si="33"/>
        <v>4.6687615647008143E-2</v>
      </c>
      <c r="G83" s="25">
        <f t="shared" si="34"/>
        <v>96.898959097014952</v>
      </c>
      <c r="H83" s="25">
        <f t="shared" si="35"/>
        <v>-0.20895909701495441</v>
      </c>
      <c r="I83" s="26">
        <f t="shared" si="36"/>
        <v>2.1611241805249187E-3</v>
      </c>
      <c r="O83" t="s">
        <v>198</v>
      </c>
      <c r="P83">
        <v>99.98</v>
      </c>
      <c r="Q83">
        <v>99.291922382138608</v>
      </c>
    </row>
    <row r="84" spans="1:17" ht="15" thickBot="1" x14ac:dyDescent="0.4">
      <c r="A84" s="27" t="s">
        <v>209</v>
      </c>
      <c r="B84" s="11">
        <v>71</v>
      </c>
      <c r="C84" s="11">
        <v>78.040000000000006</v>
      </c>
      <c r="D84" s="25">
        <f t="shared" si="31"/>
        <v>96.614410751598811</v>
      </c>
      <c r="E84" s="25">
        <f t="shared" si="32"/>
        <v>8.8544513597560541E-3</v>
      </c>
      <c r="F84" s="25">
        <f t="shared" si="33"/>
        <v>-18.536905442464651</v>
      </c>
      <c r="G84" s="25">
        <f t="shared" si="34"/>
        <v>78.352472450083496</v>
      </c>
      <c r="H84" s="25">
        <f t="shared" si="35"/>
        <v>-0.31247245008349012</v>
      </c>
      <c r="I84" s="26">
        <f t="shared" si="36"/>
        <v>4.0040037171128924E-3</v>
      </c>
      <c r="O84" t="s">
        <v>197</v>
      </c>
      <c r="P84">
        <v>85.42</v>
      </c>
      <c r="Q84">
        <v>80.857209548349118</v>
      </c>
    </row>
    <row r="85" spans="1:17" ht="15" thickBot="1" x14ac:dyDescent="0.4">
      <c r="A85" s="29" t="s">
        <v>208</v>
      </c>
      <c r="B85" s="30">
        <v>72</v>
      </c>
      <c r="C85" s="30">
        <v>92.68</v>
      </c>
      <c r="D85" s="25">
        <f t="shared" si="31"/>
        <v>97.904911616622016</v>
      </c>
      <c r="E85" s="25">
        <f t="shared" si="32"/>
        <v>9.6110721741435746E-3</v>
      </c>
      <c r="F85" s="25">
        <f t="shared" si="33"/>
        <v>-5.98943277239254</v>
      </c>
      <c r="G85" s="25">
        <f t="shared" si="34"/>
        <v>86.310453815757356</v>
      </c>
      <c r="H85" s="25">
        <f t="shared" si="35"/>
        <v>6.3695461842426511</v>
      </c>
      <c r="I85" s="26">
        <f t="shared" si="36"/>
        <v>6.8726221236972918E-2</v>
      </c>
      <c r="O85" t="s">
        <v>196</v>
      </c>
      <c r="P85">
        <v>93.07</v>
      </c>
      <c r="Q85">
        <v>94.333753678647014</v>
      </c>
    </row>
    <row r="86" spans="1:17" ht="15" thickBot="1" x14ac:dyDescent="0.4">
      <c r="A86" s="24" t="s">
        <v>207</v>
      </c>
      <c r="B86" s="25">
        <v>73</v>
      </c>
      <c r="C86" s="25">
        <v>67.7</v>
      </c>
      <c r="D86" s="25">
        <f>$K$2*(C86-F74)+(1-$K$2)*(D85+E85)</f>
        <v>97.092972840924759</v>
      </c>
      <c r="E86" s="25">
        <f>$L$2*(D86-D85)+(1-$L$2)*E85</f>
        <v>9.1260696739769165E-3</v>
      </c>
      <c r="F86" s="25">
        <f>$M$2*(C86-D86)+(1-$M$2)*F74</f>
        <v>-28.902906132570756</v>
      </c>
      <c r="G86" s="25">
        <f>D85+E85+F74</f>
        <v>71.782951150088863</v>
      </c>
      <c r="H86" s="25">
        <f t="shared" si="35"/>
        <v>-4.08295115008886</v>
      </c>
      <c r="I86" s="26">
        <f t="shared" si="36"/>
        <v>6.0309470459215066E-2</v>
      </c>
      <c r="O86" t="s">
        <v>195</v>
      </c>
      <c r="P86">
        <v>71.37</v>
      </c>
      <c r="Q86">
        <v>71.176815250195602</v>
      </c>
    </row>
    <row r="87" spans="1:17" ht="15" thickBot="1" x14ac:dyDescent="0.4">
      <c r="A87" s="27" t="s">
        <v>206</v>
      </c>
      <c r="B87" s="11">
        <v>74</v>
      </c>
      <c r="C87" s="11">
        <v>74.14</v>
      </c>
      <c r="D87" s="25">
        <f t="shared" ref="D87:D97" si="37">$K$2*(C87-F75)+(1-$K$2)*(D86+E86)</f>
        <v>96.582181348266417</v>
      </c>
      <c r="E87" s="25">
        <f t="shared" ref="E87:E97" si="38">$L$2*(D87-D86)+(1-$L$2)*E86</f>
        <v>8.8191359945841586E-3</v>
      </c>
      <c r="F87" s="25">
        <f t="shared" ref="F87:F97" si="39">$M$2*(C87-D87)+(1-$M$2)*F75</f>
        <v>-22.132042786318173</v>
      </c>
      <c r="G87" s="25">
        <f t="shared" ref="G87:G97" si="40">D86+E86+F75</f>
        <v>76.723894348682819</v>
      </c>
      <c r="H87" s="25">
        <f t="shared" ref="H87:H98" si="41">C87-G87</f>
        <v>-2.5838943486828185</v>
      </c>
      <c r="I87" s="26">
        <f t="shared" ref="I87:I98" si="42">ABS(H87/C87)</f>
        <v>3.485155582253599E-2</v>
      </c>
      <c r="O87" t="s">
        <v>194</v>
      </c>
      <c r="P87">
        <v>77.94</v>
      </c>
      <c r="Q87">
        <v>77.997393925229943</v>
      </c>
    </row>
    <row r="88" spans="1:17" ht="15" thickBot="1" x14ac:dyDescent="0.4">
      <c r="A88" s="27" t="s">
        <v>205</v>
      </c>
      <c r="B88" s="11">
        <v>75</v>
      </c>
      <c r="C88" s="11">
        <v>95.81</v>
      </c>
      <c r="D88" s="25">
        <f t="shared" si="37"/>
        <v>95.368780679434792</v>
      </c>
      <c r="E88" s="25">
        <f t="shared" si="38"/>
        <v>8.0975977183252289E-3</v>
      </c>
      <c r="F88" s="25">
        <f t="shared" si="39"/>
        <v>1.1702916199371163</v>
      </c>
      <c r="G88" s="25">
        <f t="shared" si="40"/>
        <v>101.88420690382462</v>
      </c>
      <c r="H88" s="25">
        <f t="shared" si="41"/>
        <v>-6.0742069038246171</v>
      </c>
      <c r="I88" s="26">
        <f t="shared" si="42"/>
        <v>6.3398464709577468E-2</v>
      </c>
      <c r="O88" t="s">
        <v>193</v>
      </c>
      <c r="P88">
        <v>101.3</v>
      </c>
      <c r="Q88">
        <v>101.29901672617372</v>
      </c>
    </row>
    <row r="89" spans="1:17" ht="15" thickBot="1" x14ac:dyDescent="0.4">
      <c r="A89" s="27" t="s">
        <v>204</v>
      </c>
      <c r="B89" s="11">
        <v>76</v>
      </c>
      <c r="C89" s="11">
        <v>136.55000000000001</v>
      </c>
      <c r="D89" s="25">
        <f t="shared" si="37"/>
        <v>95.885581692510414</v>
      </c>
      <c r="E89" s="25">
        <f t="shared" si="38"/>
        <v>8.3979111185782419E-3</v>
      </c>
      <c r="F89" s="25">
        <f t="shared" si="39"/>
        <v>40.360969151070776</v>
      </c>
      <c r="G89" s="25">
        <f t="shared" si="40"/>
        <v>134.02183789252879</v>
      </c>
      <c r="H89" s="25">
        <f t="shared" si="41"/>
        <v>2.5281621074712177</v>
      </c>
      <c r="I89" s="26">
        <f t="shared" si="42"/>
        <v>1.8514552233403276E-2</v>
      </c>
      <c r="O89" t="s">
        <v>192</v>
      </c>
      <c r="P89">
        <v>135.15</v>
      </c>
      <c r="Q89">
        <v>140.50072912020747</v>
      </c>
    </row>
    <row r="90" spans="1:17" ht="15" thickBot="1" x14ac:dyDescent="0.4">
      <c r="A90" s="27" t="s">
        <v>203</v>
      </c>
      <c r="B90" s="11">
        <v>77</v>
      </c>
      <c r="C90" s="11">
        <v>125.35</v>
      </c>
      <c r="D90" s="25">
        <f t="shared" si="37"/>
        <v>97.64151410709664</v>
      </c>
      <c r="E90" s="25">
        <f t="shared" si="38"/>
        <v>9.4295692772466359E-3</v>
      </c>
      <c r="F90" s="25">
        <f t="shared" si="39"/>
        <v>26.666055559469132</v>
      </c>
      <c r="G90" s="25">
        <f t="shared" si="40"/>
        <v>116.66507597592542</v>
      </c>
      <c r="H90" s="25">
        <f t="shared" si="41"/>
        <v>8.6849240240745758</v>
      </c>
      <c r="I90" s="26">
        <f t="shared" si="42"/>
        <v>6.9285393091939179E-2</v>
      </c>
      <c r="O90" t="s">
        <v>191</v>
      </c>
      <c r="P90">
        <v>133.15</v>
      </c>
      <c r="Q90">
        <v>125.73937151447473</v>
      </c>
    </row>
    <row r="91" spans="1:17" ht="15" thickBot="1" x14ac:dyDescent="0.4">
      <c r="A91" s="27" t="s">
        <v>202</v>
      </c>
      <c r="B91" s="11">
        <v>78</v>
      </c>
      <c r="C91" s="11">
        <v>135.47999999999999</v>
      </c>
      <c r="D91" s="25">
        <f t="shared" si="37"/>
        <v>98.648529157059542</v>
      </c>
      <c r="E91" s="25">
        <f t="shared" si="38"/>
        <v>1.0018494530554254E-2</v>
      </c>
      <c r="F91" s="25">
        <f t="shared" si="39"/>
        <v>36.236396260323176</v>
      </c>
      <c r="G91" s="25">
        <f t="shared" si="40"/>
        <v>130.52218423723087</v>
      </c>
      <c r="H91" s="25">
        <f t="shared" si="41"/>
        <v>4.9578157627691155</v>
      </c>
      <c r="I91" s="26">
        <f t="shared" si="42"/>
        <v>3.659444761418007E-2</v>
      </c>
      <c r="O91" t="s">
        <v>190</v>
      </c>
      <c r="P91">
        <v>140.06</v>
      </c>
      <c r="Q91">
        <v>136.81192140997715</v>
      </c>
    </row>
    <row r="92" spans="1:17" ht="15" thickBot="1" x14ac:dyDescent="0.4">
      <c r="A92" s="27" t="s">
        <v>201</v>
      </c>
      <c r="B92" s="11">
        <v>79</v>
      </c>
      <c r="C92" s="11">
        <v>83.3</v>
      </c>
      <c r="D92" s="25">
        <f t="shared" si="37"/>
        <v>97.859683173749545</v>
      </c>
      <c r="E92" s="25">
        <f t="shared" si="38"/>
        <v>9.5468843537026993E-3</v>
      </c>
      <c r="F92" s="25">
        <f t="shared" si="39"/>
        <v>-14.083148626161709</v>
      </c>
      <c r="G92" s="25">
        <f t="shared" si="40"/>
        <v>87.27020904698017</v>
      </c>
      <c r="H92" s="25">
        <f t="shared" si="41"/>
        <v>-3.9702090469801732</v>
      </c>
      <c r="I92" s="26">
        <f t="shared" si="42"/>
        <v>4.7661573193039299E-2</v>
      </c>
      <c r="O92" t="s">
        <v>189</v>
      </c>
      <c r="P92">
        <v>83.39</v>
      </c>
      <c r="Q92">
        <v>87.157405261770066</v>
      </c>
    </row>
    <row r="93" spans="1:17" ht="15" thickBot="1" x14ac:dyDescent="0.4">
      <c r="A93" s="27" t="s">
        <v>200</v>
      </c>
      <c r="B93" s="11">
        <v>80</v>
      </c>
      <c r="C93" s="11">
        <v>136.77000000000001</v>
      </c>
      <c r="D93" s="25">
        <f t="shared" si="37"/>
        <v>98.778204150642978</v>
      </c>
      <c r="E93" s="25">
        <f t="shared" si="38"/>
        <v>1.0083497814968286E-2</v>
      </c>
      <c r="F93" s="25">
        <f t="shared" si="39"/>
        <v>37.449579278245537</v>
      </c>
      <c r="G93" s="25">
        <f t="shared" si="40"/>
        <v>132.25256648558593</v>
      </c>
      <c r="H93" s="25">
        <f t="shared" si="41"/>
        <v>4.5174335144140798</v>
      </c>
      <c r="I93" s="26">
        <f t="shared" si="42"/>
        <v>3.3029418106412807E-2</v>
      </c>
      <c r="O93" t="s">
        <v>188</v>
      </c>
      <c r="P93">
        <v>143.02000000000001</v>
      </c>
      <c r="Q93">
        <v>137.94309580808988</v>
      </c>
    </row>
    <row r="94" spans="1:17" ht="15" thickBot="1" x14ac:dyDescent="0.4">
      <c r="A94" s="27" t="s">
        <v>199</v>
      </c>
      <c r="B94" s="11">
        <v>81</v>
      </c>
      <c r="C94" s="11">
        <v>106.34</v>
      </c>
      <c r="D94" s="25">
        <f t="shared" si="37"/>
        <v>99.234887618086958</v>
      </c>
      <c r="E94" s="25">
        <f t="shared" si="38"/>
        <v>1.0347148404650251E-2</v>
      </c>
      <c r="F94" s="25">
        <f t="shared" si="39"/>
        <v>6.8387088549278729</v>
      </c>
      <c r="G94" s="25">
        <f t="shared" si="40"/>
        <v>104.12048055836077</v>
      </c>
      <c r="H94" s="25">
        <f t="shared" si="41"/>
        <v>2.2195194416392354</v>
      </c>
      <c r="I94" s="26">
        <f t="shared" si="42"/>
        <v>2.0871915005070862E-2</v>
      </c>
      <c r="O94" t="s">
        <v>187</v>
      </c>
      <c r="P94">
        <v>110.65</v>
      </c>
      <c r="Q94">
        <v>108.36539629522275</v>
      </c>
    </row>
    <row r="95" spans="1:17" ht="15" thickBot="1" x14ac:dyDescent="0.4">
      <c r="A95" s="27" t="s">
        <v>198</v>
      </c>
      <c r="B95" s="11">
        <v>82</v>
      </c>
      <c r="C95" s="11">
        <v>99.98</v>
      </c>
      <c r="D95" s="25">
        <f t="shared" si="37"/>
        <v>99.383686107567641</v>
      </c>
      <c r="E95" s="25">
        <f t="shared" si="38"/>
        <v>1.0428883246117611E-2</v>
      </c>
      <c r="F95" s="25">
        <f t="shared" si="39"/>
        <v>0.51372560741943751</v>
      </c>
      <c r="G95" s="25">
        <f t="shared" si="40"/>
        <v>99.291922382138608</v>
      </c>
      <c r="H95" s="25">
        <f t="shared" si="41"/>
        <v>0.68807761786139565</v>
      </c>
      <c r="I95" s="26">
        <f t="shared" si="42"/>
        <v>6.8821526091357834E-3</v>
      </c>
      <c r="O95" t="s">
        <v>186</v>
      </c>
      <c r="P95">
        <v>100.98</v>
      </c>
      <c r="Q95">
        <v>102.5120033960617</v>
      </c>
    </row>
    <row r="96" spans="1:17" ht="15" thickBot="1" x14ac:dyDescent="0.4">
      <c r="A96" s="27" t="s">
        <v>197</v>
      </c>
      <c r="B96" s="11">
        <v>83</v>
      </c>
      <c r="C96" s="11">
        <v>85.42</v>
      </c>
      <c r="D96" s="25">
        <f t="shared" si="37"/>
        <v>100.31221556650675</v>
      </c>
      <c r="E96" s="25">
        <f t="shared" si="38"/>
        <v>1.0970884532794557E-2</v>
      </c>
      <c r="F96" s="25">
        <f t="shared" si="39"/>
        <v>-15.439876220614973</v>
      </c>
      <c r="G96" s="25">
        <f t="shared" si="40"/>
        <v>80.857209548349118</v>
      </c>
      <c r="H96" s="25">
        <f t="shared" si="41"/>
        <v>4.5627904516508835</v>
      </c>
      <c r="I96" s="26">
        <f t="shared" si="42"/>
        <v>5.341595003103352E-2</v>
      </c>
      <c r="O96" t="s">
        <v>185</v>
      </c>
      <c r="P96">
        <v>84.8</v>
      </c>
      <c r="Q96">
        <v>86.261852427738319</v>
      </c>
    </row>
    <row r="97" spans="1:17" ht="15" thickBot="1" x14ac:dyDescent="0.4">
      <c r="A97" s="29" t="s">
        <v>196</v>
      </c>
      <c r="B97" s="30">
        <v>84</v>
      </c>
      <c r="C97" s="30">
        <v>93.07</v>
      </c>
      <c r="D97" s="25">
        <f t="shared" si="37"/>
        <v>100.06890061604571</v>
      </c>
      <c r="E97" s="25">
        <f t="shared" si="38"/>
        <v>1.0820766720651425E-2</v>
      </c>
      <c r="F97" s="25">
        <f t="shared" si="39"/>
        <v>-6.8472153318729401</v>
      </c>
      <c r="G97" s="25">
        <f t="shared" si="40"/>
        <v>94.333753678647014</v>
      </c>
      <c r="H97" s="25">
        <f t="shared" si="41"/>
        <v>-1.2637536786470207</v>
      </c>
      <c r="I97" s="26">
        <f t="shared" si="42"/>
        <v>1.3578528834716028E-2</v>
      </c>
      <c r="O97" t="s">
        <v>184</v>
      </c>
      <c r="P97">
        <v>95.65</v>
      </c>
      <c r="Q97">
        <v>94.571905933802284</v>
      </c>
    </row>
    <row r="98" spans="1:17" ht="15" thickBot="1" x14ac:dyDescent="0.4">
      <c r="A98" s="24" t="s">
        <v>195</v>
      </c>
      <c r="B98" s="25">
        <v>85</v>
      </c>
      <c r="C98" s="25">
        <v>71.37</v>
      </c>
      <c r="D98" s="25">
        <f>$K$2*(C98-F86)+(1-$K$2)*(D97+E97)</f>
        <v>100.11859299694413</v>
      </c>
      <c r="E98" s="25">
        <f>$L$2*(D98-D97)+(1-$L$2)*E97</f>
        <v>1.0843714603985076E-2</v>
      </c>
      <c r="F98" s="25">
        <f>$M$2*(C98-D98)+(1-$M$2)*F86</f>
        <v>-28.771780493184131</v>
      </c>
      <c r="G98" s="25">
        <f>D97+E97+F86</f>
        <v>71.176815250195602</v>
      </c>
      <c r="H98" s="25">
        <f t="shared" si="41"/>
        <v>0.19318474980440214</v>
      </c>
      <c r="I98" s="26">
        <f t="shared" si="42"/>
        <v>2.7068060782457913E-3</v>
      </c>
      <c r="O98" t="s">
        <v>183</v>
      </c>
      <c r="P98">
        <v>79.510000000000005</v>
      </c>
      <c r="Q98">
        <v>72.875936060941456</v>
      </c>
    </row>
    <row r="99" spans="1:17" ht="15" thickBot="1" x14ac:dyDescent="0.4">
      <c r="A99" s="27" t="s">
        <v>194</v>
      </c>
      <c r="B99" s="11">
        <v>86</v>
      </c>
      <c r="C99" s="11">
        <v>77.94</v>
      </c>
      <c r="D99" s="25">
        <f t="shared" ref="D99:D109" si="43">$K$2*(C99-F87)+(1-$K$2)*(D98+E98)</f>
        <v>100.11788820929861</v>
      </c>
      <c r="E99" s="25">
        <f t="shared" ref="E99:E109" si="44">$L$2*(D99-D98)+(1-$L$2)*E98</f>
        <v>1.0836896937986231E-2</v>
      </c>
      <c r="F99" s="25">
        <f t="shared" ref="F99:F109" si="45">$M$2*(C99-D99)+(1-$M$2)*F87</f>
        <v>-22.17099935587299</v>
      </c>
      <c r="G99" s="25">
        <f t="shared" ref="G99:G109" si="46">D98+E98+F87</f>
        <v>77.997393925229943</v>
      </c>
      <c r="H99" s="25">
        <f t="shared" ref="H99:H110" si="47">C99-G99</f>
        <v>-5.7393925229945353E-2</v>
      </c>
      <c r="I99" s="26">
        <f t="shared" ref="I99:I110" si="48">ABS(H99/C99)</f>
        <v>7.3638600500314797E-4</v>
      </c>
      <c r="O99" t="s">
        <v>182</v>
      </c>
      <c r="P99">
        <v>84.58</v>
      </c>
      <c r="Q99">
        <v>80.82404341771695</v>
      </c>
    </row>
    <row r="100" spans="1:17" ht="15" thickBot="1" x14ac:dyDescent="0.4">
      <c r="A100" s="27" t="s">
        <v>193</v>
      </c>
      <c r="B100" s="11">
        <v>87</v>
      </c>
      <c r="C100" s="11">
        <v>101.3</v>
      </c>
      <c r="D100" s="25">
        <f t="shared" si="43"/>
        <v>100.12892295539832</v>
      </c>
      <c r="E100" s="25">
        <f t="shared" si="44"/>
        <v>1.0837013738370701E-2</v>
      </c>
      <c r="F100" s="25">
        <f t="shared" si="45"/>
        <v>1.170959024632847</v>
      </c>
      <c r="G100" s="25">
        <f t="shared" si="46"/>
        <v>101.29901672617372</v>
      </c>
      <c r="H100" s="25">
        <f t="shared" si="47"/>
        <v>9.8327382627871884E-4</v>
      </c>
      <c r="I100" s="26">
        <f t="shared" si="48"/>
        <v>9.7065530728402656E-6</v>
      </c>
      <c r="O100" t="s">
        <v>181</v>
      </c>
      <c r="P100">
        <v>113.5</v>
      </c>
      <c r="Q100">
        <v>104.9346566287992</v>
      </c>
    </row>
    <row r="101" spans="1:17" ht="15" thickBot="1" x14ac:dyDescent="0.4">
      <c r="A101" s="27" t="s">
        <v>192</v>
      </c>
      <c r="B101" s="11">
        <v>88</v>
      </c>
      <c r="C101" s="11">
        <v>135.15</v>
      </c>
      <c r="D101" s="25">
        <f t="shared" si="43"/>
        <v>99.06311453961402</v>
      </c>
      <c r="E101" s="25">
        <f t="shared" si="44"/>
        <v>1.0201415391582083E-2</v>
      </c>
      <c r="F101" s="25">
        <f t="shared" si="45"/>
        <v>36.729120478842397</v>
      </c>
      <c r="G101" s="25">
        <f t="shared" si="46"/>
        <v>140.50072912020747</v>
      </c>
      <c r="H101" s="25">
        <f t="shared" si="47"/>
        <v>-5.3507291202074612</v>
      </c>
      <c r="I101" s="26">
        <f t="shared" si="48"/>
        <v>3.9591040475082953E-2</v>
      </c>
      <c r="O101" t="s">
        <v>180</v>
      </c>
      <c r="P101">
        <v>141.30000000000001</v>
      </c>
      <c r="Q101">
        <v>142.23020975425342</v>
      </c>
    </row>
    <row r="102" spans="1:17" ht="15" thickBot="1" x14ac:dyDescent="0.4">
      <c r="A102" s="27" t="s">
        <v>191</v>
      </c>
      <c r="B102" s="11">
        <v>89</v>
      </c>
      <c r="C102" s="11">
        <v>133.15</v>
      </c>
      <c r="D102" s="25">
        <f t="shared" si="43"/>
        <v>100.56444344615431</v>
      </c>
      <c r="E102" s="25">
        <f t="shared" si="44"/>
        <v>1.1081703499659933E-2</v>
      </c>
      <c r="F102" s="25">
        <f t="shared" si="45"/>
        <v>31.696076818420327</v>
      </c>
      <c r="G102" s="25">
        <f t="shared" si="46"/>
        <v>125.73937151447473</v>
      </c>
      <c r="H102" s="25">
        <f t="shared" si="47"/>
        <v>7.4106284855252795</v>
      </c>
      <c r="I102" s="26">
        <f t="shared" si="48"/>
        <v>5.565624097277716E-2</v>
      </c>
      <c r="O102" t="s">
        <v>179</v>
      </c>
      <c r="P102">
        <v>138.38</v>
      </c>
      <c r="Q102">
        <v>137.02380226177829</v>
      </c>
    </row>
    <row r="103" spans="1:17" ht="15" thickBot="1" x14ac:dyDescent="0.4">
      <c r="A103" s="27" t="s">
        <v>190</v>
      </c>
      <c r="B103" s="11">
        <v>90</v>
      </c>
      <c r="C103" s="11">
        <v>140.06</v>
      </c>
      <c r="D103" s="25">
        <f t="shared" si="43"/>
        <v>101.22908635413951</v>
      </c>
      <c r="E103" s="25">
        <f t="shared" si="44"/>
        <v>1.1467533792257144E-2</v>
      </c>
      <c r="F103" s="25">
        <f t="shared" si="45"/>
        <v>38.441054662842063</v>
      </c>
      <c r="G103" s="25">
        <f t="shared" si="46"/>
        <v>136.81192140997715</v>
      </c>
      <c r="H103" s="25">
        <f t="shared" si="47"/>
        <v>3.2480785900228568</v>
      </c>
      <c r="I103" s="26">
        <f t="shared" si="48"/>
        <v>2.3190622519083656E-2</v>
      </c>
      <c r="O103" t="s">
        <v>178</v>
      </c>
      <c r="P103">
        <v>146</v>
      </c>
      <c r="Q103">
        <v>144.05563620278062</v>
      </c>
    </row>
    <row r="104" spans="1:17" ht="15" thickBot="1" x14ac:dyDescent="0.4">
      <c r="A104" s="27" t="s">
        <v>189</v>
      </c>
      <c r="B104" s="11">
        <v>91</v>
      </c>
      <c r="C104" s="11">
        <v>83.39</v>
      </c>
      <c r="D104" s="25">
        <f t="shared" si="43"/>
        <v>100.48249651572692</v>
      </c>
      <c r="E104" s="25">
        <f t="shared" si="44"/>
        <v>1.1020014117411232E-2</v>
      </c>
      <c r="F104" s="25">
        <f t="shared" si="45"/>
        <v>-16.640304013832548</v>
      </c>
      <c r="G104" s="25">
        <f t="shared" si="46"/>
        <v>87.157405261770066</v>
      </c>
      <c r="H104" s="25">
        <f t="shared" si="47"/>
        <v>-3.7674052617700653</v>
      </c>
      <c r="I104" s="26">
        <f t="shared" si="48"/>
        <v>4.5178142004677603E-2</v>
      </c>
      <c r="O104" t="s">
        <v>177</v>
      </c>
      <c r="P104">
        <v>90.56</v>
      </c>
      <c r="Q104">
        <v>89.379712253632263</v>
      </c>
    </row>
    <row r="105" spans="1:17" ht="15" thickBot="1" x14ac:dyDescent="0.4">
      <c r="A105" s="27" t="s">
        <v>188</v>
      </c>
      <c r="B105" s="11">
        <v>92</v>
      </c>
      <c r="C105" s="11">
        <v>143.02000000000001</v>
      </c>
      <c r="D105" s="25">
        <f t="shared" si="43"/>
        <v>101.51506435473829</v>
      </c>
      <c r="E105" s="25">
        <f t="shared" si="44"/>
        <v>1.1623085556590577E-2</v>
      </c>
      <c r="F105" s="25">
        <f t="shared" si="45"/>
        <v>40.895567167780953</v>
      </c>
      <c r="G105" s="25">
        <f t="shared" si="46"/>
        <v>137.94309580808988</v>
      </c>
      <c r="H105" s="25">
        <f t="shared" si="47"/>
        <v>5.0769041919101312</v>
      </c>
      <c r="I105" s="26">
        <f t="shared" si="48"/>
        <v>3.5497861780940644E-2</v>
      </c>
      <c r="O105" t="s">
        <v>176</v>
      </c>
      <c r="P105">
        <v>150.44999999999999</v>
      </c>
      <c r="Q105">
        <v>147.16741502186306</v>
      </c>
    </row>
    <row r="106" spans="1:17" ht="15" thickBot="1" x14ac:dyDescent="0.4">
      <c r="A106" s="27" t="s">
        <v>187</v>
      </c>
      <c r="B106" s="11">
        <v>93</v>
      </c>
      <c r="C106" s="11">
        <v>110.65</v>
      </c>
      <c r="D106" s="25">
        <f t="shared" si="43"/>
        <v>101.98638332131598</v>
      </c>
      <c r="E106" s="25">
        <f t="shared" si="44"/>
        <v>1.1894467326289902E-2</v>
      </c>
      <c r="F106" s="25">
        <f t="shared" si="45"/>
        <v>8.3894012456952716</v>
      </c>
      <c r="G106" s="25">
        <f t="shared" si="46"/>
        <v>108.36539629522275</v>
      </c>
      <c r="H106" s="25">
        <f t="shared" si="47"/>
        <v>2.2846037047772541</v>
      </c>
      <c r="I106" s="26">
        <f t="shared" si="48"/>
        <v>2.0647118886373737E-2</v>
      </c>
      <c r="O106" t="s">
        <v>175</v>
      </c>
      <c r="P106">
        <v>115.02</v>
      </c>
      <c r="Q106">
        <v>115.33648375180344</v>
      </c>
    </row>
    <row r="107" spans="1:17" ht="15" thickBot="1" x14ac:dyDescent="0.4">
      <c r="A107" s="27" t="s">
        <v>186</v>
      </c>
      <c r="B107" s="11">
        <v>94</v>
      </c>
      <c r="C107" s="11">
        <v>100.98</v>
      </c>
      <c r="D107" s="25">
        <f t="shared" si="43"/>
        <v>101.69001616348284</v>
      </c>
      <c r="E107" s="25">
        <f t="shared" si="44"/>
        <v>1.1712484870453375E-2</v>
      </c>
      <c r="F107" s="25">
        <f t="shared" si="45"/>
        <v>-0.52613351735351055</v>
      </c>
      <c r="G107" s="25">
        <f t="shared" si="46"/>
        <v>102.5120033960617</v>
      </c>
      <c r="H107" s="25">
        <f t="shared" si="47"/>
        <v>-1.5320033960616968</v>
      </c>
      <c r="I107" s="26">
        <f t="shared" si="48"/>
        <v>1.517135468470684E-2</v>
      </c>
      <c r="O107" t="s">
        <v>174</v>
      </c>
      <c r="P107">
        <v>116.03</v>
      </c>
      <c r="Q107">
        <v>106.37196046144933</v>
      </c>
    </row>
    <row r="108" spans="1:17" ht="15" thickBot="1" x14ac:dyDescent="0.4">
      <c r="A108" s="27" t="s">
        <v>185</v>
      </c>
      <c r="B108" s="11">
        <v>95</v>
      </c>
      <c r="C108" s="11">
        <v>84.8</v>
      </c>
      <c r="D108" s="25">
        <f t="shared" si="43"/>
        <v>101.40758243022067</v>
      </c>
      <c r="E108" s="25">
        <f t="shared" si="44"/>
        <v>1.1538835454561547E-2</v>
      </c>
      <c r="F108" s="25">
        <f t="shared" si="45"/>
        <v>-16.432119834410429</v>
      </c>
      <c r="G108" s="25">
        <f t="shared" si="46"/>
        <v>86.261852427738319</v>
      </c>
      <c r="H108" s="25">
        <f t="shared" si="47"/>
        <v>-1.4618524277383216</v>
      </c>
      <c r="I108" s="26">
        <f t="shared" si="48"/>
        <v>1.7238825798800962E-2</v>
      </c>
      <c r="O108" t="s">
        <v>173</v>
      </c>
      <c r="P108">
        <v>90.79</v>
      </c>
      <c r="Q108">
        <v>92.425153719937072</v>
      </c>
    </row>
    <row r="109" spans="1:17" ht="15" thickBot="1" x14ac:dyDescent="0.4">
      <c r="A109" s="29" t="s">
        <v>184</v>
      </c>
      <c r="B109" s="30">
        <v>96</v>
      </c>
      <c r="C109" s="30">
        <v>95.65</v>
      </c>
      <c r="D109" s="25">
        <f t="shared" si="43"/>
        <v>101.6360496548519</v>
      </c>
      <c r="E109" s="25">
        <f t="shared" si="44"/>
        <v>1.1666899273671741E-2</v>
      </c>
      <c r="F109" s="25">
        <f t="shared" si="45"/>
        <v>-6.1154506667415411</v>
      </c>
      <c r="G109" s="25">
        <f t="shared" si="46"/>
        <v>94.571905933802284</v>
      </c>
      <c r="H109" s="25">
        <f t="shared" si="47"/>
        <v>1.0780940661977212</v>
      </c>
      <c r="I109" s="26">
        <f t="shared" si="48"/>
        <v>1.1271239583875809E-2</v>
      </c>
      <c r="O109" t="s">
        <v>172</v>
      </c>
      <c r="P109">
        <v>92.69</v>
      </c>
      <c r="Q109">
        <v>102.42845157629189</v>
      </c>
    </row>
    <row r="110" spans="1:17" ht="15" thickBot="1" x14ac:dyDescent="0.4">
      <c r="A110" s="24" t="s">
        <v>183</v>
      </c>
      <c r="B110" s="25">
        <v>97</v>
      </c>
      <c r="C110" s="25">
        <v>79.510000000000005</v>
      </c>
      <c r="D110" s="25">
        <f>$K$2*(C110-F98)+(1-$K$2)*(D109+E109)</f>
        <v>102.98258783216772</v>
      </c>
      <c r="E110" s="25">
        <f>$L$2*(D110-D109)+(1-$L$2)*E109</f>
        <v>1.245494142221395E-2</v>
      </c>
      <c r="F110" s="25">
        <f>$M$2*(C110-D110)+(1-$M$2)*F98</f>
        <v>-24.268858411489642</v>
      </c>
      <c r="G110" s="25">
        <f>D109+E109+F98</f>
        <v>72.875936060941456</v>
      </c>
      <c r="H110" s="25">
        <f t="shared" si="47"/>
        <v>6.6340639390585494</v>
      </c>
      <c r="I110" s="26">
        <f t="shared" si="48"/>
        <v>8.3436849944139718E-2</v>
      </c>
      <c r="O110" t="s">
        <v>171</v>
      </c>
      <c r="P110">
        <v>82.33</v>
      </c>
      <c r="Q110">
        <v>82.330012955955397</v>
      </c>
    </row>
    <row r="111" spans="1:17" ht="15" thickBot="1" x14ac:dyDescent="0.4">
      <c r="A111" s="27" t="s">
        <v>182</v>
      </c>
      <c r="B111" s="11">
        <v>98</v>
      </c>
      <c r="C111" s="11">
        <v>84.58</v>
      </c>
      <c r="D111" s="25">
        <f t="shared" ref="D111:D121" si="49">$K$2*(C111-F99)+(1-$K$2)*(D110+E110)</f>
        <v>103.75079650302634</v>
      </c>
      <c r="E111" s="25">
        <f t="shared" ref="E111:E121" si="50">$L$2*(D111-D110)+(1-$L$2)*E110</f>
        <v>1.2901101140016375E-2</v>
      </c>
      <c r="F111" s="25">
        <f t="shared" ref="F111:F121" si="51">$M$2*(C111-D111)+(1-$M$2)*F99</f>
        <v>-19.621614847732697</v>
      </c>
      <c r="G111" s="25">
        <f t="shared" ref="G111:G121" si="52">D110+E110+F99</f>
        <v>80.82404341771695</v>
      </c>
      <c r="H111" s="25">
        <f t="shared" ref="H111:H122" si="53">C111-G111</f>
        <v>3.7559565822830479</v>
      </c>
      <c r="I111" s="26">
        <f t="shared" ref="I111:I122" si="54">ABS(H111/C111)</f>
        <v>4.4407148052530716E-2</v>
      </c>
      <c r="O111" t="s">
        <v>170</v>
      </c>
      <c r="P111">
        <v>97.71</v>
      </c>
      <c r="Q111">
        <v>86.991742784216299</v>
      </c>
    </row>
    <row r="112" spans="1:17" ht="15" thickBot="1" x14ac:dyDescent="0.4">
      <c r="A112" s="27" t="s">
        <v>181</v>
      </c>
      <c r="B112" s="11">
        <v>99</v>
      </c>
      <c r="C112" s="11">
        <v>113.5</v>
      </c>
      <c r="D112" s="25">
        <f t="shared" si="49"/>
        <v>105.48717072076812</v>
      </c>
      <c r="E112" s="25">
        <f t="shared" si="50"/>
        <v>1.3918554642914135E-2</v>
      </c>
      <c r="F112" s="25">
        <f t="shared" si="51"/>
        <v>6.9847519210801092</v>
      </c>
      <c r="G112" s="25">
        <f t="shared" si="52"/>
        <v>104.9346566287992</v>
      </c>
      <c r="H112" s="25">
        <f t="shared" si="53"/>
        <v>8.5653433712007967</v>
      </c>
      <c r="I112" s="26">
        <f t="shared" si="54"/>
        <v>7.5465580363002618E-2</v>
      </c>
      <c r="O112" t="s">
        <v>169</v>
      </c>
      <c r="P112">
        <v>108.63</v>
      </c>
      <c r="Q112">
        <v>115.77054267672882</v>
      </c>
    </row>
    <row r="113" spans="1:17" ht="15" thickBot="1" x14ac:dyDescent="0.4">
      <c r="A113" s="27" t="s">
        <v>180</v>
      </c>
      <c r="B113" s="11">
        <v>100</v>
      </c>
      <c r="C113" s="11">
        <v>141.30000000000001</v>
      </c>
      <c r="D113" s="25">
        <f t="shared" si="49"/>
        <v>105.31391738576481</v>
      </c>
      <c r="E113" s="25">
        <f t="shared" si="50"/>
        <v>1.3808057593131287E-2</v>
      </c>
      <c r="F113" s="25">
        <f t="shared" si="51"/>
        <v>36.097733431398623</v>
      </c>
      <c r="G113" s="25">
        <f t="shared" si="52"/>
        <v>142.23020975425342</v>
      </c>
      <c r="H113" s="25">
        <f t="shared" si="53"/>
        <v>-0.93020975425341135</v>
      </c>
      <c r="I113" s="26">
        <f t="shared" si="54"/>
        <v>6.5832254370375883E-3</v>
      </c>
      <c r="O113" t="s">
        <v>168</v>
      </c>
      <c r="P113">
        <v>143.38999999999999</v>
      </c>
      <c r="Q113">
        <v>143.4616557929366</v>
      </c>
    </row>
    <row r="114" spans="1:17" ht="15" thickBot="1" x14ac:dyDescent="0.4">
      <c r="A114" s="27" t="s">
        <v>179</v>
      </c>
      <c r="B114" s="11">
        <v>101</v>
      </c>
      <c r="C114" s="11">
        <v>138.38</v>
      </c>
      <c r="D114" s="25">
        <f t="shared" si="49"/>
        <v>105.60061238335854</v>
      </c>
      <c r="E114" s="25">
        <f t="shared" si="50"/>
        <v>1.3969156580010821E-2</v>
      </c>
      <c r="F114" s="25">
        <f t="shared" si="51"/>
        <v>32.616606496560465</v>
      </c>
      <c r="G114" s="25">
        <f t="shared" si="52"/>
        <v>137.02380226177829</v>
      </c>
      <c r="H114" s="25">
        <f t="shared" si="53"/>
        <v>1.3561977382217094</v>
      </c>
      <c r="I114" s="26">
        <f t="shared" si="54"/>
        <v>9.8005328676232795E-3</v>
      </c>
      <c r="O114" t="s">
        <v>167</v>
      </c>
      <c r="P114">
        <v>143.63</v>
      </c>
      <c r="Q114">
        <v>139.98101600469374</v>
      </c>
    </row>
    <row r="115" spans="1:17" ht="15" thickBot="1" x14ac:dyDescent="0.4">
      <c r="A115" s="27" t="s">
        <v>178</v>
      </c>
      <c r="B115" s="11">
        <v>102</v>
      </c>
      <c r="C115" s="11">
        <v>146</v>
      </c>
      <c r="D115" s="25">
        <f t="shared" si="49"/>
        <v>106.00581614527482</v>
      </c>
      <c r="E115" s="25">
        <f t="shared" si="50"/>
        <v>1.4200122189987429E-2</v>
      </c>
      <c r="F115" s="25">
        <f t="shared" si="51"/>
        <v>39.760806591339296</v>
      </c>
      <c r="G115" s="25">
        <f t="shared" si="52"/>
        <v>144.05563620278062</v>
      </c>
      <c r="H115" s="25">
        <f t="shared" si="53"/>
        <v>1.9443637972193812</v>
      </c>
      <c r="I115" s="26">
        <f t="shared" si="54"/>
        <v>1.3317560254927269E-2</v>
      </c>
      <c r="O115" t="s">
        <v>166</v>
      </c>
      <c r="P115">
        <v>140.44999999999999</v>
      </c>
      <c r="Q115">
        <v>147.87478416963205</v>
      </c>
    </row>
    <row r="116" spans="1:17" ht="15" thickBot="1" x14ac:dyDescent="0.4">
      <c r="A116" s="27" t="s">
        <v>177</v>
      </c>
      <c r="B116" s="11">
        <v>103</v>
      </c>
      <c r="C116" s="11">
        <v>90.56</v>
      </c>
      <c r="D116" s="25">
        <f t="shared" si="49"/>
        <v>106.25750752876775</v>
      </c>
      <c r="E116" s="25">
        <f t="shared" si="50"/>
        <v>1.4340325314360337E-2</v>
      </c>
      <c r="F116" s="25">
        <f t="shared" si="51"/>
        <v>-15.839174599842158</v>
      </c>
      <c r="G116" s="25">
        <f t="shared" si="52"/>
        <v>89.379712253632263</v>
      </c>
      <c r="H116" s="25">
        <f t="shared" si="53"/>
        <v>1.180287746367739</v>
      </c>
      <c r="I116" s="26">
        <f t="shared" si="54"/>
        <v>1.3033212746993584E-2</v>
      </c>
      <c r="O116" t="s">
        <v>165</v>
      </c>
      <c r="P116">
        <v>99.49</v>
      </c>
      <c r="Q116">
        <v>90.795283984966005</v>
      </c>
    </row>
    <row r="117" spans="1:17" ht="15" thickBot="1" x14ac:dyDescent="0.4">
      <c r="A117" s="27" t="s">
        <v>176</v>
      </c>
      <c r="B117" s="11">
        <v>104</v>
      </c>
      <c r="C117" s="11">
        <v>150.44999999999999</v>
      </c>
      <c r="D117" s="25">
        <f t="shared" si="49"/>
        <v>106.9323522515826</v>
      </c>
      <c r="E117" s="25">
        <f t="shared" si="50"/>
        <v>1.4730254525580831E-2</v>
      </c>
      <c r="F117" s="25">
        <f t="shared" si="51"/>
        <v>43.123647047455577</v>
      </c>
      <c r="G117" s="25">
        <f t="shared" si="52"/>
        <v>147.16741502186306</v>
      </c>
      <c r="H117" s="25">
        <f t="shared" si="53"/>
        <v>3.2825849781369243</v>
      </c>
      <c r="I117" s="26">
        <f t="shared" si="54"/>
        <v>2.181844452068411E-2</v>
      </c>
      <c r="O117" t="s">
        <v>164</v>
      </c>
      <c r="P117">
        <v>154.69</v>
      </c>
      <c r="Q117">
        <v>151.52310007930674</v>
      </c>
    </row>
    <row r="118" spans="1:17" ht="15" thickBot="1" x14ac:dyDescent="0.4">
      <c r="A118" s="27" t="s">
        <v>175</v>
      </c>
      <c r="B118" s="11">
        <v>105</v>
      </c>
      <c r="C118" s="11">
        <v>115.02</v>
      </c>
      <c r="D118" s="25">
        <f t="shared" si="49"/>
        <v>106.8834013185088</v>
      </c>
      <c r="E118" s="25">
        <f t="shared" si="50"/>
        <v>1.4692660294044785E-2</v>
      </c>
      <c r="F118" s="25">
        <f t="shared" si="51"/>
        <v>8.1745854574266517</v>
      </c>
      <c r="G118" s="25">
        <f t="shared" si="52"/>
        <v>115.33648375180344</v>
      </c>
      <c r="H118" s="25">
        <f t="shared" si="53"/>
        <v>-0.31648375180344601</v>
      </c>
      <c r="I118" s="26">
        <f t="shared" si="54"/>
        <v>2.7515540932311427E-3</v>
      </c>
      <c r="O118" t="s">
        <v>163</v>
      </c>
      <c r="P118">
        <v>116.08</v>
      </c>
      <c r="Q118">
        <v>117.22713118925034</v>
      </c>
    </row>
    <row r="119" spans="1:17" ht="15" thickBot="1" x14ac:dyDescent="0.4">
      <c r="A119" s="27" t="s">
        <v>174</v>
      </c>
      <c r="B119" s="11">
        <v>106</v>
      </c>
      <c r="C119" s="11">
        <v>116.03</v>
      </c>
      <c r="D119" s="25">
        <f t="shared" si="49"/>
        <v>108.84143364218815</v>
      </c>
      <c r="E119" s="25">
        <f t="shared" si="50"/>
        <v>1.5839912159353924E-2</v>
      </c>
      <c r="F119" s="25">
        <f t="shared" si="51"/>
        <v>6.0293353330401578</v>
      </c>
      <c r="G119" s="25">
        <f t="shared" si="52"/>
        <v>106.37196046144933</v>
      </c>
      <c r="H119" s="25">
        <f t="shared" si="53"/>
        <v>9.6580395385506677</v>
      </c>
      <c r="I119" s="26">
        <f t="shared" si="54"/>
        <v>8.3237434616484252E-2</v>
      </c>
      <c r="O119" t="s">
        <v>162</v>
      </c>
      <c r="P119">
        <v>112.72</v>
      </c>
      <c r="Q119">
        <v>114.86679096438714</v>
      </c>
    </row>
    <row r="120" spans="1:17" ht="15" thickBot="1" x14ac:dyDescent="0.4">
      <c r="A120" s="27" t="s">
        <v>173</v>
      </c>
      <c r="B120" s="11">
        <v>107</v>
      </c>
      <c r="C120" s="11">
        <v>90.79</v>
      </c>
      <c r="D120" s="25">
        <f t="shared" si="49"/>
        <v>108.52825656627223</v>
      </c>
      <c r="E120" s="25">
        <f t="shared" si="50"/>
        <v>1.5645676761188786E-2</v>
      </c>
      <c r="F120" s="25">
        <f t="shared" si="51"/>
        <v>-17.541993037338038</v>
      </c>
      <c r="G120" s="25">
        <f t="shared" si="52"/>
        <v>92.425153719937072</v>
      </c>
      <c r="H120" s="25">
        <f t="shared" si="53"/>
        <v>-1.6351537199370654</v>
      </c>
      <c r="I120" s="26">
        <f t="shared" si="54"/>
        <v>1.8010284391861055E-2</v>
      </c>
      <c r="O120" t="s">
        <v>161</v>
      </c>
      <c r="P120">
        <v>83.18</v>
      </c>
      <c r="Q120">
        <v>90.878971226423289</v>
      </c>
    </row>
    <row r="121" spans="1:17" ht="15" thickBot="1" x14ac:dyDescent="0.4">
      <c r="A121" s="29" t="s">
        <v>172</v>
      </c>
      <c r="B121" s="30">
        <v>108</v>
      </c>
      <c r="C121" s="30">
        <v>92.69</v>
      </c>
      <c r="D121" s="25">
        <f t="shared" si="49"/>
        <v>106.58438249447323</v>
      </c>
      <c r="E121" s="25">
        <f t="shared" si="50"/>
        <v>1.4488872971814344E-2</v>
      </c>
      <c r="F121" s="25">
        <f t="shared" si="51"/>
        <v>-12.725499808146145</v>
      </c>
      <c r="G121" s="25">
        <f t="shared" si="52"/>
        <v>102.42845157629189</v>
      </c>
      <c r="H121" s="25">
        <f t="shared" si="53"/>
        <v>-9.7384515762918937</v>
      </c>
      <c r="I121" s="26">
        <f t="shared" si="54"/>
        <v>0.10506474890810114</v>
      </c>
      <c r="O121" t="s">
        <v>160</v>
      </c>
      <c r="P121">
        <v>88.1</v>
      </c>
      <c r="Q121">
        <v>94.16087818507566</v>
      </c>
    </row>
    <row r="122" spans="1:17" ht="15" thickBot="1" x14ac:dyDescent="0.4">
      <c r="A122" s="24" t="s">
        <v>171</v>
      </c>
      <c r="B122" s="25">
        <v>109</v>
      </c>
      <c r="C122" s="25">
        <v>82.33</v>
      </c>
      <c r="D122" s="25">
        <f>$K$2*(C122-F110)+(1-$K$2)*(D121+E121)</f>
        <v>106.59886876051618</v>
      </c>
      <c r="E122" s="25">
        <f>$L$2*(D122-D121)+(1-$L$2)*E121</f>
        <v>1.4488871432812153E-2</v>
      </c>
      <c r="F122" s="25">
        <f>$M$2*(C122-D122)+(1-$M$2)*F110</f>
        <v>-24.26886720544433</v>
      </c>
      <c r="G122" s="25">
        <f>D121+E121+F110</f>
        <v>82.330012955955397</v>
      </c>
      <c r="H122" s="25">
        <f t="shared" si="53"/>
        <v>-1.2955955398297192E-5</v>
      </c>
      <c r="I122" s="26">
        <f t="shared" si="54"/>
        <v>1.5736615326487542E-7</v>
      </c>
      <c r="O122" t="s">
        <v>159</v>
      </c>
      <c r="P122">
        <v>73.319999999999993</v>
      </c>
      <c r="Q122">
        <v>81.411812985035596</v>
      </c>
    </row>
    <row r="123" spans="1:17" ht="15" thickBot="1" x14ac:dyDescent="0.4">
      <c r="A123" s="27" t="s">
        <v>170</v>
      </c>
      <c r="B123" s="11">
        <v>110</v>
      </c>
      <c r="C123" s="11">
        <v>97.71</v>
      </c>
      <c r="D123" s="25">
        <f t="shared" ref="D123:D133" si="55">$K$2*(C123-F111)+(1-$K$2)*(D122+E122)</f>
        <v>108.7700286920184</v>
      </c>
      <c r="E123" s="25">
        <f t="shared" ref="E123:E133" si="56">$L$2*(D123-D122)+(1-$L$2)*E122</f>
        <v>1.5762063630316483E-2</v>
      </c>
      <c r="F123" s="25">
        <f t="shared" ref="F123:F133" si="57">$M$2*(C123-D123)+(1-$M$2)*F111</f>
        <v>-12.346515069137139</v>
      </c>
      <c r="G123" s="25">
        <f t="shared" ref="G123:G133" si="58">D122+E122+F111</f>
        <v>86.991742784216299</v>
      </c>
      <c r="H123" s="25">
        <f t="shared" ref="H123:H134" si="59">C123-G123</f>
        <v>10.718257215783694</v>
      </c>
      <c r="I123" s="26">
        <f t="shared" ref="I123:I134" si="60">ABS(H123/C123)</f>
        <v>0.1096945779938972</v>
      </c>
      <c r="O123" t="s">
        <v>158</v>
      </c>
      <c r="P123">
        <v>80.02</v>
      </c>
      <c r="Q123">
        <v>91.718852149573948</v>
      </c>
    </row>
    <row r="124" spans="1:17" ht="15" thickBot="1" x14ac:dyDescent="0.4">
      <c r="A124" s="27" t="s">
        <v>169</v>
      </c>
      <c r="B124" s="11">
        <v>111</v>
      </c>
      <c r="C124" s="11">
        <v>108.63</v>
      </c>
      <c r="D124" s="25">
        <f t="shared" si="55"/>
        <v>107.34900850326781</v>
      </c>
      <c r="E124" s="25">
        <f t="shared" si="56"/>
        <v>1.491385827016054E-2</v>
      </c>
      <c r="F124" s="25">
        <f t="shared" si="57"/>
        <v>2.1380534886126332</v>
      </c>
      <c r="G124" s="25">
        <f t="shared" si="58"/>
        <v>115.77054267672882</v>
      </c>
      <c r="H124" s="25">
        <f t="shared" si="59"/>
        <v>-7.1405426767288276</v>
      </c>
      <c r="I124" s="26">
        <f t="shared" si="60"/>
        <v>6.5732695173790184E-2</v>
      </c>
      <c r="O124" t="s">
        <v>157</v>
      </c>
      <c r="P124">
        <v>112.5</v>
      </c>
      <c r="Q124">
        <v>103.86092870737335</v>
      </c>
    </row>
    <row r="125" spans="1:17" ht="15" thickBot="1" x14ac:dyDescent="0.4">
      <c r="A125" s="27" t="s">
        <v>168</v>
      </c>
      <c r="B125" s="11">
        <v>112</v>
      </c>
      <c r="C125" s="11">
        <v>143.38999999999999</v>
      </c>
      <c r="D125" s="25">
        <f t="shared" si="55"/>
        <v>107.34950416165701</v>
      </c>
      <c r="E125" s="25">
        <f t="shared" si="56"/>
        <v>1.4905346476252614E-2</v>
      </c>
      <c r="F125" s="25">
        <f t="shared" si="57"/>
        <v>36.049096509104899</v>
      </c>
      <c r="G125" s="25">
        <f t="shared" si="58"/>
        <v>143.4616557929366</v>
      </c>
      <c r="H125" s="25">
        <f t="shared" si="59"/>
        <v>-7.1655792936610396E-2</v>
      </c>
      <c r="I125" s="26">
        <f t="shared" si="60"/>
        <v>4.9972657044849988E-4</v>
      </c>
      <c r="O125" t="s">
        <v>156</v>
      </c>
      <c r="P125">
        <v>139.93</v>
      </c>
      <c r="Q125">
        <v>139.52279538778362</v>
      </c>
    </row>
    <row r="126" spans="1:17" ht="15" thickBot="1" x14ac:dyDescent="0.4">
      <c r="A126" s="27" t="s">
        <v>167</v>
      </c>
      <c r="B126" s="11">
        <v>113</v>
      </c>
      <c r="C126" s="11">
        <v>143.63</v>
      </c>
      <c r="D126" s="25">
        <f t="shared" si="55"/>
        <v>108.09863877907711</v>
      </c>
      <c r="E126" s="25">
        <f t="shared" si="56"/>
        <v>1.5338799215640192E-2</v>
      </c>
      <c r="F126" s="25">
        <f t="shared" si="57"/>
        <v>35.093382535976531</v>
      </c>
      <c r="G126" s="25">
        <f t="shared" si="58"/>
        <v>139.98101600469374</v>
      </c>
      <c r="H126" s="25">
        <f t="shared" si="59"/>
        <v>3.6489839953062528</v>
      </c>
      <c r="I126" s="26">
        <f t="shared" si="60"/>
        <v>2.5405444512332055E-2</v>
      </c>
      <c r="O126" t="s">
        <v>155</v>
      </c>
      <c r="P126">
        <v>129.36000000000001</v>
      </c>
      <c r="Q126">
        <v>138.66158074564106</v>
      </c>
    </row>
    <row r="127" spans="1:17" ht="15" thickBot="1" x14ac:dyDescent="0.4">
      <c r="A127" s="27" t="s">
        <v>166</v>
      </c>
      <c r="B127" s="11">
        <v>114</v>
      </c>
      <c r="C127" s="11">
        <v>140.44999999999999</v>
      </c>
      <c r="D127" s="25">
        <f t="shared" si="55"/>
        <v>106.62000175521524</v>
      </c>
      <c r="E127" s="25">
        <f t="shared" si="56"/>
        <v>1.4456829592910066E-2</v>
      </c>
      <c r="F127" s="25">
        <f t="shared" si="57"/>
        <v>34.721177052586853</v>
      </c>
      <c r="G127" s="25">
        <f t="shared" si="58"/>
        <v>147.87478416963205</v>
      </c>
      <c r="H127" s="25">
        <f t="shared" si="59"/>
        <v>-7.424784169632062</v>
      </c>
      <c r="I127" s="26">
        <f t="shared" si="60"/>
        <v>5.2864251830772965E-2</v>
      </c>
      <c r="O127" t="s">
        <v>154</v>
      </c>
      <c r="P127">
        <v>133.58000000000001</v>
      </c>
      <c r="Q127">
        <v>136.42921921522532</v>
      </c>
    </row>
    <row r="128" spans="1:17" ht="15" thickBot="1" x14ac:dyDescent="0.4">
      <c r="A128" s="27" t="s">
        <v>165</v>
      </c>
      <c r="B128" s="11">
        <v>115</v>
      </c>
      <c r="C128" s="11">
        <v>99.49</v>
      </c>
      <c r="D128" s="25">
        <f t="shared" si="55"/>
        <v>108.38396338093602</v>
      </c>
      <c r="E128" s="25">
        <f t="shared" si="56"/>
        <v>1.5489650915163414E-2</v>
      </c>
      <c r="F128" s="25">
        <f t="shared" si="57"/>
        <v>-9.9375690232586784</v>
      </c>
      <c r="G128" s="25">
        <f t="shared" si="58"/>
        <v>90.795283984966005</v>
      </c>
      <c r="H128" s="25">
        <f t="shared" si="59"/>
        <v>8.6947160150339897</v>
      </c>
      <c r="I128" s="26">
        <f t="shared" si="60"/>
        <v>8.7392863755492919E-2</v>
      </c>
      <c r="O128" t="s">
        <v>153</v>
      </c>
      <c r="P128">
        <v>88.97</v>
      </c>
      <c r="Q128">
        <v>91.20828872132266</v>
      </c>
    </row>
    <row r="129" spans="1:17" ht="15" thickBot="1" x14ac:dyDescent="0.4">
      <c r="A129" s="27" t="s">
        <v>164</v>
      </c>
      <c r="B129" s="11">
        <v>116</v>
      </c>
      <c r="C129" s="11">
        <v>154.69</v>
      </c>
      <c r="D129" s="25">
        <f t="shared" si="55"/>
        <v>109.03667989360605</v>
      </c>
      <c r="E129" s="25">
        <f t="shared" si="56"/>
        <v>1.5865838217644465E-2</v>
      </c>
      <c r="F129" s="25">
        <f t="shared" si="57"/>
        <v>45.273204801858185</v>
      </c>
      <c r="G129" s="25">
        <f t="shared" si="58"/>
        <v>151.52310007930674</v>
      </c>
      <c r="H129" s="25">
        <f t="shared" si="59"/>
        <v>3.166899920693254</v>
      </c>
      <c r="I129" s="26">
        <f t="shared" si="60"/>
        <v>2.0472557506582546E-2</v>
      </c>
      <c r="O129" t="s">
        <v>152</v>
      </c>
      <c r="P129">
        <v>142.85</v>
      </c>
      <c r="Q129">
        <v>145.97954045283583</v>
      </c>
    </row>
    <row r="130" spans="1:17" ht="15" thickBot="1" x14ac:dyDescent="0.4">
      <c r="A130" s="27" t="s">
        <v>163</v>
      </c>
      <c r="B130" s="11">
        <v>117</v>
      </c>
      <c r="C130" s="11">
        <v>116.08</v>
      </c>
      <c r="D130" s="25">
        <f t="shared" si="55"/>
        <v>108.82172605767779</v>
      </c>
      <c r="E130" s="25">
        <f t="shared" si="56"/>
        <v>1.5729573669195619E-2</v>
      </c>
      <c r="F130" s="25">
        <f t="shared" si="57"/>
        <v>7.3959613123888035</v>
      </c>
      <c r="G130" s="25">
        <f t="shared" si="58"/>
        <v>117.22713118925034</v>
      </c>
      <c r="H130" s="25">
        <f t="shared" si="59"/>
        <v>-1.1471311892503451</v>
      </c>
      <c r="I130" s="26">
        <f t="shared" si="60"/>
        <v>9.882246633790016E-3</v>
      </c>
      <c r="O130" t="s">
        <v>151</v>
      </c>
      <c r="P130">
        <v>114.61</v>
      </c>
      <c r="Q130">
        <v>107.48307015804518</v>
      </c>
    </row>
    <row r="131" spans="1:17" ht="15" thickBot="1" x14ac:dyDescent="0.4">
      <c r="A131" s="27" t="s">
        <v>162</v>
      </c>
      <c r="B131" s="11">
        <v>118</v>
      </c>
      <c r="C131" s="11">
        <v>112.72</v>
      </c>
      <c r="D131" s="25">
        <f t="shared" si="55"/>
        <v>108.40548970146669</v>
      </c>
      <c r="E131" s="25">
        <f t="shared" si="56"/>
        <v>1.5474562294631341E-2</v>
      </c>
      <c r="F131" s="25">
        <f t="shared" si="57"/>
        <v>4.5721844030639023</v>
      </c>
      <c r="G131" s="25">
        <f t="shared" si="58"/>
        <v>114.86679096438714</v>
      </c>
      <c r="H131" s="25">
        <f t="shared" si="59"/>
        <v>-2.1467909643871366</v>
      </c>
      <c r="I131" s="26">
        <f t="shared" si="60"/>
        <v>1.9045342125506889E-2</v>
      </c>
      <c r="O131" t="s">
        <v>150</v>
      </c>
      <c r="P131">
        <v>109.21</v>
      </c>
      <c r="Q131">
        <v>106.10466576856879</v>
      </c>
    </row>
    <row r="132" spans="1:17" ht="15" thickBot="1" x14ac:dyDescent="0.4">
      <c r="A132" s="27" t="s">
        <v>161</v>
      </c>
      <c r="B132" s="11">
        <v>119</v>
      </c>
      <c r="C132" s="11">
        <v>83.18</v>
      </c>
      <c r="D132" s="25">
        <f t="shared" si="55"/>
        <v>106.87181797047376</v>
      </c>
      <c r="E132" s="25">
        <f t="shared" si="56"/>
        <v>1.4560022748047442E-2</v>
      </c>
      <c r="F132" s="25">
        <f t="shared" si="57"/>
        <v>-22.767729156292546</v>
      </c>
      <c r="G132" s="25">
        <f t="shared" si="58"/>
        <v>90.878971226423289</v>
      </c>
      <c r="H132" s="25">
        <f t="shared" si="59"/>
        <v>-7.6989712264232821</v>
      </c>
      <c r="I132" s="26">
        <f t="shared" si="60"/>
        <v>9.25579613659928E-2</v>
      </c>
      <c r="O132" t="s">
        <v>149</v>
      </c>
      <c r="P132">
        <v>78.739999999999995</v>
      </c>
      <c r="Q132">
        <v>79.401289392618494</v>
      </c>
    </row>
    <row r="133" spans="1:17" ht="15" thickBot="1" x14ac:dyDescent="0.4">
      <c r="A133" s="29" t="s">
        <v>160</v>
      </c>
      <c r="B133" s="30">
        <v>120</v>
      </c>
      <c r="C133" s="30">
        <v>88.1</v>
      </c>
      <c r="D133" s="25">
        <f t="shared" si="55"/>
        <v>105.66684012272641</v>
      </c>
      <c r="E133" s="25">
        <f t="shared" si="56"/>
        <v>1.3840067753507934E-2</v>
      </c>
      <c r="F133" s="25">
        <f t="shared" si="57"/>
        <v>-16.839367637088198</v>
      </c>
      <c r="G133" s="25">
        <f t="shared" si="58"/>
        <v>94.16087818507566</v>
      </c>
      <c r="H133" s="25">
        <f t="shared" si="59"/>
        <v>-6.0608781850756657</v>
      </c>
      <c r="I133" s="26">
        <f t="shared" si="60"/>
        <v>6.8795439104150577E-2</v>
      </c>
      <c r="O133" t="s">
        <v>148</v>
      </c>
      <c r="P133">
        <v>84.81</v>
      </c>
      <c r="Q133">
        <v>85.208209447292376</v>
      </c>
    </row>
    <row r="134" spans="1:17" ht="15" thickBot="1" x14ac:dyDescent="0.4">
      <c r="A134" s="24" t="s">
        <v>159</v>
      </c>
      <c r="B134" s="25">
        <v>121</v>
      </c>
      <c r="C134" s="25">
        <v>73.319999999999993</v>
      </c>
      <c r="D134" s="25">
        <f>$K$2*(C134-F122)+(1-$K$2)*(D133+E133)</f>
        <v>104.05248835509262</v>
      </c>
      <c r="E134" s="25">
        <f>$L$2*(D134-D133)+(1-$L$2)*E133</f>
        <v>1.2878863618469993E-2</v>
      </c>
      <c r="F134" s="25">
        <f>$M$2*(C134-D134)+(1-$M$2)*F122</f>
        <v>-29.761247698905446</v>
      </c>
      <c r="G134" s="25">
        <f>D133+E133+F122</f>
        <v>81.411812985035596</v>
      </c>
      <c r="H134" s="25">
        <f t="shared" si="59"/>
        <v>-8.0918129850356024</v>
      </c>
      <c r="I134" s="26">
        <f t="shared" si="60"/>
        <v>0.11036297033600113</v>
      </c>
      <c r="O134" t="s">
        <v>147</v>
      </c>
      <c r="P134">
        <v>67.260000000000005</v>
      </c>
      <c r="Q134">
        <v>72.217776174696724</v>
      </c>
    </row>
    <row r="135" spans="1:17" ht="15" thickBot="1" x14ac:dyDescent="0.4">
      <c r="A135" s="27" t="s">
        <v>158</v>
      </c>
      <c r="B135" s="11">
        <v>122</v>
      </c>
      <c r="C135" s="11">
        <v>80.02</v>
      </c>
      <c r="D135" s="25">
        <f t="shared" ref="D135:D145" si="61">$K$2*(C135-F123)+(1-$K$2)*(D134+E134)</f>
        <v>101.71138602950597</v>
      </c>
      <c r="E135" s="25">
        <f t="shared" ref="E135:E145" si="62">$L$2*(D135-D134)+(1-$L$2)*E134</f>
        <v>1.1489189254744134E-2</v>
      </c>
      <c r="F135" s="25">
        <f t="shared" ref="F135:F145" si="63">$M$2*(C135-D135)+(1-$M$2)*F123</f>
        <v>-20.287201224518292</v>
      </c>
      <c r="G135" s="25">
        <f t="shared" ref="G135:G145" si="64">D134+E134+F123</f>
        <v>91.718852149573948</v>
      </c>
      <c r="H135" s="25">
        <f t="shared" ref="H135:H146" si="65">C135-G135</f>
        <v>-11.698852149573952</v>
      </c>
      <c r="I135" s="26">
        <f t="shared" ref="I135:I146" si="66">ABS(H135/C135)</f>
        <v>0.14619910209415088</v>
      </c>
      <c r="O135" t="s">
        <v>146</v>
      </c>
      <c r="P135">
        <v>72.34</v>
      </c>
      <c r="Q135">
        <v>80.705228602813946</v>
      </c>
    </row>
    <row r="136" spans="1:17" ht="15" thickBot="1" x14ac:dyDescent="0.4">
      <c r="A136" s="27" t="s">
        <v>157</v>
      </c>
      <c r="B136" s="11">
        <v>123</v>
      </c>
      <c r="C136" s="11">
        <v>112.5</v>
      </c>
      <c r="D136" s="25">
        <f t="shared" si="61"/>
        <v>103.46118347798473</v>
      </c>
      <c r="E136" s="25">
        <f t="shared" si="62"/>
        <v>1.2515400693974986E-2</v>
      </c>
      <c r="F136" s="25">
        <f t="shared" si="63"/>
        <v>8.0018897805525633</v>
      </c>
      <c r="G136" s="25">
        <f t="shared" si="64"/>
        <v>103.86092870737335</v>
      </c>
      <c r="H136" s="25">
        <f t="shared" si="65"/>
        <v>8.6390712926266531</v>
      </c>
      <c r="I136" s="26">
        <f t="shared" si="66"/>
        <v>7.6791744823348024E-2</v>
      </c>
      <c r="O136" t="s">
        <v>145</v>
      </c>
      <c r="P136">
        <v>106.43</v>
      </c>
      <c r="Q136">
        <v>107.32110231345905</v>
      </c>
    </row>
    <row r="137" spans="1:17" ht="15" thickBot="1" x14ac:dyDescent="0.4">
      <c r="A137" s="27" t="s">
        <v>156</v>
      </c>
      <c r="B137" s="11">
        <v>124</v>
      </c>
      <c r="C137" s="11">
        <v>139.93</v>
      </c>
      <c r="D137" s="25">
        <f t="shared" si="61"/>
        <v>103.55563443825835</v>
      </c>
      <c r="E137" s="25">
        <f t="shared" si="62"/>
        <v>1.2563771406174184E-2</v>
      </c>
      <c r="F137" s="25">
        <f t="shared" si="63"/>
        <v>36.325489781307418</v>
      </c>
      <c r="G137" s="25">
        <f t="shared" si="64"/>
        <v>139.52279538778362</v>
      </c>
      <c r="H137" s="25">
        <f t="shared" si="65"/>
        <v>0.40720461221638971</v>
      </c>
      <c r="I137" s="26">
        <f t="shared" si="66"/>
        <v>2.91005940267555E-3</v>
      </c>
      <c r="O137" t="s">
        <v>144</v>
      </c>
      <c r="P137">
        <v>144.41</v>
      </c>
      <c r="Q137">
        <v>135.47528335178819</v>
      </c>
    </row>
    <row r="138" spans="1:17" ht="15" thickBot="1" x14ac:dyDescent="0.4">
      <c r="A138" s="27" t="s">
        <v>155</v>
      </c>
      <c r="B138" s="11">
        <v>125</v>
      </c>
      <c r="C138" s="11">
        <v>129.36000000000001</v>
      </c>
      <c r="D138" s="25">
        <f t="shared" si="61"/>
        <v>101.69658330034125</v>
      </c>
      <c r="E138" s="25">
        <f t="shared" si="62"/>
        <v>1.1458862297222495E-2</v>
      </c>
      <c r="F138" s="25">
        <f t="shared" si="63"/>
        <v>28.779862841417287</v>
      </c>
      <c r="G138" s="25">
        <f t="shared" si="64"/>
        <v>138.66158074564106</v>
      </c>
      <c r="H138" s="25">
        <f t="shared" si="65"/>
        <v>-9.3015807456410471</v>
      </c>
      <c r="I138" s="26">
        <f t="shared" si="66"/>
        <v>7.1904613061541792E-2</v>
      </c>
      <c r="O138" t="s">
        <v>143</v>
      </c>
      <c r="P138">
        <v>127.68</v>
      </c>
      <c r="Q138">
        <v>129.73839813182821</v>
      </c>
    </row>
    <row r="139" spans="1:17" ht="15" thickBot="1" x14ac:dyDescent="0.4">
      <c r="A139" s="27" t="s">
        <v>154</v>
      </c>
      <c r="B139" s="11">
        <v>126</v>
      </c>
      <c r="C139" s="11">
        <v>133.58000000000001</v>
      </c>
      <c r="D139" s="25">
        <f t="shared" si="61"/>
        <v>101.13473733317224</v>
      </c>
      <c r="E139" s="25">
        <f t="shared" si="62"/>
        <v>1.1120411409100287E-2</v>
      </c>
      <c r="F139" s="25">
        <f t="shared" si="63"/>
        <v>32.787247527987333</v>
      </c>
      <c r="G139" s="25">
        <f t="shared" si="64"/>
        <v>136.42921921522532</v>
      </c>
      <c r="H139" s="25">
        <f t="shared" si="65"/>
        <v>-2.849219215225304</v>
      </c>
      <c r="I139" s="26">
        <f t="shared" si="66"/>
        <v>2.1329684198422696E-2</v>
      </c>
      <c r="O139" t="s">
        <v>142</v>
      </c>
      <c r="P139">
        <v>140.82</v>
      </c>
      <c r="Q139">
        <v>133.34230358064718</v>
      </c>
    </row>
    <row r="140" spans="1:17" ht="15" thickBot="1" x14ac:dyDescent="0.4">
      <c r="A140" s="27" t="s">
        <v>153</v>
      </c>
      <c r="B140" s="11">
        <v>127</v>
      </c>
      <c r="C140" s="11">
        <v>88.97</v>
      </c>
      <c r="D140" s="25">
        <f t="shared" si="61"/>
        <v>100.69548111970917</v>
      </c>
      <c r="E140" s="25">
        <f t="shared" si="62"/>
        <v>1.0854531268478783E-2</v>
      </c>
      <c r="F140" s="25">
        <f t="shared" si="63"/>
        <v>-11.45682476167741</v>
      </c>
      <c r="G140" s="25">
        <f t="shared" si="64"/>
        <v>91.20828872132266</v>
      </c>
      <c r="H140" s="25">
        <f t="shared" si="65"/>
        <v>-2.238288721322661</v>
      </c>
      <c r="I140" s="26">
        <f t="shared" si="66"/>
        <v>2.5157791630017544E-2</v>
      </c>
      <c r="O140" t="s">
        <v>141</v>
      </c>
      <c r="P140">
        <v>90.74</v>
      </c>
      <c r="Q140">
        <v>90.614442845784339</v>
      </c>
    </row>
    <row r="141" spans="1:17" ht="15" thickBot="1" x14ac:dyDescent="0.4">
      <c r="A141" s="27" t="s">
        <v>152</v>
      </c>
      <c r="B141" s="11">
        <v>128</v>
      </c>
      <c r="C141" s="11">
        <v>142.85</v>
      </c>
      <c r="D141" s="25">
        <f t="shared" si="61"/>
        <v>100.07662606386228</v>
      </c>
      <c r="E141" s="25">
        <f t="shared" si="62"/>
        <v>1.048278179409062E-2</v>
      </c>
      <c r="F141" s="25">
        <f t="shared" si="63"/>
        <v>43.149005074499129</v>
      </c>
      <c r="G141" s="25">
        <f t="shared" si="64"/>
        <v>145.97954045283583</v>
      </c>
      <c r="H141" s="25">
        <f t="shared" si="65"/>
        <v>-3.1295404528358404</v>
      </c>
      <c r="I141" s="26">
        <f t="shared" si="66"/>
        <v>2.1907878563779071E-2</v>
      </c>
      <c r="O141" t="s">
        <v>140</v>
      </c>
      <c r="P141">
        <v>146.88</v>
      </c>
      <c r="Q141">
        <v>145.2571405519534</v>
      </c>
    </row>
    <row r="142" spans="1:17" ht="15" thickBot="1" x14ac:dyDescent="0.4">
      <c r="A142" s="27" t="s">
        <v>151</v>
      </c>
      <c r="B142" s="11">
        <v>129</v>
      </c>
      <c r="C142" s="11">
        <v>114.61</v>
      </c>
      <c r="D142" s="25">
        <f t="shared" si="61"/>
        <v>101.52115199538173</v>
      </c>
      <c r="E142" s="25">
        <f t="shared" si="62"/>
        <v>1.132937012316854E-2</v>
      </c>
      <c r="F142" s="25">
        <f t="shared" si="63"/>
        <v>12.233419928227827</v>
      </c>
      <c r="G142" s="25">
        <f t="shared" si="64"/>
        <v>107.48307015804518</v>
      </c>
      <c r="H142" s="25">
        <f t="shared" si="65"/>
        <v>7.1269298419548193</v>
      </c>
      <c r="I142" s="26">
        <f t="shared" si="66"/>
        <v>6.2184188482286185E-2</v>
      </c>
      <c r="O142" t="s">
        <v>139</v>
      </c>
      <c r="P142">
        <v>110.48</v>
      </c>
      <c r="Q142">
        <v>114.67989530346932</v>
      </c>
    </row>
    <row r="143" spans="1:17" ht="15" thickBot="1" x14ac:dyDescent="0.4">
      <c r="A143" s="27" t="s">
        <v>150</v>
      </c>
      <c r="B143" s="11">
        <v>130</v>
      </c>
      <c r="C143" s="11">
        <v>109.21</v>
      </c>
      <c r="D143" s="25">
        <f t="shared" si="61"/>
        <v>102.15732030470373</v>
      </c>
      <c r="E143" s="25">
        <f t="shared" si="62"/>
        <v>1.1698244207313406E-2</v>
      </c>
      <c r="F143" s="25">
        <f t="shared" si="63"/>
        <v>6.6799539708889677</v>
      </c>
      <c r="G143" s="25">
        <f t="shared" si="64"/>
        <v>106.10466576856879</v>
      </c>
      <c r="H143" s="25">
        <f t="shared" si="65"/>
        <v>3.1053342314312005</v>
      </c>
      <c r="I143" s="26">
        <f t="shared" si="66"/>
        <v>2.843452276743156E-2</v>
      </c>
      <c r="O143" t="s">
        <v>138</v>
      </c>
      <c r="P143">
        <v>101.13</v>
      </c>
      <c r="Q143">
        <v>108.29264641802523</v>
      </c>
    </row>
    <row r="144" spans="1:17" ht="15" thickBot="1" x14ac:dyDescent="0.4">
      <c r="A144" s="27" t="s">
        <v>149</v>
      </c>
      <c r="B144" s="11">
        <v>131</v>
      </c>
      <c r="C144" s="11">
        <v>78.739999999999995</v>
      </c>
      <c r="D144" s="25">
        <f t="shared" si="61"/>
        <v>102.03595739291538</v>
      </c>
      <c r="E144" s="25">
        <f t="shared" si="62"/>
        <v>1.1619691465200225E-2</v>
      </c>
      <c r="F144" s="25">
        <f t="shared" si="63"/>
        <v>-23.216584433505147</v>
      </c>
      <c r="G144" s="25">
        <f t="shared" si="64"/>
        <v>79.401289392618494</v>
      </c>
      <c r="H144" s="25">
        <f t="shared" si="65"/>
        <v>-0.66128939261849951</v>
      </c>
      <c r="I144" s="26">
        <f t="shared" si="66"/>
        <v>8.3983920830391096E-3</v>
      </c>
      <c r="O144" t="s">
        <v>137</v>
      </c>
      <c r="P144">
        <v>79.900000000000006</v>
      </c>
      <c r="Q144">
        <v>76.965325136405298</v>
      </c>
    </row>
    <row r="145" spans="1:17" ht="15" thickBot="1" x14ac:dyDescent="0.4">
      <c r="A145" s="29" t="s">
        <v>148</v>
      </c>
      <c r="B145" s="30">
        <v>132</v>
      </c>
      <c r="C145" s="30">
        <v>84.81</v>
      </c>
      <c r="D145" s="25">
        <f t="shared" si="61"/>
        <v>101.96745148433835</v>
      </c>
      <c r="E145" s="25">
        <f t="shared" si="62"/>
        <v>1.157238926382009E-2</v>
      </c>
      <c r="F145" s="25">
        <f t="shared" si="63"/>
        <v>-17.109655371699141</v>
      </c>
      <c r="G145" s="25">
        <f t="shared" si="64"/>
        <v>85.208209447292376</v>
      </c>
      <c r="H145" s="25">
        <f t="shared" si="65"/>
        <v>-0.3982094472923734</v>
      </c>
      <c r="I145" s="26">
        <f t="shared" si="66"/>
        <v>4.6953124312271357E-3</v>
      </c>
      <c r="O145" t="s">
        <v>136</v>
      </c>
      <c r="P145">
        <v>79.459999999999994</v>
      </c>
      <c r="Q145">
        <v>83.673549536589206</v>
      </c>
    </row>
    <row r="146" spans="1:17" ht="15" thickBot="1" x14ac:dyDescent="0.4">
      <c r="A146" s="24" t="s">
        <v>147</v>
      </c>
      <c r="B146" s="25">
        <v>133</v>
      </c>
      <c r="C146" s="25">
        <v>67.260000000000005</v>
      </c>
      <c r="D146" s="25">
        <f>$K$2*(C146-F134)+(1-$K$2)*(D145+E145)</f>
        <v>100.98144635861918</v>
      </c>
      <c r="E146" s="25">
        <f>$L$2*(D146-D145)+(1-$L$2)*E145</f>
        <v>1.0983468713070346E-2</v>
      </c>
      <c r="F146" s="25">
        <f>$M$2*(C146-D146)+(1-$M$2)*F134</f>
        <v>-33.126376527662075</v>
      </c>
      <c r="G146" s="25">
        <f>D145+E145+F134</f>
        <v>72.217776174696724</v>
      </c>
      <c r="H146" s="25">
        <f t="shared" si="65"/>
        <v>-4.9577761746967184</v>
      </c>
      <c r="I146" s="26">
        <f t="shared" si="66"/>
        <v>7.3710618119189983E-2</v>
      </c>
      <c r="O146" t="s">
        <v>135</v>
      </c>
      <c r="P146">
        <v>74.56</v>
      </c>
      <c r="Q146">
        <v>66.819295274913216</v>
      </c>
    </row>
    <row r="147" spans="1:17" ht="15" thickBot="1" x14ac:dyDescent="0.4">
      <c r="A147" s="27" t="s">
        <v>146</v>
      </c>
      <c r="B147" s="11">
        <v>134</v>
      </c>
      <c r="C147" s="11">
        <v>72.34</v>
      </c>
      <c r="D147" s="25">
        <f t="shared" ref="D147:D157" si="67">$K$2*(C147-F135)+(1-$K$2)*(D146+E146)</f>
        <v>99.309222746615205</v>
      </c>
      <c r="E147" s="25">
        <f t="shared" ref="E147:E157" si="68">$L$2*(D147-D146)+(1-$L$2)*E146</f>
        <v>9.9897862912901696E-3</v>
      </c>
      <c r="F147" s="25">
        <f t="shared" ref="F147:F157" si="69">$M$2*(C147-D147)+(1-$M$2)*F135</f>
        <v>-25.965164677999681</v>
      </c>
      <c r="G147" s="25">
        <f t="shared" ref="G147:G157" si="70">D146+E146+F135</f>
        <v>80.705228602813946</v>
      </c>
      <c r="H147" s="25">
        <f t="shared" ref="H147:H158" si="71">C147-G147</f>
        <v>-8.3652286028139429</v>
      </c>
      <c r="I147" s="26">
        <f t="shared" ref="I147:I158" si="72">ABS(H147/C147)</f>
        <v>0.11563766384868596</v>
      </c>
      <c r="O147" t="s">
        <v>134</v>
      </c>
      <c r="P147">
        <v>78.12</v>
      </c>
      <c r="Q147">
        <v>75.549265367958668</v>
      </c>
    </row>
    <row r="148" spans="1:17" ht="15" thickBot="1" x14ac:dyDescent="0.4">
      <c r="A148" s="27" t="s">
        <v>145</v>
      </c>
      <c r="B148" s="11">
        <v>135</v>
      </c>
      <c r="C148" s="11">
        <v>106.43</v>
      </c>
      <c r="D148" s="25">
        <f t="shared" si="67"/>
        <v>99.139909635774302</v>
      </c>
      <c r="E148" s="25">
        <f t="shared" si="68"/>
        <v>9.8839347064818284E-3</v>
      </c>
      <c r="F148" s="25">
        <f t="shared" si="69"/>
        <v>7.3970472102692835</v>
      </c>
      <c r="G148" s="25">
        <f t="shared" si="70"/>
        <v>107.32110231345905</v>
      </c>
      <c r="H148" s="25">
        <f t="shared" si="71"/>
        <v>-0.89110231345904367</v>
      </c>
      <c r="I148" s="26">
        <f t="shared" si="72"/>
        <v>8.3726610303396006E-3</v>
      </c>
      <c r="O148" t="s">
        <v>133</v>
      </c>
      <c r="P148">
        <v>112.75</v>
      </c>
      <c r="Q148">
        <v>109.44026681651121</v>
      </c>
    </row>
    <row r="149" spans="1:17" ht="15" thickBot="1" x14ac:dyDescent="0.4">
      <c r="A149" s="27" t="s">
        <v>144</v>
      </c>
      <c r="B149" s="11">
        <v>136</v>
      </c>
      <c r="C149" s="11">
        <v>144.41</v>
      </c>
      <c r="D149" s="25">
        <f t="shared" si="67"/>
        <v>100.94759002536924</v>
      </c>
      <c r="E149" s="25">
        <f t="shared" si="68"/>
        <v>1.0945265041665752E-2</v>
      </c>
      <c r="F149" s="25">
        <f t="shared" si="69"/>
        <v>42.389997639310629</v>
      </c>
      <c r="G149" s="25">
        <f t="shared" si="70"/>
        <v>135.47528335178819</v>
      </c>
      <c r="H149" s="25">
        <f t="shared" si="71"/>
        <v>8.9347166482118041</v>
      </c>
      <c r="I149" s="26">
        <f t="shared" si="72"/>
        <v>6.1870484372355129E-2</v>
      </c>
      <c r="O149" t="s">
        <v>132</v>
      </c>
      <c r="P149">
        <v>148.47</v>
      </c>
      <c r="Q149">
        <v>145.11109734207105</v>
      </c>
    </row>
    <row r="150" spans="1:17" ht="15" thickBot="1" x14ac:dyDescent="0.4">
      <c r="A150" s="27" t="s">
        <v>143</v>
      </c>
      <c r="B150" s="11">
        <v>137</v>
      </c>
      <c r="C150" s="11">
        <v>127.68</v>
      </c>
      <c r="D150" s="25">
        <f t="shared" si="67"/>
        <v>100.5443552990521</v>
      </c>
      <c r="E150" s="25">
        <f t="shared" si="68"/>
        <v>1.0700753607760079E-2</v>
      </c>
      <c r="F150" s="25">
        <f t="shared" si="69"/>
        <v>27.382709228507856</v>
      </c>
      <c r="G150" s="25">
        <f t="shared" si="70"/>
        <v>129.73839813182821</v>
      </c>
      <c r="H150" s="25">
        <f t="shared" si="71"/>
        <v>-2.0583981318281985</v>
      </c>
      <c r="I150" s="26">
        <f t="shared" si="72"/>
        <v>1.6121539253040402E-2</v>
      </c>
      <c r="O150" t="s">
        <v>131</v>
      </c>
      <c r="P150">
        <v>141.96</v>
      </c>
      <c r="Q150">
        <v>130.79198164430073</v>
      </c>
    </row>
    <row r="151" spans="1:17" ht="15" thickBot="1" x14ac:dyDescent="0.4">
      <c r="A151" s="27" t="s">
        <v>142</v>
      </c>
      <c r="B151" s="11">
        <v>138</v>
      </c>
      <c r="C151" s="11">
        <v>140.82</v>
      </c>
      <c r="D151" s="25">
        <f t="shared" si="67"/>
        <v>102.05967859893113</v>
      </c>
      <c r="E151" s="25">
        <f t="shared" si="68"/>
        <v>1.1589008530622552E-2</v>
      </c>
      <c r="F151" s="25">
        <f t="shared" si="69"/>
        <v>37.862791664465746</v>
      </c>
      <c r="G151" s="25">
        <f t="shared" si="70"/>
        <v>133.34230358064718</v>
      </c>
      <c r="H151" s="25">
        <f t="shared" si="71"/>
        <v>7.4776964193528102</v>
      </c>
      <c r="I151" s="26">
        <f t="shared" si="72"/>
        <v>5.3101096572594875E-2</v>
      </c>
      <c r="O151" t="s">
        <v>130</v>
      </c>
      <c r="P151">
        <v>130.34</v>
      </c>
      <c r="Q151">
        <v>143.53287239295975</v>
      </c>
    </row>
    <row r="152" spans="1:17" ht="15" thickBot="1" x14ac:dyDescent="0.4">
      <c r="A152" s="27" t="s">
        <v>141</v>
      </c>
      <c r="B152" s="11">
        <v>139</v>
      </c>
      <c r="C152" s="11">
        <v>90.74</v>
      </c>
      <c r="D152" s="25">
        <f t="shared" si="67"/>
        <v>102.09653155433577</v>
      </c>
      <c r="E152" s="25">
        <f t="shared" si="68"/>
        <v>1.1603923118495368E-2</v>
      </c>
      <c r="F152" s="25">
        <f t="shared" si="69"/>
        <v>-11.371601874556337</v>
      </c>
      <c r="G152" s="25">
        <f t="shared" si="70"/>
        <v>90.614442845784339</v>
      </c>
      <c r="H152" s="25">
        <f t="shared" si="71"/>
        <v>0.12555715421565594</v>
      </c>
      <c r="I152" s="26">
        <f t="shared" si="72"/>
        <v>1.3837023828042313E-3</v>
      </c>
      <c r="O152" t="s">
        <v>129</v>
      </c>
      <c r="P152">
        <v>87.31</v>
      </c>
      <c r="Q152">
        <v>91.655950357372291</v>
      </c>
    </row>
    <row r="153" spans="1:17" ht="15" thickBot="1" x14ac:dyDescent="0.4">
      <c r="A153" s="27" t="s">
        <v>140</v>
      </c>
      <c r="B153" s="11">
        <v>140</v>
      </c>
      <c r="C153" s="11">
        <v>146.88</v>
      </c>
      <c r="D153" s="25">
        <f t="shared" si="67"/>
        <v>102.43467867712747</v>
      </c>
      <c r="E153" s="25">
        <f t="shared" si="68"/>
        <v>1.1796698114028826E-2</v>
      </c>
      <c r="F153" s="25">
        <f t="shared" si="69"/>
        <v>44.250533445528454</v>
      </c>
      <c r="G153" s="25">
        <f t="shared" si="70"/>
        <v>145.2571405519534</v>
      </c>
      <c r="H153" s="25">
        <f t="shared" si="71"/>
        <v>1.6228594480465972</v>
      </c>
      <c r="I153" s="26">
        <f t="shared" si="72"/>
        <v>1.1048879684413107E-2</v>
      </c>
      <c r="O153" t="s">
        <v>128</v>
      </c>
      <c r="P153">
        <v>141.03</v>
      </c>
      <c r="Q153">
        <v>146.41517182446145</v>
      </c>
    </row>
    <row r="154" spans="1:17" ht="15" thickBot="1" x14ac:dyDescent="0.4">
      <c r="A154" s="27" t="s">
        <v>139</v>
      </c>
      <c r="B154" s="11">
        <v>141</v>
      </c>
      <c r="C154" s="11">
        <v>110.48</v>
      </c>
      <c r="D154" s="25">
        <f t="shared" si="67"/>
        <v>101.60139464299566</v>
      </c>
      <c r="E154" s="25">
        <f t="shared" si="68"/>
        <v>1.1297804140590883E-2</v>
      </c>
      <c r="F154" s="25">
        <f t="shared" si="69"/>
        <v>9.3827085880111181</v>
      </c>
      <c r="G154" s="25">
        <f t="shared" si="70"/>
        <v>114.67989530346932</v>
      </c>
      <c r="H154" s="25">
        <f t="shared" si="71"/>
        <v>-4.1998953034693187</v>
      </c>
      <c r="I154" s="26">
        <f t="shared" si="72"/>
        <v>3.8014982833719395E-2</v>
      </c>
      <c r="O154" t="s">
        <v>127</v>
      </c>
      <c r="P154">
        <v>110.17</v>
      </c>
      <c r="Q154">
        <v>110.47468677398265</v>
      </c>
    </row>
    <row r="155" spans="1:17" ht="15" thickBot="1" x14ac:dyDescent="0.4">
      <c r="A155" s="27" t="s">
        <v>138</v>
      </c>
      <c r="B155" s="11">
        <v>142</v>
      </c>
      <c r="C155" s="11">
        <v>101.13</v>
      </c>
      <c r="D155" s="25">
        <f t="shared" si="67"/>
        <v>100.17146259677244</v>
      </c>
      <c r="E155" s="25">
        <f t="shared" si="68"/>
        <v>1.0446973138001883E-2</v>
      </c>
      <c r="F155" s="25">
        <f t="shared" si="69"/>
        <v>1.8182524534820153</v>
      </c>
      <c r="G155" s="25">
        <f t="shared" si="70"/>
        <v>108.29264641802523</v>
      </c>
      <c r="H155" s="25">
        <f t="shared" si="71"/>
        <v>-7.1626464180252327</v>
      </c>
      <c r="I155" s="26">
        <f t="shared" si="72"/>
        <v>7.0826128923417705E-2</v>
      </c>
      <c r="O155" t="s">
        <v>126</v>
      </c>
      <c r="P155">
        <v>103</v>
      </c>
      <c r="Q155">
        <v>102.85980259991763</v>
      </c>
    </row>
    <row r="156" spans="1:17" ht="15" thickBot="1" x14ac:dyDescent="0.4">
      <c r="A156" s="27" t="s">
        <v>137</v>
      </c>
      <c r="B156" s="11">
        <v>143</v>
      </c>
      <c r="C156" s="11">
        <v>79.900000000000006</v>
      </c>
      <c r="D156" s="25">
        <f t="shared" si="67"/>
        <v>100.77240933322156</v>
      </c>
      <c r="E156" s="25">
        <f t="shared" si="68"/>
        <v>1.0795575066778017E-2</v>
      </c>
      <c r="F156" s="25">
        <f t="shared" si="69"/>
        <v>-21.224651228268414</v>
      </c>
      <c r="G156" s="25">
        <f t="shared" si="70"/>
        <v>76.965325136405298</v>
      </c>
      <c r="H156" s="25">
        <f t="shared" si="71"/>
        <v>2.934674863594708</v>
      </c>
      <c r="I156" s="26">
        <f t="shared" si="72"/>
        <v>3.6729347479282949E-2</v>
      </c>
      <c r="O156" t="s">
        <v>125</v>
      </c>
      <c r="P156">
        <v>82.2</v>
      </c>
      <c r="Q156">
        <v>79.856004774133581</v>
      </c>
    </row>
    <row r="157" spans="1:17" ht="15" thickBot="1" x14ac:dyDescent="0.4">
      <c r="A157" s="29" t="s">
        <v>136</v>
      </c>
      <c r="B157" s="30">
        <v>144</v>
      </c>
      <c r="C157" s="30">
        <v>79.459999999999994</v>
      </c>
      <c r="D157" s="25">
        <f t="shared" si="67"/>
        <v>99.935376743430623</v>
      </c>
      <c r="E157" s="25">
        <f t="shared" si="68"/>
        <v>1.0295059144666779E-2</v>
      </c>
      <c r="F157" s="25">
        <f t="shared" si="69"/>
        <v>-19.969634627990963</v>
      </c>
      <c r="G157" s="25">
        <f t="shared" si="70"/>
        <v>83.673549536589206</v>
      </c>
      <c r="H157" s="25">
        <f t="shared" si="71"/>
        <v>-4.2135495365892126</v>
      </c>
      <c r="I157" s="26">
        <f t="shared" si="72"/>
        <v>5.3027303506030868E-2</v>
      </c>
      <c r="O157" t="s">
        <v>124</v>
      </c>
      <c r="P157">
        <v>87.62</v>
      </c>
      <c r="Q157">
        <v>81.593842216293353</v>
      </c>
    </row>
    <row r="158" spans="1:17" ht="15" thickBot="1" x14ac:dyDescent="0.4">
      <c r="A158" s="24" t="s">
        <v>135</v>
      </c>
      <c r="B158" s="25">
        <v>145</v>
      </c>
      <c r="C158" s="25">
        <v>74.56</v>
      </c>
      <c r="D158" s="25">
        <f>$K$2*(C158-F146)+(1-$K$2)*(D157+E157)</f>
        <v>101.50321548985995</v>
      </c>
      <c r="E158" s="25">
        <f>$L$2*(D158-D157)+(1-$L$2)*E157</f>
        <v>1.1214556098392834E-2</v>
      </c>
      <c r="F158" s="25">
        <f>$M$2*(C158-D158)+(1-$M$2)*F146</f>
        <v>-27.87231347450788</v>
      </c>
      <c r="G158" s="25">
        <f>D157+E157+F146</f>
        <v>66.819295274913216</v>
      </c>
      <c r="H158" s="25">
        <f t="shared" si="71"/>
        <v>7.7407047250867862</v>
      </c>
      <c r="I158" s="26">
        <f t="shared" si="72"/>
        <v>0.10381846466049874</v>
      </c>
      <c r="O158" t="s">
        <v>123</v>
      </c>
      <c r="P158">
        <v>77.08</v>
      </c>
      <c r="Q158">
        <v>74.91560532822713</v>
      </c>
    </row>
    <row r="159" spans="1:17" ht="15" thickBot="1" x14ac:dyDescent="0.4">
      <c r="A159" s="27" t="s">
        <v>134</v>
      </c>
      <c r="B159" s="11">
        <v>146</v>
      </c>
      <c r="C159" s="11">
        <v>78.12</v>
      </c>
      <c r="D159" s="25">
        <f t="shared" ref="D159:D169" si="73">$K$2*(C159-F147)+(1-$K$2)*(D158+E158)</f>
        <v>102.03169967967057</v>
      </c>
      <c r="E159" s="25">
        <f t="shared" ref="E159:E169" si="74">$L$2*(D159-D158)+(1-$L$2)*E158</f>
        <v>1.1519926571360152E-2</v>
      </c>
      <c r="F159" s="25">
        <f t="shared" ref="F159:F169" si="75">$M$2*(C159-D159)+(1-$M$2)*F147</f>
        <v>-24.220258712797545</v>
      </c>
      <c r="G159" s="25">
        <f t="shared" ref="G159:G169" si="76">D158+E158+F147</f>
        <v>75.549265367958668</v>
      </c>
      <c r="H159" s="25">
        <f t="shared" ref="H159:H170" si="77">C159-G159</f>
        <v>2.5707346320413365</v>
      </c>
      <c r="I159" s="26">
        <f t="shared" ref="I159:I170" si="78">ABS(H159/C159)</f>
        <v>3.2907509370728831E-2</v>
      </c>
      <c r="O159" t="s">
        <v>122</v>
      </c>
      <c r="P159">
        <v>74.08</v>
      </c>
      <c r="Q159">
        <v>79.015315590820947</v>
      </c>
    </row>
    <row r="160" spans="1:17" ht="15" thickBot="1" x14ac:dyDescent="0.4">
      <c r="A160" s="27" t="s">
        <v>133</v>
      </c>
      <c r="B160" s="11">
        <v>147</v>
      </c>
      <c r="C160" s="11">
        <v>112.75</v>
      </c>
      <c r="D160" s="25">
        <f t="shared" si="73"/>
        <v>102.70918662211744</v>
      </c>
      <c r="E160" s="25">
        <f t="shared" si="74"/>
        <v>1.1913080642978595E-2</v>
      </c>
      <c r="F160" s="25">
        <f t="shared" si="75"/>
        <v>9.6435541437800278</v>
      </c>
      <c r="G160" s="25">
        <f t="shared" si="76"/>
        <v>109.44026681651121</v>
      </c>
      <c r="H160" s="25">
        <f t="shared" si="77"/>
        <v>3.3097331834887882</v>
      </c>
      <c r="I160" s="26">
        <f t="shared" si="78"/>
        <v>2.935461803537728E-2</v>
      </c>
      <c r="O160" t="s">
        <v>121</v>
      </c>
      <c r="P160">
        <v>118.54</v>
      </c>
      <c r="Q160">
        <v>111.89763152591252</v>
      </c>
    </row>
    <row r="161" spans="1:17" ht="15" thickBot="1" x14ac:dyDescent="0.4">
      <c r="A161" s="27" t="s">
        <v>132</v>
      </c>
      <c r="B161" s="11">
        <v>148</v>
      </c>
      <c r="C161" s="11">
        <v>148.47</v>
      </c>
      <c r="D161" s="25">
        <f t="shared" si="73"/>
        <v>103.3969603403721</v>
      </c>
      <c r="E161" s="25">
        <f t="shared" si="74"/>
        <v>1.2312075420782033E-2</v>
      </c>
      <c r="F161" s="25">
        <f t="shared" si="75"/>
        <v>44.669878732949428</v>
      </c>
      <c r="G161" s="25">
        <f t="shared" si="76"/>
        <v>145.11109734207105</v>
      </c>
      <c r="H161" s="25">
        <f t="shared" si="77"/>
        <v>3.3589026579289509</v>
      </c>
      <c r="I161" s="26">
        <f t="shared" si="78"/>
        <v>2.2623443509994956E-2</v>
      </c>
      <c r="O161" t="s">
        <v>120</v>
      </c>
      <c r="P161">
        <v>134.36000000000001</v>
      </c>
      <c r="Q161">
        <v>148.27284860992256</v>
      </c>
    </row>
    <row r="162" spans="1:17" ht="15" thickBot="1" x14ac:dyDescent="0.4">
      <c r="A162" s="27" t="s">
        <v>131</v>
      </c>
      <c r="B162" s="11">
        <v>149</v>
      </c>
      <c r="C162" s="11">
        <v>141.96</v>
      </c>
      <c r="D162" s="25">
        <f t="shared" si="73"/>
        <v>105.65644203499104</v>
      </c>
      <c r="E162" s="25">
        <f t="shared" si="74"/>
        <v>1.3638693502975708E-2</v>
      </c>
      <c r="F162" s="25">
        <f t="shared" si="75"/>
        <v>34.963087850813395</v>
      </c>
      <c r="G162" s="25">
        <f t="shared" si="76"/>
        <v>130.79198164430073</v>
      </c>
      <c r="H162" s="25">
        <f t="shared" si="77"/>
        <v>11.168018355699274</v>
      </c>
      <c r="I162" s="26">
        <f t="shared" si="78"/>
        <v>7.867017720272805E-2</v>
      </c>
      <c r="O162" t="s">
        <v>119</v>
      </c>
      <c r="P162">
        <v>128.71</v>
      </c>
      <c r="Q162">
        <v>135.77728542731734</v>
      </c>
    </row>
    <row r="163" spans="1:17" ht="15" thickBot="1" x14ac:dyDescent="0.4">
      <c r="A163" s="27" t="s">
        <v>130</v>
      </c>
      <c r="B163" s="11">
        <v>150</v>
      </c>
      <c r="C163" s="11">
        <v>130.34</v>
      </c>
      <c r="D163" s="25">
        <f t="shared" si="73"/>
        <v>103.01548068333132</v>
      </c>
      <c r="E163" s="25">
        <f t="shared" si="74"/>
        <v>1.2071548597304728E-2</v>
      </c>
      <c r="F163" s="25">
        <f t="shared" si="75"/>
        <v>28.908027742237625</v>
      </c>
      <c r="G163" s="25">
        <f t="shared" si="76"/>
        <v>143.53287239295975</v>
      </c>
      <c r="H163" s="25">
        <f t="shared" si="77"/>
        <v>-13.192872392959742</v>
      </c>
      <c r="I163" s="26">
        <f t="shared" si="78"/>
        <v>0.10121890741874898</v>
      </c>
      <c r="O163" t="s">
        <v>118</v>
      </c>
      <c r="P163">
        <v>138.22</v>
      </c>
      <c r="Q163">
        <v>128.31004155277873</v>
      </c>
    </row>
    <row r="164" spans="1:17" ht="15" thickBot="1" x14ac:dyDescent="0.4">
      <c r="A164" s="27" t="s">
        <v>129</v>
      </c>
      <c r="B164" s="11">
        <v>151</v>
      </c>
      <c r="C164" s="11">
        <v>87.31</v>
      </c>
      <c r="D164" s="25">
        <f t="shared" si="73"/>
        <v>102.15308307378595</v>
      </c>
      <c r="E164" s="25">
        <f t="shared" si="74"/>
        <v>1.155530514705432E-2</v>
      </c>
      <c r="F164" s="25">
        <f t="shared" si="75"/>
        <v>-14.321449209452068</v>
      </c>
      <c r="G164" s="25">
        <f t="shared" si="76"/>
        <v>91.655950357372291</v>
      </c>
      <c r="H164" s="25">
        <f t="shared" si="77"/>
        <v>-4.3459503573722884</v>
      </c>
      <c r="I164" s="26">
        <f t="shared" si="78"/>
        <v>4.9776089306749378E-2</v>
      </c>
      <c r="O164" t="s">
        <v>117</v>
      </c>
      <c r="P164">
        <v>84.01</v>
      </c>
      <c r="Q164">
        <v>87.085629282177223</v>
      </c>
    </row>
    <row r="165" spans="1:17" ht="15" thickBot="1" x14ac:dyDescent="0.4">
      <c r="A165" s="27" t="s">
        <v>128</v>
      </c>
      <c r="B165" s="11">
        <v>152</v>
      </c>
      <c r="C165" s="11">
        <v>141.03</v>
      </c>
      <c r="D165" s="25">
        <f t="shared" si="73"/>
        <v>101.08106257052506</v>
      </c>
      <c r="E165" s="25">
        <f t="shared" si="74"/>
        <v>1.0915615446472423E-2</v>
      </c>
      <c r="F165" s="25">
        <f t="shared" si="75"/>
        <v>40.595306522055694</v>
      </c>
      <c r="G165" s="25">
        <f t="shared" si="76"/>
        <v>146.41517182446145</v>
      </c>
      <c r="H165" s="25">
        <f t="shared" si="77"/>
        <v>-5.3851718244614517</v>
      </c>
      <c r="I165" s="26">
        <f t="shared" si="78"/>
        <v>3.8184583595415524E-2</v>
      </c>
      <c r="O165" t="s">
        <v>116</v>
      </c>
      <c r="P165">
        <v>140.51</v>
      </c>
      <c r="Q165">
        <v>141.39419302838681</v>
      </c>
    </row>
    <row r="166" spans="1:17" ht="15" thickBot="1" x14ac:dyDescent="0.4">
      <c r="A166" s="27" t="s">
        <v>127</v>
      </c>
      <c r="B166" s="11">
        <v>153</v>
      </c>
      <c r="C166" s="11">
        <v>110.17</v>
      </c>
      <c r="D166" s="25">
        <f t="shared" si="73"/>
        <v>101.03067072389024</v>
      </c>
      <c r="E166" s="25">
        <f t="shared" si="74"/>
        <v>1.0879422545377814E-2</v>
      </c>
      <c r="F166" s="25">
        <f t="shared" si="75"/>
        <v>9.175900089454279</v>
      </c>
      <c r="G166" s="25">
        <f t="shared" si="76"/>
        <v>110.47468677398265</v>
      </c>
      <c r="H166" s="25">
        <f t="shared" si="77"/>
        <v>-0.30468677398265243</v>
      </c>
      <c r="I166" s="26">
        <f t="shared" si="78"/>
        <v>2.7656056456626344E-3</v>
      </c>
      <c r="O166" t="s">
        <v>115</v>
      </c>
      <c r="P166">
        <v>102.79</v>
      </c>
      <c r="Q166">
        <v>109.80743879865557</v>
      </c>
    </row>
    <row r="167" spans="1:17" ht="15" thickBot="1" x14ac:dyDescent="0.4">
      <c r="A167" s="27" t="s">
        <v>126</v>
      </c>
      <c r="B167" s="11">
        <v>154</v>
      </c>
      <c r="C167" s="11">
        <v>103</v>
      </c>
      <c r="D167" s="25">
        <f t="shared" si="73"/>
        <v>101.06975992619434</v>
      </c>
      <c r="E167" s="25">
        <f t="shared" si="74"/>
        <v>1.0896076207657198E-2</v>
      </c>
      <c r="F167" s="25">
        <f t="shared" si="75"/>
        <v>1.913412520437394</v>
      </c>
      <c r="G167" s="25">
        <f t="shared" si="76"/>
        <v>102.85980259991763</v>
      </c>
      <c r="H167" s="25">
        <f t="shared" si="77"/>
        <v>0.14019740008237136</v>
      </c>
      <c r="I167" s="26">
        <f t="shared" si="78"/>
        <v>1.3611398066249647E-3</v>
      </c>
      <c r="O167" t="s">
        <v>114</v>
      </c>
      <c r="P167">
        <v>96.72</v>
      </c>
      <c r="Q167">
        <v>101.14267055686703</v>
      </c>
    </row>
    <row r="168" spans="1:17" ht="15" thickBot="1" x14ac:dyDescent="0.4">
      <c r="A168" s="27" t="s">
        <v>125</v>
      </c>
      <c r="B168" s="11">
        <v>155</v>
      </c>
      <c r="C168" s="11">
        <v>82.2</v>
      </c>
      <c r="D168" s="25">
        <f t="shared" si="73"/>
        <v>101.55230233135207</v>
      </c>
      <c r="E168" s="25">
        <f t="shared" si="74"/>
        <v>1.1174512932255094E-2</v>
      </c>
      <c r="F168" s="25">
        <f t="shared" si="75"/>
        <v>-19.633646384344917</v>
      </c>
      <c r="G168" s="25">
        <f t="shared" si="76"/>
        <v>79.856004774133581</v>
      </c>
      <c r="H168" s="25">
        <f t="shared" si="77"/>
        <v>2.3439952258664221</v>
      </c>
      <c r="I168" s="26">
        <f t="shared" si="78"/>
        <v>2.8515757005674235E-2</v>
      </c>
      <c r="O168" t="s">
        <v>113</v>
      </c>
      <c r="P168">
        <v>80.8</v>
      </c>
      <c r="Q168">
        <v>78.714911172105516</v>
      </c>
    </row>
    <row r="169" spans="1:17" ht="15" thickBot="1" x14ac:dyDescent="0.4">
      <c r="A169" s="29" t="s">
        <v>124</v>
      </c>
      <c r="B169" s="30">
        <v>156</v>
      </c>
      <c r="C169" s="30">
        <v>87.62</v>
      </c>
      <c r="D169" s="25">
        <f t="shared" si="73"/>
        <v>102.77602845914888</v>
      </c>
      <c r="E169" s="25">
        <f t="shared" si="74"/>
        <v>1.1890343586127337E-2</v>
      </c>
      <c r="F169" s="25">
        <f t="shared" si="75"/>
        <v>-15.879333539352597</v>
      </c>
      <c r="G169" s="25">
        <f t="shared" si="76"/>
        <v>81.593842216293353</v>
      </c>
      <c r="H169" s="25">
        <f t="shared" si="77"/>
        <v>6.0261577837066511</v>
      </c>
      <c r="I169" s="26">
        <f t="shared" si="78"/>
        <v>6.8776053226508232E-2</v>
      </c>
      <c r="O169" t="s">
        <v>112</v>
      </c>
      <c r="P169">
        <v>79.349999999999994</v>
      </c>
      <c r="Q169">
        <v>82.898228162341169</v>
      </c>
    </row>
    <row r="170" spans="1:17" ht="15" thickBot="1" x14ac:dyDescent="0.4">
      <c r="A170" s="24" t="s">
        <v>123</v>
      </c>
      <c r="B170" s="25">
        <v>157</v>
      </c>
      <c r="C170" s="25">
        <v>77.08</v>
      </c>
      <c r="D170" s="25">
        <f>$K$2*(C170-F158)+(1-$K$2)*(D169+E169)</f>
        <v>103.22342685756198</v>
      </c>
      <c r="E170" s="25">
        <f>$L$2*(D170-D169)+(1-$L$2)*E169</f>
        <v>1.2147446056514334E-2</v>
      </c>
      <c r="F170" s="25">
        <f>$M$2*(C170-D170)+(1-$M$2)*F158</f>
        <v>-26.403213892327642</v>
      </c>
      <c r="G170" s="25">
        <f>D169+E169+F158</f>
        <v>74.91560532822713</v>
      </c>
      <c r="H170" s="25">
        <f t="shared" si="77"/>
        <v>2.1643946717728682</v>
      </c>
      <c r="I170" s="26">
        <f t="shared" si="78"/>
        <v>2.8079847843446654E-2</v>
      </c>
      <c r="O170" t="s">
        <v>111</v>
      </c>
      <c r="P170">
        <v>72.2</v>
      </c>
      <c r="Q170">
        <v>71.669424203411992</v>
      </c>
    </row>
    <row r="171" spans="1:17" ht="15" thickBot="1" x14ac:dyDescent="0.4">
      <c r="A171" s="27" t="s">
        <v>122</v>
      </c>
      <c r="B171" s="11">
        <v>158</v>
      </c>
      <c r="C171" s="11">
        <v>74.08</v>
      </c>
      <c r="D171" s="25">
        <f t="shared" ref="D171:D181" si="79">$K$2*(C171-F159)+(1-$K$2)*(D170+E170)</f>
        <v>102.24251618859596</v>
      </c>
      <c r="E171" s="25">
        <f t="shared" ref="E171:E181" si="80">$L$2*(D171-D170)+(1-$L$2)*E170</f>
        <v>1.1561193536542948E-2</v>
      </c>
      <c r="F171" s="25">
        <f t="shared" ref="F171:F181" si="81">$M$2*(C171-D171)+(1-$M$2)*F159</f>
        <v>-27.570142246960838</v>
      </c>
      <c r="G171" s="25">
        <f t="shared" ref="G171:G181" si="82">D170+E170+F159</f>
        <v>79.015315590820947</v>
      </c>
      <c r="H171" s="25">
        <f t="shared" ref="H171:H182" si="83">C171-G171</f>
        <v>-4.9353155908209487</v>
      </c>
      <c r="I171" s="26">
        <f t="shared" ref="I171:I182" si="84">ABS(H171/C171)</f>
        <v>6.6621430761621886E-2</v>
      </c>
      <c r="O171" t="s">
        <v>110</v>
      </c>
      <c r="P171">
        <v>69.150000000000006</v>
      </c>
      <c r="Q171">
        <v>70.618350640447787</v>
      </c>
    </row>
    <row r="172" spans="1:17" ht="15" thickBot="1" x14ac:dyDescent="0.4">
      <c r="A172" s="27" t="s">
        <v>121</v>
      </c>
      <c r="B172" s="11">
        <v>159</v>
      </c>
      <c r="C172" s="11">
        <v>118.54</v>
      </c>
      <c r="D172" s="25">
        <f t="shared" si="79"/>
        <v>103.59061965481526</v>
      </c>
      <c r="E172" s="25">
        <f t="shared" si="80"/>
        <v>1.2350222157884781E-2</v>
      </c>
      <c r="F172" s="25">
        <f t="shared" si="81"/>
        <v>14.152112992696452</v>
      </c>
      <c r="G172" s="25">
        <f t="shared" si="82"/>
        <v>111.89763152591252</v>
      </c>
      <c r="H172" s="25">
        <f t="shared" si="83"/>
        <v>6.6423684740874904</v>
      </c>
      <c r="I172" s="26">
        <f t="shared" si="84"/>
        <v>5.6034827687594824E-2</v>
      </c>
      <c r="O172" t="s">
        <v>109</v>
      </c>
      <c r="P172">
        <v>99.7</v>
      </c>
      <c r="Q172">
        <v>112.05407283915235</v>
      </c>
    </row>
    <row r="173" spans="1:17" ht="15" thickBot="1" x14ac:dyDescent="0.4">
      <c r="A173" s="27" t="s">
        <v>120</v>
      </c>
      <c r="B173" s="11">
        <v>160</v>
      </c>
      <c r="C173" s="11">
        <v>134.36000000000001</v>
      </c>
      <c r="D173" s="25">
        <f t="shared" si="79"/>
        <v>100.80350002323978</v>
      </c>
      <c r="E173" s="25">
        <f t="shared" si="80"/>
        <v>1.069755326418376E-2</v>
      </c>
      <c r="F173" s="25">
        <f t="shared" si="81"/>
        <v>35.226425398705054</v>
      </c>
      <c r="G173" s="25">
        <f t="shared" si="82"/>
        <v>148.27284860992256</v>
      </c>
      <c r="H173" s="25">
        <f t="shared" si="83"/>
        <v>-13.912848609922548</v>
      </c>
      <c r="I173" s="26">
        <f t="shared" si="84"/>
        <v>0.10354903698959919</v>
      </c>
      <c r="O173" t="s">
        <v>108</v>
      </c>
      <c r="P173">
        <v>130.65</v>
      </c>
      <c r="Q173">
        <v>130.65001721927689</v>
      </c>
    </row>
    <row r="174" spans="1:17" ht="15" thickBot="1" x14ac:dyDescent="0.4">
      <c r="A174" s="27" t="s">
        <v>119</v>
      </c>
      <c r="B174" s="11">
        <v>161</v>
      </c>
      <c r="C174" s="11">
        <v>128.71</v>
      </c>
      <c r="D174" s="25">
        <f t="shared" si="79"/>
        <v>99.392155760610564</v>
      </c>
      <c r="E174" s="25">
        <f t="shared" si="80"/>
        <v>9.8580499305311528E-3</v>
      </c>
      <c r="F174" s="25">
        <f t="shared" si="81"/>
        <v>30.166113341577503</v>
      </c>
      <c r="G174" s="25">
        <f t="shared" si="82"/>
        <v>135.77728542731734</v>
      </c>
      <c r="H174" s="25">
        <f t="shared" si="83"/>
        <v>-7.06728542731733</v>
      </c>
      <c r="I174" s="26">
        <f t="shared" si="84"/>
        <v>5.4908596280920902E-2</v>
      </c>
      <c r="O174" t="s">
        <v>107</v>
      </c>
      <c r="P174">
        <v>121.28</v>
      </c>
      <c r="Q174">
        <v>125.59715490230231</v>
      </c>
    </row>
    <row r="175" spans="1:17" ht="15" thickBot="1" x14ac:dyDescent="0.4">
      <c r="A175" s="27" t="s">
        <v>118</v>
      </c>
      <c r="B175" s="11">
        <v>162</v>
      </c>
      <c r="C175" s="11">
        <v>138.22</v>
      </c>
      <c r="D175" s="25">
        <f t="shared" si="79"/>
        <v>101.39604326508146</v>
      </c>
      <c r="E175" s="25">
        <f t="shared" si="80"/>
        <v>1.1035226547828047E-2</v>
      </c>
      <c r="F175" s="25">
        <f t="shared" si="81"/>
        <v>35.634488495493507</v>
      </c>
      <c r="G175" s="25">
        <f t="shared" si="82"/>
        <v>128.31004155277873</v>
      </c>
      <c r="H175" s="25">
        <f t="shared" si="83"/>
        <v>9.9099584472212712</v>
      </c>
      <c r="I175" s="26">
        <f t="shared" si="84"/>
        <v>7.1696993540886059E-2</v>
      </c>
      <c r="O175" t="s">
        <v>106</v>
      </c>
      <c r="P175">
        <v>124.75</v>
      </c>
      <c r="Q175">
        <v>130.20379534933878</v>
      </c>
    </row>
    <row r="176" spans="1:17" ht="15" thickBot="1" x14ac:dyDescent="0.4">
      <c r="A176" s="27" t="s">
        <v>117</v>
      </c>
      <c r="B176" s="11">
        <v>163</v>
      </c>
      <c r="C176" s="11">
        <v>84.01</v>
      </c>
      <c r="D176" s="25">
        <f t="shared" si="79"/>
        <v>100.78821662529847</v>
      </c>
      <c r="E176" s="25">
        <f t="shared" si="80"/>
        <v>1.0669881032633902E-2</v>
      </c>
      <c r="F176" s="25">
        <f t="shared" si="81"/>
        <v>-16.409056313791694</v>
      </c>
      <c r="G176" s="25">
        <f t="shared" si="82"/>
        <v>87.085629282177223</v>
      </c>
      <c r="H176" s="25">
        <f t="shared" si="83"/>
        <v>-3.0756292821772178</v>
      </c>
      <c r="I176" s="26">
        <f t="shared" si="84"/>
        <v>3.6610275945449564E-2</v>
      </c>
      <c r="O176" t="s">
        <v>105</v>
      </c>
      <c r="P176">
        <v>85.43</v>
      </c>
      <c r="Q176">
        <v>77.069159209422423</v>
      </c>
    </row>
    <row r="177" spans="1:17" ht="15" thickBot="1" x14ac:dyDescent="0.4">
      <c r="A177" s="27" t="s">
        <v>116</v>
      </c>
      <c r="B177" s="11">
        <v>164</v>
      </c>
      <c r="C177" s="11">
        <v>140.51</v>
      </c>
      <c r="D177" s="25">
        <f t="shared" si="79"/>
        <v>100.62097385901856</v>
      </c>
      <c r="E177" s="25">
        <f t="shared" si="80"/>
        <v>1.0564850182733043E-2</v>
      </c>
      <c r="F177" s="25">
        <f t="shared" si="81"/>
        <v>39.995153682321629</v>
      </c>
      <c r="G177" s="25">
        <f t="shared" si="82"/>
        <v>141.39419302838681</v>
      </c>
      <c r="H177" s="25">
        <f t="shared" si="83"/>
        <v>-0.88419302838681801</v>
      </c>
      <c r="I177" s="26">
        <f t="shared" si="84"/>
        <v>6.2927409322241692E-3</v>
      </c>
      <c r="O177" t="s">
        <v>104</v>
      </c>
      <c r="P177">
        <v>144.71</v>
      </c>
      <c r="Q177">
        <v>135.16297909578179</v>
      </c>
    </row>
    <row r="178" spans="1:17" ht="15" thickBot="1" x14ac:dyDescent="0.4">
      <c r="A178" s="27" t="s">
        <v>115</v>
      </c>
      <c r="B178" s="11">
        <v>165</v>
      </c>
      <c r="C178" s="11">
        <v>102.79</v>
      </c>
      <c r="D178" s="25">
        <f t="shared" si="79"/>
        <v>99.219526768437092</v>
      </c>
      <c r="E178" s="25">
        <f t="shared" si="80"/>
        <v>9.7312679925468035E-3</v>
      </c>
      <c r="F178" s="25">
        <f t="shared" si="81"/>
        <v>4.4127593639987399</v>
      </c>
      <c r="G178" s="25">
        <f t="shared" si="82"/>
        <v>109.80743879865557</v>
      </c>
      <c r="H178" s="25">
        <f t="shared" si="83"/>
        <v>-7.0174387986555615</v>
      </c>
      <c r="I178" s="26">
        <f t="shared" si="84"/>
        <v>6.8269664351158291E-2</v>
      </c>
      <c r="O178" t="s">
        <v>103</v>
      </c>
      <c r="P178">
        <v>101.51</v>
      </c>
      <c r="Q178">
        <v>101.51000562427151</v>
      </c>
    </row>
    <row r="179" spans="1:17" ht="15" thickBot="1" x14ac:dyDescent="0.4">
      <c r="A179" s="27" t="s">
        <v>114</v>
      </c>
      <c r="B179" s="11">
        <v>166</v>
      </c>
      <c r="C179" s="11">
        <v>96.72</v>
      </c>
      <c r="D179" s="25">
        <f t="shared" si="79"/>
        <v>98.339351645288914</v>
      </c>
      <c r="E179" s="25">
        <f t="shared" si="80"/>
        <v>9.2059111615087185E-3</v>
      </c>
      <c r="F179" s="25">
        <f t="shared" si="81"/>
        <v>-1.0885092417762521</v>
      </c>
      <c r="G179" s="25">
        <f t="shared" si="82"/>
        <v>101.14267055686703</v>
      </c>
      <c r="H179" s="25">
        <f t="shared" si="83"/>
        <v>-4.4226705568670326</v>
      </c>
      <c r="I179" s="26">
        <f t="shared" si="84"/>
        <v>4.5726535947756747E-2</v>
      </c>
      <c r="O179" t="s">
        <v>102</v>
      </c>
      <c r="P179">
        <v>99.84</v>
      </c>
      <c r="Q179">
        <v>96.01715565232351</v>
      </c>
    </row>
    <row r="180" spans="1:17" ht="15" thickBot="1" x14ac:dyDescent="0.4">
      <c r="A180" s="27" t="s">
        <v>113</v>
      </c>
      <c r="B180" s="11">
        <v>167</v>
      </c>
      <c r="C180" s="11">
        <v>80.8</v>
      </c>
      <c r="D180" s="25">
        <f t="shared" si="79"/>
        <v>98.768108108584229</v>
      </c>
      <c r="E180" s="25">
        <f t="shared" si="80"/>
        <v>9.4535931095468245E-3</v>
      </c>
      <c r="F180" s="25">
        <f t="shared" si="81"/>
        <v>-18.218376255556723</v>
      </c>
      <c r="G180" s="25">
        <f t="shared" si="82"/>
        <v>78.714911172105516</v>
      </c>
      <c r="H180" s="25">
        <f t="shared" si="83"/>
        <v>2.0850888278944808</v>
      </c>
      <c r="I180" s="26">
        <f t="shared" si="84"/>
        <v>2.5805554800674268E-2</v>
      </c>
      <c r="O180" t="s">
        <v>101</v>
      </c>
      <c r="P180">
        <v>80.92</v>
      </c>
      <c r="Q180">
        <v>79.66537504120609</v>
      </c>
    </row>
    <row r="181" spans="1:17" ht="15" thickBot="1" x14ac:dyDescent="0.4">
      <c r="A181" s="29" t="s">
        <v>112</v>
      </c>
      <c r="B181" s="30">
        <v>168</v>
      </c>
      <c r="C181" s="30">
        <v>79.349999999999994</v>
      </c>
      <c r="D181" s="25">
        <f t="shared" si="79"/>
        <v>98.063605986862115</v>
      </c>
      <c r="E181" s="25">
        <f t="shared" si="80"/>
        <v>9.0321088775202445E-3</v>
      </c>
      <c r="F181" s="25">
        <f t="shared" si="81"/>
        <v>-18.287720779793297</v>
      </c>
      <c r="G181" s="25">
        <f t="shared" si="82"/>
        <v>82.898228162341169</v>
      </c>
      <c r="H181" s="25">
        <f t="shared" si="83"/>
        <v>-3.5482281623411751</v>
      </c>
      <c r="I181" s="26">
        <f t="shared" si="84"/>
        <v>4.4716170917973225E-2</v>
      </c>
      <c r="O181" t="s">
        <v>100</v>
      </c>
      <c r="P181">
        <v>82.91</v>
      </c>
      <c r="Q181">
        <v>79.857502423289816</v>
      </c>
    </row>
    <row r="182" spans="1:17" ht="15" thickBot="1" x14ac:dyDescent="0.4">
      <c r="A182" s="24" t="s">
        <v>111</v>
      </c>
      <c r="B182" s="25">
        <v>169</v>
      </c>
      <c r="C182" s="25">
        <v>72.2</v>
      </c>
      <c r="D182" s="25">
        <f>$K$2*(C182-F170)+(1-$K$2)*(D181+E181)</f>
        <v>98.179397752896364</v>
      </c>
      <c r="E182" s="25">
        <f>$L$2*(D182-D181)+(1-$L$2)*E181</f>
        <v>9.0951345122666991E-3</v>
      </c>
      <c r="F182" s="25">
        <f>$M$2*(C182-D182)+(1-$M$2)*F170</f>
        <v>-26.043081476900877</v>
      </c>
      <c r="G182" s="25">
        <f>D181+E181+F170</f>
        <v>71.669424203411992</v>
      </c>
      <c r="H182" s="25">
        <f t="shared" si="83"/>
        <v>0.53057579658801046</v>
      </c>
      <c r="I182" s="26">
        <f t="shared" si="84"/>
        <v>7.3486952436012526E-3</v>
      </c>
      <c r="O182" t="s">
        <v>99</v>
      </c>
      <c r="P182">
        <v>74.819999999999993</v>
      </c>
      <c r="Q182">
        <v>72.725734654858059</v>
      </c>
    </row>
    <row r="183" spans="1:17" ht="15" thickBot="1" x14ac:dyDescent="0.4">
      <c r="A183" s="27" t="s">
        <v>110</v>
      </c>
      <c r="B183" s="11">
        <v>170</v>
      </c>
      <c r="C183" s="11">
        <v>69.150000000000006</v>
      </c>
      <c r="D183" s="25">
        <f t="shared" ref="D183:D193" si="85">$K$2*(C183-F171)+(1-$K$2)*(D182+E182)</f>
        <v>97.893039133264281</v>
      </c>
      <c r="E183" s="25">
        <f t="shared" ref="E183:E193" si="86">$L$2*(D183-D182)+(1-$L$2)*E182</f>
        <v>8.9207131916190143E-3</v>
      </c>
      <c r="F183" s="25">
        <f t="shared" ref="F183:F193" si="87">$M$2*(C183-D183)+(1-$M$2)*F171</f>
        <v>-28.566796572767789</v>
      </c>
      <c r="G183" s="25">
        <f t="shared" ref="G183:G193" si="88">D182+E182+F171</f>
        <v>70.618350640447787</v>
      </c>
      <c r="H183" s="25">
        <f t="shared" ref="H183:H194" si="89">C183-G183</f>
        <v>-1.4683506404477811</v>
      </c>
      <c r="I183" s="26">
        <f t="shared" ref="I183:I194" si="90">ABS(H183/C183)</f>
        <v>2.1234282580589747E-2</v>
      </c>
      <c r="O183" t="s">
        <v>98</v>
      </c>
      <c r="P183">
        <v>74.459999999999994</v>
      </c>
      <c r="Q183">
        <v>70.633050835263944</v>
      </c>
    </row>
    <row r="184" spans="1:17" ht="15" thickBot="1" x14ac:dyDescent="0.4">
      <c r="A184" s="27" t="s">
        <v>109</v>
      </c>
      <c r="B184" s="11">
        <v>171</v>
      </c>
      <c r="C184" s="11">
        <v>99.7</v>
      </c>
      <c r="D184" s="25">
        <f t="shared" si="85"/>
        <v>95.416138613601575</v>
      </c>
      <c r="E184" s="25">
        <f t="shared" si="86"/>
        <v>7.4532069702674484E-3</v>
      </c>
      <c r="F184" s="25">
        <f t="shared" si="87"/>
        <v>5.7666907391123683</v>
      </c>
      <c r="G184" s="25">
        <f t="shared" si="88"/>
        <v>112.05407283915235</v>
      </c>
      <c r="H184" s="25">
        <f t="shared" si="89"/>
        <v>-12.354072839152352</v>
      </c>
      <c r="I184" s="26">
        <f t="shared" si="90"/>
        <v>0.12391246578889019</v>
      </c>
      <c r="O184" t="s">
        <v>97</v>
      </c>
      <c r="P184">
        <v>109.26</v>
      </c>
      <c r="Q184">
        <v>105.74666549533013</v>
      </c>
    </row>
    <row r="185" spans="1:17" ht="15" thickBot="1" x14ac:dyDescent="0.4">
      <c r="A185" s="27" t="s">
        <v>108</v>
      </c>
      <c r="B185" s="11">
        <v>172</v>
      </c>
      <c r="C185" s="11">
        <v>130.65</v>
      </c>
      <c r="D185" s="25">
        <f t="shared" si="85"/>
        <v>95.423588355799964</v>
      </c>
      <c r="E185" s="25">
        <f t="shared" si="86"/>
        <v>7.4532049248370608E-3</v>
      </c>
      <c r="F185" s="25">
        <f t="shared" si="87"/>
        <v>35.22641371098802</v>
      </c>
      <c r="G185" s="25">
        <f t="shared" si="88"/>
        <v>130.65001721927689</v>
      </c>
      <c r="H185" s="25">
        <f t="shared" si="89"/>
        <v>-1.7219276884361534E-5</v>
      </c>
      <c r="I185" s="26">
        <f t="shared" si="90"/>
        <v>1.3179699107815945E-7</v>
      </c>
      <c r="O185" t="s">
        <v>96</v>
      </c>
      <c r="P185">
        <v>141.83000000000001</v>
      </c>
      <c r="Q185">
        <v>135.92382927057648</v>
      </c>
    </row>
    <row r="186" spans="1:17" ht="15" thickBot="1" x14ac:dyDescent="0.4">
      <c r="A186" s="27" t="s">
        <v>107</v>
      </c>
      <c r="B186" s="11">
        <v>173</v>
      </c>
      <c r="C186" s="11">
        <v>121.28</v>
      </c>
      <c r="D186" s="25">
        <f t="shared" si="85"/>
        <v>94.562366471838033</v>
      </c>
      <c r="E186" s="25">
        <f t="shared" si="86"/>
        <v>6.9403820072330086E-3</v>
      </c>
      <c r="F186" s="25">
        <f t="shared" si="87"/>
        <v>27.235811143972914</v>
      </c>
      <c r="G186" s="25">
        <f t="shared" si="88"/>
        <v>125.59715490230231</v>
      </c>
      <c r="H186" s="25">
        <f t="shared" si="89"/>
        <v>-4.3171549023023061</v>
      </c>
      <c r="I186" s="26">
        <f t="shared" si="90"/>
        <v>3.5596593851437222E-2</v>
      </c>
      <c r="O186" t="s">
        <v>95</v>
      </c>
      <c r="P186">
        <v>128.61000000000001</v>
      </c>
      <c r="Q186">
        <v>129.13284294122664</v>
      </c>
    </row>
    <row r="187" spans="1:17" ht="15" thickBot="1" x14ac:dyDescent="0.4">
      <c r="A187" s="27" t="s">
        <v>106</v>
      </c>
      <c r="B187" s="11">
        <v>174</v>
      </c>
      <c r="C187" s="11">
        <v>124.75</v>
      </c>
      <c r="D187" s="25">
        <f t="shared" si="85"/>
        <v>93.471922982506626</v>
      </c>
      <c r="E187" s="25">
        <f t="shared" si="86"/>
        <v>6.2925407074983656E-3</v>
      </c>
      <c r="F187" s="25">
        <f t="shared" si="87"/>
        <v>31.932682825066806</v>
      </c>
      <c r="G187" s="25">
        <f t="shared" si="88"/>
        <v>130.20379534933878</v>
      </c>
      <c r="H187" s="25">
        <f t="shared" si="89"/>
        <v>-5.4537953493387761</v>
      </c>
      <c r="I187" s="26">
        <f t="shared" si="90"/>
        <v>4.3717798391493194E-2</v>
      </c>
      <c r="O187" t="s">
        <v>94</v>
      </c>
      <c r="P187">
        <v>127.06</v>
      </c>
      <c r="Q187">
        <v>133.73565660598342</v>
      </c>
    </row>
    <row r="188" spans="1:17" ht="15" thickBot="1" x14ac:dyDescent="0.4">
      <c r="A188" s="27" t="s">
        <v>105</v>
      </c>
      <c r="B188" s="11">
        <v>175</v>
      </c>
      <c r="C188" s="11">
        <v>85.43</v>
      </c>
      <c r="D188" s="25">
        <f t="shared" si="85"/>
        <v>95.160539711547003</v>
      </c>
      <c r="E188" s="25">
        <f t="shared" si="86"/>
        <v>7.2857019131711935E-3</v>
      </c>
      <c r="F188" s="25">
        <f t="shared" si="87"/>
        <v>-10.734071121718534</v>
      </c>
      <c r="G188" s="25">
        <f t="shared" si="88"/>
        <v>77.069159209422423</v>
      </c>
      <c r="H188" s="25">
        <f t="shared" si="89"/>
        <v>8.3608407905775834</v>
      </c>
      <c r="I188" s="26">
        <f t="shared" si="90"/>
        <v>9.7867737218513204E-2</v>
      </c>
      <c r="O188" t="s">
        <v>93</v>
      </c>
      <c r="P188">
        <v>80.849999999999994</v>
      </c>
      <c r="Q188">
        <v>89.736015018289962</v>
      </c>
    </row>
    <row r="189" spans="1:17" ht="15" thickBot="1" x14ac:dyDescent="0.4">
      <c r="A189" s="27" t="s">
        <v>104</v>
      </c>
      <c r="B189" s="11">
        <v>176</v>
      </c>
      <c r="C189" s="11">
        <v>144.71</v>
      </c>
      <c r="D189" s="25">
        <f t="shared" si="85"/>
        <v>97.088826494091506</v>
      </c>
      <c r="E189" s="25">
        <f t="shared" si="86"/>
        <v>8.4197661812652307E-3</v>
      </c>
      <c r="F189" s="25">
        <f t="shared" si="87"/>
        <v>46.475267778132363</v>
      </c>
      <c r="G189" s="25">
        <f t="shared" si="88"/>
        <v>135.16297909578179</v>
      </c>
      <c r="H189" s="25">
        <f t="shared" si="89"/>
        <v>9.5470209042182148</v>
      </c>
      <c r="I189" s="26">
        <f t="shared" si="90"/>
        <v>6.5973470418203409E-2</v>
      </c>
      <c r="O189" t="s">
        <v>92</v>
      </c>
      <c r="P189">
        <v>131.30000000000001</v>
      </c>
      <c r="Q189">
        <v>145.16665409629775</v>
      </c>
    </row>
    <row r="190" spans="1:17" ht="15" thickBot="1" x14ac:dyDescent="0.4">
      <c r="A190" s="27" t="s">
        <v>103</v>
      </c>
      <c r="B190" s="11">
        <v>177</v>
      </c>
      <c r="C190" s="11">
        <v>101.51</v>
      </c>
      <c r="D190" s="25">
        <f t="shared" si="85"/>
        <v>97.097245128586593</v>
      </c>
      <c r="E190" s="25">
        <f t="shared" si="86"/>
        <v>8.419765513173541E-3</v>
      </c>
      <c r="F190" s="25">
        <f t="shared" si="87"/>
        <v>4.4127555464810593</v>
      </c>
      <c r="G190" s="25">
        <f t="shared" si="88"/>
        <v>101.51000562427151</v>
      </c>
      <c r="H190" s="25">
        <f t="shared" si="89"/>
        <v>-5.6242715089638295E-6</v>
      </c>
      <c r="I190" s="26">
        <f t="shared" si="90"/>
        <v>5.5406083232822672E-8</v>
      </c>
      <c r="O190" t="s">
        <v>91</v>
      </c>
      <c r="P190">
        <v>108.13</v>
      </c>
      <c r="Q190">
        <v>100.32161699369493</v>
      </c>
    </row>
    <row r="191" spans="1:17" ht="15" thickBot="1" x14ac:dyDescent="0.4">
      <c r="A191" s="27" t="s">
        <v>102</v>
      </c>
      <c r="B191" s="11">
        <v>178</v>
      </c>
      <c r="C191" s="11">
        <v>99.84</v>
      </c>
      <c r="D191" s="25">
        <f t="shared" si="85"/>
        <v>97.874877426118758</v>
      </c>
      <c r="E191" s="25">
        <f t="shared" si="86"/>
        <v>8.873870644049462E-3</v>
      </c>
      <c r="F191" s="25">
        <f t="shared" si="87"/>
        <v>1.5062758531766101</v>
      </c>
      <c r="G191" s="25">
        <f t="shared" si="88"/>
        <v>96.01715565232351</v>
      </c>
      <c r="H191" s="25">
        <f t="shared" si="89"/>
        <v>3.8228443476764937</v>
      </c>
      <c r="I191" s="26">
        <f t="shared" si="90"/>
        <v>3.8289707007977701E-2</v>
      </c>
      <c r="O191" t="s">
        <v>90</v>
      </c>
      <c r="P191">
        <v>104.66</v>
      </c>
      <c r="Q191">
        <v>98.994876356878564</v>
      </c>
    </row>
    <row r="192" spans="1:17" ht="15" thickBot="1" x14ac:dyDescent="0.4">
      <c r="A192" s="27" t="s">
        <v>101</v>
      </c>
      <c r="B192" s="11">
        <v>179</v>
      </c>
      <c r="C192" s="11">
        <v>80.92</v>
      </c>
      <c r="D192" s="25">
        <f t="shared" si="85"/>
        <v>98.136200299002368</v>
      </c>
      <c r="E192" s="25">
        <f t="shared" si="86"/>
        <v>9.0229040807520526E-3</v>
      </c>
      <c r="F192" s="25">
        <f t="shared" si="87"/>
        <v>-17.36678988510641</v>
      </c>
      <c r="G192" s="25">
        <f t="shared" si="88"/>
        <v>79.66537504120609</v>
      </c>
      <c r="H192" s="25">
        <f t="shared" si="89"/>
        <v>1.2546249587939116</v>
      </c>
      <c r="I192" s="26">
        <f t="shared" si="90"/>
        <v>1.5504510118560449E-2</v>
      </c>
      <c r="O192" t="s">
        <v>89</v>
      </c>
      <c r="P192">
        <v>80.14</v>
      </c>
      <c r="Q192">
        <v>81.270967299733996</v>
      </c>
    </row>
    <row r="193" spans="1:17" ht="15" thickBot="1" x14ac:dyDescent="0.4">
      <c r="A193" s="29" t="s">
        <v>100</v>
      </c>
      <c r="B193" s="30">
        <v>180</v>
      </c>
      <c r="C193" s="30">
        <v>82.91</v>
      </c>
      <c r="D193" s="25">
        <f t="shared" si="85"/>
        <v>98.759430629914448</v>
      </c>
      <c r="E193" s="25">
        <f t="shared" si="86"/>
        <v>9.3855018444859856E-3</v>
      </c>
      <c r="F193" s="25">
        <f t="shared" si="87"/>
        <v>-16.21581449900491</v>
      </c>
      <c r="G193" s="25">
        <f t="shared" si="88"/>
        <v>79.857502423289816</v>
      </c>
      <c r="H193" s="25">
        <f t="shared" si="89"/>
        <v>3.0524975767101807</v>
      </c>
      <c r="I193" s="26">
        <f t="shared" si="90"/>
        <v>3.681700128706044E-2</v>
      </c>
      <c r="O193" t="s">
        <v>88</v>
      </c>
      <c r="P193">
        <v>85.72</v>
      </c>
      <c r="Q193">
        <v>82.203491527220692</v>
      </c>
    </row>
    <row r="194" spans="1:17" ht="15" thickBot="1" x14ac:dyDescent="0.4">
      <c r="A194" s="24" t="s">
        <v>99</v>
      </c>
      <c r="B194" s="25">
        <v>181</v>
      </c>
      <c r="C194" s="25">
        <v>74.819999999999993</v>
      </c>
      <c r="D194" s="25">
        <f>$K$2*(C194-F182)+(1-$K$2)*(D193+E193)</f>
        <v>99.190213134186038</v>
      </c>
      <c r="E194" s="25">
        <f>$L$2*(D194-D193)+(1-$L$2)*E193</f>
        <v>9.6342738456852029E-3</v>
      </c>
      <c r="F194" s="25">
        <f>$M$2*(C194-D194)+(1-$M$2)*F182</f>
        <v>-24.62158271623241</v>
      </c>
      <c r="G194" s="25">
        <f>D193+E193+F182</f>
        <v>72.725734654858059</v>
      </c>
      <c r="H194" s="25">
        <f t="shared" si="89"/>
        <v>2.0942653451419346</v>
      </c>
      <c r="I194" s="26">
        <f t="shared" si="90"/>
        <v>2.79907156527925E-2</v>
      </c>
      <c r="O194" t="s">
        <v>87</v>
      </c>
      <c r="P194">
        <v>76.81</v>
      </c>
      <c r="Q194">
        <v>74.514830376024875</v>
      </c>
    </row>
    <row r="195" spans="1:17" ht="15" thickBot="1" x14ac:dyDescent="0.4">
      <c r="A195" s="27" t="s">
        <v>98</v>
      </c>
      <c r="B195" s="11">
        <v>182</v>
      </c>
      <c r="C195" s="11">
        <v>74.459999999999994</v>
      </c>
      <c r="D195" s="25">
        <f t="shared" ref="D195:D205" si="91">$K$2*(C195-F183)+(1-$K$2)*(D194+E194)</f>
        <v>99.969885889641318</v>
      </c>
      <c r="E195" s="25">
        <f t="shared" ref="E195:E205" si="92">$L$2*(D195-D194)+(1-$L$2)*E194</f>
        <v>1.0088866576452346E-2</v>
      </c>
      <c r="F195" s="25">
        <f t="shared" ref="F195:F205" si="93">$M$2*(C195-D195)+(1-$M$2)*F183</f>
        <v>-25.969225301566311</v>
      </c>
      <c r="G195" s="25">
        <f t="shared" ref="G195:G205" si="94">D194+E194+F183</f>
        <v>70.633050835263944</v>
      </c>
      <c r="H195" s="25">
        <f t="shared" ref="H195:H206" si="95">C195-G195</f>
        <v>3.8269491647360496</v>
      </c>
      <c r="I195" s="26">
        <f t="shared" ref="I195:I206" si="96">ABS(H195/C195)</f>
        <v>5.1396040353693932E-2</v>
      </c>
      <c r="O195" t="s">
        <v>86</v>
      </c>
      <c r="P195">
        <v>74.5</v>
      </c>
      <c r="Q195">
        <v>73.638816146450381</v>
      </c>
    </row>
    <row r="196" spans="1:17" ht="15" thickBot="1" x14ac:dyDescent="0.4">
      <c r="A196" s="27" t="s">
        <v>97</v>
      </c>
      <c r="B196" s="11">
        <v>183</v>
      </c>
      <c r="C196" s="11">
        <v>109.26</v>
      </c>
      <c r="D196" s="25">
        <f t="shared" si="91"/>
        <v>100.68690935370128</v>
      </c>
      <c r="E196" s="25">
        <f t="shared" si="92"/>
        <v>1.0506205887173613E-2</v>
      </c>
      <c r="F196" s="25">
        <f t="shared" si="93"/>
        <v>8.1513936401974867</v>
      </c>
      <c r="G196" s="25">
        <f t="shared" si="94"/>
        <v>105.74666549533013</v>
      </c>
      <c r="H196" s="25">
        <f t="shared" si="95"/>
        <v>3.5133345046698707</v>
      </c>
      <c r="I196" s="26">
        <f t="shared" si="96"/>
        <v>3.2155724919182414E-2</v>
      </c>
      <c r="O196" t="s">
        <v>85</v>
      </c>
      <c r="P196">
        <v>109.35</v>
      </c>
      <c r="Q196">
        <v>107.94262670497532</v>
      </c>
    </row>
    <row r="197" spans="1:17" ht="15" thickBot="1" x14ac:dyDescent="0.4">
      <c r="A197" s="27" t="s">
        <v>96</v>
      </c>
      <c r="B197" s="11">
        <v>184</v>
      </c>
      <c r="C197" s="11">
        <v>141.83000000000001</v>
      </c>
      <c r="D197" s="25">
        <f t="shared" si="91"/>
        <v>101.88582401364376</v>
      </c>
      <c r="E197" s="25">
        <f t="shared" si="92"/>
        <v>1.120778360997326E-2</v>
      </c>
      <c r="F197" s="25">
        <f t="shared" si="93"/>
        <v>39.235272660808917</v>
      </c>
      <c r="G197" s="25">
        <f t="shared" si="94"/>
        <v>135.92382927057648</v>
      </c>
      <c r="H197" s="25">
        <f t="shared" si="95"/>
        <v>5.9061707294235362</v>
      </c>
      <c r="I197" s="26">
        <f t="shared" si="96"/>
        <v>4.1642605439071674E-2</v>
      </c>
      <c r="O197" t="s">
        <v>84</v>
      </c>
      <c r="P197">
        <v>128.71</v>
      </c>
      <c r="Q197">
        <v>139.31976587258487</v>
      </c>
    </row>
    <row r="198" spans="1:17" ht="15" thickBot="1" x14ac:dyDescent="0.4">
      <c r="A198" s="27" t="s">
        <v>95</v>
      </c>
      <c r="B198" s="11">
        <v>185</v>
      </c>
      <c r="C198" s="11">
        <v>128.61000000000001</v>
      </c>
      <c r="D198" s="25">
        <f t="shared" si="91"/>
        <v>101.79182810437682</v>
      </c>
      <c r="E198" s="25">
        <f t="shared" si="92"/>
        <v>1.1145676539776281E-2</v>
      </c>
      <c r="F198" s="25">
        <f t="shared" si="93"/>
        <v>26.88092746378312</v>
      </c>
      <c r="G198" s="25">
        <f t="shared" si="94"/>
        <v>129.13284294122664</v>
      </c>
      <c r="H198" s="25">
        <f t="shared" si="95"/>
        <v>-0.522842941226628</v>
      </c>
      <c r="I198" s="26">
        <f t="shared" si="96"/>
        <v>4.0653366085578726E-3</v>
      </c>
      <c r="O198" t="s">
        <v>83</v>
      </c>
      <c r="P198">
        <v>117.76</v>
      </c>
      <c r="Q198">
        <v>124.83939529724333</v>
      </c>
    </row>
    <row r="199" spans="1:17" ht="15" thickBot="1" x14ac:dyDescent="0.4">
      <c r="A199" s="27" t="s">
        <v>94</v>
      </c>
      <c r="B199" s="11">
        <v>186</v>
      </c>
      <c r="C199" s="11">
        <v>127.06</v>
      </c>
      <c r="D199" s="25">
        <f t="shared" si="91"/>
        <v>100.45973344629539</v>
      </c>
      <c r="E199" s="25">
        <f t="shared" si="92"/>
        <v>1.0352693713105536E-2</v>
      </c>
      <c r="F199" s="25">
        <f t="shared" si="93"/>
        <v>27.401529399801781</v>
      </c>
      <c r="G199" s="25">
        <f t="shared" si="94"/>
        <v>133.73565660598342</v>
      </c>
      <c r="H199" s="25">
        <f t="shared" si="95"/>
        <v>-6.6756566059834199</v>
      </c>
      <c r="I199" s="26">
        <f t="shared" si="96"/>
        <v>5.2539403478541004E-2</v>
      </c>
      <c r="O199" t="s">
        <v>82</v>
      </c>
      <c r="P199">
        <v>127.14</v>
      </c>
      <c r="Q199">
        <v>123.94349341868565</v>
      </c>
    </row>
    <row r="200" spans="1:17" ht="15" thickBot="1" x14ac:dyDescent="0.4">
      <c r="A200" s="27" t="s">
        <v>93</v>
      </c>
      <c r="B200" s="11">
        <v>187</v>
      </c>
      <c r="C200" s="11">
        <v>80.849999999999994</v>
      </c>
      <c r="D200" s="25">
        <f t="shared" si="91"/>
        <v>98.682089169655256</v>
      </c>
      <c r="E200" s="25">
        <f t="shared" si="92"/>
        <v>9.2971485101472941E-3</v>
      </c>
      <c r="F200" s="25">
        <f t="shared" si="93"/>
        <v>-16.765522372670006</v>
      </c>
      <c r="G200" s="25">
        <f t="shared" si="94"/>
        <v>89.736015018289962</v>
      </c>
      <c r="H200" s="25">
        <f t="shared" si="95"/>
        <v>-8.8860150182899673</v>
      </c>
      <c r="I200" s="26">
        <f t="shared" si="96"/>
        <v>0.1099074213764993</v>
      </c>
      <c r="O200" t="s">
        <v>81</v>
      </c>
      <c r="P200">
        <v>80.849999999999994</v>
      </c>
      <c r="Q200">
        <v>80.427980193244181</v>
      </c>
    </row>
    <row r="201" spans="1:17" ht="15" thickBot="1" x14ac:dyDescent="0.4">
      <c r="A201" s="27" t="s">
        <v>92</v>
      </c>
      <c r="B201" s="11">
        <v>188</v>
      </c>
      <c r="C201" s="11">
        <v>131.30000000000001</v>
      </c>
      <c r="D201" s="25">
        <f t="shared" si="91"/>
        <v>95.901211480278619</v>
      </c>
      <c r="E201" s="25">
        <f t="shared" si="92"/>
        <v>7.6499669352454412E-3</v>
      </c>
      <c r="F201" s="25">
        <f t="shared" si="93"/>
        <v>37.063169326410254</v>
      </c>
      <c r="G201" s="25">
        <f t="shared" si="94"/>
        <v>145.16665409629775</v>
      </c>
      <c r="H201" s="25">
        <f t="shared" si="95"/>
        <v>-13.866654096297736</v>
      </c>
      <c r="I201" s="26">
        <f t="shared" si="96"/>
        <v>0.10561046531833766</v>
      </c>
      <c r="O201" t="s">
        <v>80</v>
      </c>
      <c r="P201">
        <v>119.56</v>
      </c>
      <c r="Q201">
        <v>134.34999300713082</v>
      </c>
    </row>
    <row r="202" spans="1:17" ht="15" thickBot="1" x14ac:dyDescent="0.4">
      <c r="A202" s="27" t="s">
        <v>91</v>
      </c>
      <c r="B202" s="11">
        <v>189</v>
      </c>
      <c r="C202" s="11">
        <v>108.13</v>
      </c>
      <c r="D202" s="25">
        <f t="shared" si="91"/>
        <v>97.480023000496715</v>
      </c>
      <c r="E202" s="25">
        <f t="shared" si="92"/>
        <v>8.577503205238389E-3</v>
      </c>
      <c r="F202" s="25">
        <f t="shared" si="93"/>
        <v>9.7127557551629149</v>
      </c>
      <c r="G202" s="25">
        <f t="shared" si="94"/>
        <v>100.32161699369493</v>
      </c>
      <c r="H202" s="25">
        <f t="shared" si="95"/>
        <v>7.8083830063050641</v>
      </c>
      <c r="I202" s="26">
        <f t="shared" si="96"/>
        <v>7.2212919692084196E-2</v>
      </c>
      <c r="O202" t="s">
        <v>79</v>
      </c>
      <c r="P202">
        <v>101.77</v>
      </c>
      <c r="Q202">
        <v>104.03026288078281</v>
      </c>
    </row>
    <row r="203" spans="1:17" ht="15" thickBot="1" x14ac:dyDescent="0.4">
      <c r="A203" s="27" t="s">
        <v>90</v>
      </c>
      <c r="B203" s="11">
        <v>190</v>
      </c>
      <c r="C203" s="11">
        <v>104.66</v>
      </c>
      <c r="D203" s="25">
        <f t="shared" si="91"/>
        <v>98.62850673723058</v>
      </c>
      <c r="E203" s="25">
        <f t="shared" si="92"/>
        <v>9.2504476098285316E-3</v>
      </c>
      <c r="F203" s="25">
        <f t="shared" si="93"/>
        <v>5.3515222334460573</v>
      </c>
      <c r="G203" s="25">
        <f t="shared" si="94"/>
        <v>98.994876356878564</v>
      </c>
      <c r="H203" s="25">
        <f t="shared" si="95"/>
        <v>5.6651236431214329</v>
      </c>
      <c r="I203" s="26">
        <f t="shared" si="96"/>
        <v>5.4128832821722081E-2</v>
      </c>
      <c r="O203" t="s">
        <v>78</v>
      </c>
      <c r="P203">
        <v>95.7</v>
      </c>
      <c r="Q203">
        <v>99.220610377231324</v>
      </c>
    </row>
    <row r="204" spans="1:17" ht="15" thickBot="1" x14ac:dyDescent="0.4">
      <c r="A204" s="27" t="s">
        <v>89</v>
      </c>
      <c r="B204" s="11">
        <v>191</v>
      </c>
      <c r="C204" s="11">
        <v>80.14</v>
      </c>
      <c r="D204" s="25">
        <f t="shared" si="91"/>
        <v>98.41018992310039</v>
      </c>
      <c r="E204" s="25">
        <f t="shared" si="92"/>
        <v>9.1161031252108837E-3</v>
      </c>
      <c r="F204" s="25">
        <f t="shared" si="93"/>
        <v>-18.134442665427571</v>
      </c>
      <c r="G204" s="25">
        <f t="shared" si="94"/>
        <v>81.270967299733996</v>
      </c>
      <c r="H204" s="25">
        <f t="shared" si="95"/>
        <v>-1.1309672997339959</v>
      </c>
      <c r="I204" s="26">
        <f t="shared" si="96"/>
        <v>1.4112394556201596E-2</v>
      </c>
      <c r="O204" t="s">
        <v>77</v>
      </c>
      <c r="P204">
        <v>79.02</v>
      </c>
      <c r="Q204">
        <v>75.032207831914519</v>
      </c>
    </row>
    <row r="205" spans="1:17" ht="15" thickBot="1" x14ac:dyDescent="0.4">
      <c r="A205" s="29" t="s">
        <v>88</v>
      </c>
      <c r="B205" s="30">
        <v>192</v>
      </c>
      <c r="C205" s="30">
        <v>85.72</v>
      </c>
      <c r="D205" s="25">
        <f t="shared" si="91"/>
        <v>99.12687927279444</v>
      </c>
      <c r="E205" s="25">
        <f t="shared" si="92"/>
        <v>9.5338194628452663E-3</v>
      </c>
      <c r="F205" s="25">
        <f t="shared" si="93"/>
        <v>-13.82895724257774</v>
      </c>
      <c r="G205" s="25">
        <f t="shared" si="94"/>
        <v>82.203491527220692</v>
      </c>
      <c r="H205" s="25">
        <f t="shared" si="95"/>
        <v>3.5165084727793072</v>
      </c>
      <c r="I205" s="26">
        <f t="shared" si="96"/>
        <v>4.1023197302605077E-2</v>
      </c>
      <c r="O205" t="s">
        <v>76</v>
      </c>
      <c r="P205">
        <v>88.85</v>
      </c>
      <c r="Q205">
        <v>80.14653037777309</v>
      </c>
    </row>
    <row r="206" spans="1:17" ht="15" thickBot="1" x14ac:dyDescent="0.4">
      <c r="A206" s="24" t="s">
        <v>87</v>
      </c>
      <c r="B206" s="25">
        <v>193</v>
      </c>
      <c r="C206" s="25">
        <v>76.81</v>
      </c>
      <c r="D206" s="25">
        <f>$K$2*(C206-F194)+(1-$K$2)*(D205+E205)</f>
        <v>99.598234991687761</v>
      </c>
      <c r="E206" s="25">
        <f>$L$2*(D206-D205)+(1-$L$2)*E205</f>
        <v>9.8064563289293281E-3</v>
      </c>
      <c r="F206" s="25">
        <f>$M$2*(C206-D206)+(1-$M$2)*F194</f>
        <v>-23.063718626291394</v>
      </c>
      <c r="G206" s="25">
        <f>D205+E205+F194</f>
        <v>74.514830376024875</v>
      </c>
      <c r="H206" s="25">
        <f t="shared" si="95"/>
        <v>2.2951696239751271</v>
      </c>
      <c r="I206" s="26">
        <f t="shared" si="96"/>
        <v>2.9881130373325439E-2</v>
      </c>
      <c r="O206" t="s">
        <v>75</v>
      </c>
      <c r="P206">
        <v>73.459999999999994</v>
      </c>
      <c r="Q206">
        <v>72.670503668378117</v>
      </c>
    </row>
    <row r="207" spans="1:17" ht="15" thickBot="1" x14ac:dyDescent="0.4">
      <c r="A207" s="27" t="s">
        <v>86</v>
      </c>
      <c r="B207" s="11">
        <v>194</v>
      </c>
      <c r="C207" s="11">
        <v>74.5</v>
      </c>
      <c r="D207" s="25">
        <f t="shared" ref="D207:D217" si="97">$K$2*(C207-F195)+(1-$K$2)*(D206+E206)</f>
        <v>99.781324310795398</v>
      </c>
      <c r="E207" s="25">
        <f t="shared" ref="E207:E217" si="98">$L$2*(D207-D206)+(1-$L$2)*E206</f>
        <v>9.9087539824453744E-3</v>
      </c>
      <c r="F207" s="25">
        <f t="shared" ref="F207:F217" si="99">$M$2*(C207-D207)+(1-$M$2)*F195</f>
        <v>-25.38469011677314</v>
      </c>
      <c r="G207" s="25">
        <f t="shared" ref="G207:G217" si="100">D206+E206+F195</f>
        <v>73.638816146450381</v>
      </c>
      <c r="H207" s="25">
        <f t="shared" ref="H207:H218" si="101">C207-G207</f>
        <v>0.86118385354961902</v>
      </c>
      <c r="I207" s="26">
        <f t="shared" ref="I207:I218" si="102">ABS(H207/C207)</f>
        <v>1.1559514812746564E-2</v>
      </c>
      <c r="O207" t="s">
        <v>74</v>
      </c>
      <c r="P207">
        <v>83.51</v>
      </c>
      <c r="Q207">
        <v>70.515952762167998</v>
      </c>
    </row>
    <row r="208" spans="1:17" ht="15" thickBot="1" x14ac:dyDescent="0.4">
      <c r="A208" s="27" t="s">
        <v>85</v>
      </c>
      <c r="B208" s="11">
        <v>195</v>
      </c>
      <c r="C208" s="11">
        <v>109.35</v>
      </c>
      <c r="D208" s="25">
        <f t="shared" si="97"/>
        <v>100.07441727980346</v>
      </c>
      <c r="E208" s="25">
        <f t="shared" si="98"/>
        <v>1.0075931972497967E-2</v>
      </c>
      <c r="F208" s="25">
        <f t="shared" si="99"/>
        <v>9.1066591223467235</v>
      </c>
      <c r="G208" s="25">
        <f t="shared" si="100"/>
        <v>107.94262670497532</v>
      </c>
      <c r="H208" s="25">
        <f t="shared" si="101"/>
        <v>1.4073732950246693</v>
      </c>
      <c r="I208" s="26">
        <f t="shared" si="102"/>
        <v>1.2870354778460626E-2</v>
      </c>
      <c r="O208" t="s">
        <v>73</v>
      </c>
      <c r="P208">
        <v>113.15</v>
      </c>
      <c r="Q208">
        <v>107.63100133245685</v>
      </c>
    </row>
    <row r="209" spans="1:17" ht="15" thickBot="1" x14ac:dyDescent="0.4">
      <c r="A209" s="27" t="s">
        <v>84</v>
      </c>
      <c r="B209" s="11">
        <v>196</v>
      </c>
      <c r="C209" s="11">
        <v>128.71</v>
      </c>
      <c r="D209" s="25">
        <f t="shared" si="97"/>
        <v>97.949652206297941</v>
      </c>
      <c r="E209" s="25">
        <f t="shared" si="98"/>
        <v>8.8156271622690779E-3</v>
      </c>
      <c r="F209" s="25">
        <f t="shared" si="99"/>
        <v>32.033812218440794</v>
      </c>
      <c r="G209" s="25">
        <f t="shared" si="100"/>
        <v>139.31976587258487</v>
      </c>
      <c r="H209" s="25">
        <f t="shared" si="101"/>
        <v>-10.609765872584859</v>
      </c>
      <c r="I209" s="26">
        <f t="shared" si="102"/>
        <v>8.2431558329460475E-2</v>
      </c>
      <c r="O209" t="s">
        <v>72</v>
      </c>
      <c r="P209">
        <v>136.07</v>
      </c>
      <c r="Q209">
        <v>131.67841958626266</v>
      </c>
    </row>
    <row r="210" spans="1:17" ht="15" thickBot="1" x14ac:dyDescent="0.4">
      <c r="A210" s="27" t="s">
        <v>83</v>
      </c>
      <c r="B210" s="11">
        <v>197</v>
      </c>
      <c r="C210" s="11">
        <v>117.76</v>
      </c>
      <c r="D210" s="25">
        <f t="shared" si="97"/>
        <v>96.533989333553293</v>
      </c>
      <c r="E210" s="25">
        <f t="shared" si="98"/>
        <v>7.9746853305852992E-3</v>
      </c>
      <c r="F210" s="25">
        <f t="shared" si="99"/>
        <v>22.075733286905027</v>
      </c>
      <c r="G210" s="25">
        <f t="shared" si="100"/>
        <v>124.83939529724333</v>
      </c>
      <c r="H210" s="25">
        <f t="shared" si="101"/>
        <v>-7.0793952972433232</v>
      </c>
      <c r="I210" s="26">
        <f t="shared" si="102"/>
        <v>6.0117147564905937E-2</v>
      </c>
      <c r="O210" t="s">
        <v>71</v>
      </c>
      <c r="P210">
        <v>128.55000000000001</v>
      </c>
      <c r="Q210">
        <v>122.61427433467873</v>
      </c>
    </row>
    <row r="211" spans="1:17" ht="15" thickBot="1" x14ac:dyDescent="0.4">
      <c r="A211" s="27" t="s">
        <v>82</v>
      </c>
      <c r="B211" s="11">
        <v>198</v>
      </c>
      <c r="C211" s="11">
        <v>127.14</v>
      </c>
      <c r="D211" s="25">
        <f t="shared" si="97"/>
        <v>97.1851481763876</v>
      </c>
      <c r="E211" s="25">
        <f t="shared" si="98"/>
        <v>8.3543895265815963E-3</v>
      </c>
      <c r="F211" s="25">
        <f t="shared" si="99"/>
        <v>29.571182903521965</v>
      </c>
      <c r="G211" s="25">
        <f t="shared" si="100"/>
        <v>123.94349341868565</v>
      </c>
      <c r="H211" s="25">
        <f t="shared" si="101"/>
        <v>3.1965065813143525</v>
      </c>
      <c r="I211" s="26">
        <f t="shared" si="102"/>
        <v>2.5141627979505681E-2</v>
      </c>
      <c r="O211" t="s">
        <v>70</v>
      </c>
      <c r="P211">
        <v>132.52000000000001</v>
      </c>
      <c r="Q211">
        <v>131.31506746486514</v>
      </c>
    </row>
    <row r="212" spans="1:17" ht="15" thickBot="1" x14ac:dyDescent="0.4">
      <c r="A212" s="27" t="s">
        <v>81</v>
      </c>
      <c r="B212" s="11">
        <v>199</v>
      </c>
      <c r="C212" s="11">
        <v>80.849999999999994</v>
      </c>
      <c r="D212" s="25">
        <f t="shared" si="97"/>
        <v>97.278419160625702</v>
      </c>
      <c r="E212" s="25">
        <f t="shared" si="98"/>
        <v>8.40452009485744E-3</v>
      </c>
      <c r="F212" s="25">
        <f t="shared" si="99"/>
        <v>-16.47907317287185</v>
      </c>
      <c r="G212" s="25">
        <f t="shared" si="100"/>
        <v>80.427980193244181</v>
      </c>
      <c r="H212" s="25">
        <f t="shared" si="101"/>
        <v>0.42201980675581297</v>
      </c>
      <c r="I212" s="26">
        <f t="shared" si="102"/>
        <v>5.2197873439185282E-3</v>
      </c>
      <c r="O212" t="s">
        <v>69</v>
      </c>
      <c r="P212">
        <v>81.09</v>
      </c>
      <c r="Q212">
        <v>85.518392846048727</v>
      </c>
    </row>
    <row r="213" spans="1:17" ht="15" thickBot="1" x14ac:dyDescent="0.4">
      <c r="A213" s="27" t="s">
        <v>80</v>
      </c>
      <c r="B213" s="11">
        <v>200</v>
      </c>
      <c r="C213" s="11">
        <v>119.56</v>
      </c>
      <c r="D213" s="25">
        <f t="shared" si="97"/>
        <v>94.310859467981189</v>
      </c>
      <c r="E213" s="25">
        <f t="shared" si="98"/>
        <v>6.6476576387024637E-3</v>
      </c>
      <c r="F213" s="25">
        <f t="shared" si="99"/>
        <v>27.024347465225809</v>
      </c>
      <c r="G213" s="25">
        <f t="shared" si="100"/>
        <v>134.34999300713082</v>
      </c>
      <c r="H213" s="25">
        <f t="shared" si="101"/>
        <v>-14.789993007130818</v>
      </c>
      <c r="I213" s="26">
        <f t="shared" si="102"/>
        <v>0.12370352130420556</v>
      </c>
      <c r="O213" t="s">
        <v>68</v>
      </c>
      <c r="P213">
        <v>124.71</v>
      </c>
      <c r="Q213">
        <v>128.14136094981018</v>
      </c>
    </row>
    <row r="214" spans="1:17" ht="15" thickBot="1" x14ac:dyDescent="0.4">
      <c r="A214" s="27" t="s">
        <v>79</v>
      </c>
      <c r="B214" s="11">
        <v>201</v>
      </c>
      <c r="C214" s="11">
        <v>101.77</v>
      </c>
      <c r="D214" s="25">
        <f t="shared" si="97"/>
        <v>93.86270897653695</v>
      </c>
      <c r="E214" s="25">
        <f t="shared" si="98"/>
        <v>6.3791672483166544E-3</v>
      </c>
      <c r="F214" s="25">
        <f t="shared" si="99"/>
        <v>8.1785848864757966</v>
      </c>
      <c r="G214" s="25">
        <f t="shared" si="100"/>
        <v>104.03026288078281</v>
      </c>
      <c r="H214" s="25">
        <f t="shared" si="101"/>
        <v>-2.2602628807828182</v>
      </c>
      <c r="I214" s="26">
        <f t="shared" si="102"/>
        <v>2.2209520298543957E-2</v>
      </c>
      <c r="O214" t="s">
        <v>67</v>
      </c>
      <c r="P214">
        <v>115.02</v>
      </c>
      <c r="Q214">
        <v>108.6153557226591</v>
      </c>
    </row>
    <row r="215" spans="1:17" ht="15" thickBot="1" x14ac:dyDescent="0.4">
      <c r="A215" s="27" t="s">
        <v>78</v>
      </c>
      <c r="B215" s="11">
        <v>202</v>
      </c>
      <c r="C215" s="11">
        <v>95.7</v>
      </c>
      <c r="D215" s="25">
        <f t="shared" si="97"/>
        <v>93.160689533685314</v>
      </c>
      <c r="E215" s="25">
        <f t="shared" si="98"/>
        <v>5.960963656771661E-3</v>
      </c>
      <c r="F215" s="25">
        <f t="shared" si="99"/>
        <v>2.961880777725129</v>
      </c>
      <c r="G215" s="25">
        <f t="shared" si="100"/>
        <v>99.220610377231324</v>
      </c>
      <c r="H215" s="25">
        <f t="shared" si="101"/>
        <v>-3.5206103772313213</v>
      </c>
      <c r="I215" s="26">
        <f t="shared" si="102"/>
        <v>3.6787987222897819E-2</v>
      </c>
      <c r="O215" t="s">
        <v>66</v>
      </c>
      <c r="P215">
        <v>100.19</v>
      </c>
      <c r="Q215">
        <v>104.6983187340432</v>
      </c>
    </row>
    <row r="216" spans="1:17" ht="15" thickBot="1" x14ac:dyDescent="0.4">
      <c r="A216" s="27" t="s">
        <v>77</v>
      </c>
      <c r="B216" s="11">
        <v>203</v>
      </c>
      <c r="C216" s="11">
        <v>79.02</v>
      </c>
      <c r="D216" s="25">
        <f t="shared" si="97"/>
        <v>93.969052957866779</v>
      </c>
      <c r="E216" s="25">
        <f t="shared" si="98"/>
        <v>6.4346624840584885E-3</v>
      </c>
      <c r="F216" s="25">
        <f t="shared" si="99"/>
        <v>-15.427697964768461</v>
      </c>
      <c r="G216" s="25">
        <f t="shared" si="100"/>
        <v>75.032207831914519</v>
      </c>
      <c r="H216" s="25">
        <f t="shared" si="101"/>
        <v>3.9877921680854769</v>
      </c>
      <c r="I216" s="26">
        <f t="shared" si="102"/>
        <v>5.0465605771772677E-2</v>
      </c>
      <c r="O216" t="s">
        <v>65</v>
      </c>
      <c r="P216">
        <v>87.52</v>
      </c>
      <c r="Q216">
        <v>85.412022849900765</v>
      </c>
    </row>
    <row r="217" spans="1:17" ht="15" thickBot="1" x14ac:dyDescent="0.4">
      <c r="A217" s="29" t="s">
        <v>76</v>
      </c>
      <c r="B217" s="30">
        <v>204</v>
      </c>
      <c r="C217" s="30">
        <v>88.85</v>
      </c>
      <c r="D217" s="25">
        <f t="shared" si="97"/>
        <v>95.726753771046347</v>
      </c>
      <c r="E217" s="25">
        <f t="shared" si="98"/>
        <v>7.4685236231545968E-3</v>
      </c>
      <c r="F217" s="25">
        <f t="shared" si="99"/>
        <v>-7.9214100875763478</v>
      </c>
      <c r="G217" s="25">
        <f t="shared" si="100"/>
        <v>80.14653037777309</v>
      </c>
      <c r="H217" s="25">
        <f t="shared" si="101"/>
        <v>8.7034696222269048</v>
      </c>
      <c r="I217" s="26">
        <f t="shared" si="102"/>
        <v>9.7956889389160445E-2</v>
      </c>
      <c r="O217" t="s">
        <v>64</v>
      </c>
      <c r="P217">
        <v>93.84</v>
      </c>
      <c r="Q217">
        <v>93.353140070186868</v>
      </c>
    </row>
    <row r="218" spans="1:17" ht="15" thickBot="1" x14ac:dyDescent="0.4">
      <c r="A218" s="24" t="s">
        <v>75</v>
      </c>
      <c r="B218" s="25">
        <v>205</v>
      </c>
      <c r="C218" s="25">
        <v>73.459999999999994</v>
      </c>
      <c r="D218" s="25">
        <f>$K$2*(C218-F206)+(1-$K$2)*(D217+E217)</f>
        <v>95.89308057322738</v>
      </c>
      <c r="E218" s="25">
        <f>$L$2*(D218-D217)+(1-$L$2)*E217</f>
        <v>7.5623057137634217E-3</v>
      </c>
      <c r="F218" s="25">
        <f>$M$2*(C218-D218)+(1-$M$2)*F206</f>
        <v>-22.527841900089467</v>
      </c>
      <c r="G218" s="25">
        <f>D217+E217+F206</f>
        <v>72.670503668378117</v>
      </c>
      <c r="H218" s="25">
        <f t="shared" si="101"/>
        <v>0.78949633162187638</v>
      </c>
      <c r="I218" s="26">
        <f t="shared" si="102"/>
        <v>1.0747295557063387E-2</v>
      </c>
      <c r="O218" t="s">
        <v>63</v>
      </c>
      <c r="P218">
        <v>71.83</v>
      </c>
      <c r="Q218">
        <v>78.855402795702631</v>
      </c>
    </row>
    <row r="219" spans="1:17" ht="15" thickBot="1" x14ac:dyDescent="0.4">
      <c r="A219" s="27" t="s">
        <v>74</v>
      </c>
      <c r="B219" s="11">
        <v>206</v>
      </c>
      <c r="C219" s="11">
        <v>83.51</v>
      </c>
      <c r="D219" s="25">
        <f t="shared" ref="D219:D229" si="103">$K$2*(C219-F207)+(1-$K$2)*(D218+E218)</f>
        <v>98.515236377382209</v>
      </c>
      <c r="E219" s="25">
        <f t="shared" ref="E219:E229" si="104">$L$2*(D219-D218)+(1-$L$2)*E218</f>
        <v>9.1058327279171652E-3</v>
      </c>
      <c r="F219" s="25">
        <f t="shared" ref="F219:F229" si="105">$M$2*(C219-D219)+(1-$M$2)*F207</f>
        <v>-16.564880302561683</v>
      </c>
      <c r="G219" s="25">
        <f t="shared" ref="G219:G229" si="106">D218+E218+F207</f>
        <v>70.515952762167998</v>
      </c>
      <c r="H219" s="25">
        <f t="shared" ref="H219:H230" si="107">C219-G219</f>
        <v>12.994047237832007</v>
      </c>
      <c r="I219" s="26">
        <f t="shared" ref="I219:I230" si="108">ABS(H219/C219)</f>
        <v>0.15559869761504019</v>
      </c>
      <c r="O219" t="s">
        <v>62</v>
      </c>
      <c r="P219">
        <v>83.24</v>
      </c>
      <c r="Q219">
        <v>83.41464660736861</v>
      </c>
    </row>
    <row r="220" spans="1:17" ht="15" thickBot="1" x14ac:dyDescent="0.4">
      <c r="A220" s="27" t="s">
        <v>73</v>
      </c>
      <c r="B220" s="11">
        <v>207</v>
      </c>
      <c r="C220" s="11">
        <v>113.15</v>
      </c>
      <c r="D220" s="25">
        <f t="shared" si="103"/>
        <v>99.634845948471991</v>
      </c>
      <c r="E220" s="25">
        <f t="shared" si="104"/>
        <v>9.7614193498919682E-3</v>
      </c>
      <c r="F220" s="25">
        <f t="shared" si="105"/>
        <v>12.852722048060595</v>
      </c>
      <c r="G220" s="25">
        <f t="shared" si="106"/>
        <v>107.63100133245685</v>
      </c>
      <c r="H220" s="25">
        <f t="shared" si="107"/>
        <v>5.5189986675431584</v>
      </c>
      <c r="I220" s="26">
        <f t="shared" si="108"/>
        <v>4.8775949337544484E-2</v>
      </c>
      <c r="O220" t="s">
        <v>61</v>
      </c>
      <c r="P220">
        <v>127.67</v>
      </c>
      <c r="Q220">
        <v>112.80698337334294</v>
      </c>
    </row>
    <row r="221" spans="1:17" ht="15" thickBot="1" x14ac:dyDescent="0.4">
      <c r="A221" s="27" t="s">
        <v>72</v>
      </c>
      <c r="B221" s="11">
        <v>208</v>
      </c>
      <c r="C221" s="11">
        <v>136.07</v>
      </c>
      <c r="D221" s="25">
        <f t="shared" si="103"/>
        <v>100.52825796470508</v>
      </c>
      <c r="E221" s="25">
        <f t="shared" si="104"/>
        <v>1.0283083068621296E-2</v>
      </c>
      <c r="F221" s="25">
        <f t="shared" si="105"/>
        <v>35.014631306138803</v>
      </c>
      <c r="G221" s="25">
        <f t="shared" si="106"/>
        <v>131.67841958626266</v>
      </c>
      <c r="H221" s="25">
        <f t="shared" si="107"/>
        <v>4.39158041373733</v>
      </c>
      <c r="I221" s="26">
        <f t="shared" si="108"/>
        <v>3.2274420619808411E-2</v>
      </c>
      <c r="O221" t="s">
        <v>60</v>
      </c>
      <c r="P221">
        <v>137.72</v>
      </c>
      <c r="Q221">
        <v>137.97119169010972</v>
      </c>
    </row>
    <row r="222" spans="1:17" ht="15" thickBot="1" x14ac:dyDescent="0.4">
      <c r="A222" s="27" t="s">
        <v>71</v>
      </c>
      <c r="B222" s="11">
        <v>209</v>
      </c>
      <c r="C222" s="11">
        <v>128.55000000000001</v>
      </c>
      <c r="D222" s="25">
        <f t="shared" si="103"/>
        <v>101.73289638980246</v>
      </c>
      <c r="E222" s="25">
        <f t="shared" si="104"/>
        <v>1.0988171540699046E-2</v>
      </c>
      <c r="F222" s="25">
        <f t="shared" si="105"/>
        <v>26.104652877488434</v>
      </c>
      <c r="G222" s="25">
        <f t="shared" si="106"/>
        <v>122.61427433467873</v>
      </c>
      <c r="H222" s="25">
        <f t="shared" si="107"/>
        <v>5.9357256653212858</v>
      </c>
      <c r="I222" s="26">
        <f t="shared" si="108"/>
        <v>4.617445091654053E-2</v>
      </c>
      <c r="O222" t="s">
        <v>59</v>
      </c>
      <c r="P222">
        <v>139.16999999999999</v>
      </c>
      <c r="Q222">
        <v>129.02228137824358</v>
      </c>
    </row>
    <row r="223" spans="1:17" ht="15" thickBot="1" x14ac:dyDescent="0.4">
      <c r="A223" s="27" t="s">
        <v>70</v>
      </c>
      <c r="B223" s="11">
        <v>210</v>
      </c>
      <c r="C223" s="11">
        <v>132.52000000000001</v>
      </c>
      <c r="D223" s="25">
        <f t="shared" si="103"/>
        <v>101.98633471676905</v>
      </c>
      <c r="E223" s="25">
        <f t="shared" si="104"/>
        <v>1.1131302151522015E-2</v>
      </c>
      <c r="F223" s="25">
        <f t="shared" si="105"/>
        <v>30.389040158027257</v>
      </c>
      <c r="G223" s="25">
        <f t="shared" si="106"/>
        <v>131.31506746486514</v>
      </c>
      <c r="H223" s="25">
        <f t="shared" si="107"/>
        <v>1.2049325351348728</v>
      </c>
      <c r="I223" s="26">
        <f t="shared" si="108"/>
        <v>9.0924580073564187E-3</v>
      </c>
      <c r="O223" t="s">
        <v>58</v>
      </c>
      <c r="P223">
        <v>146.29</v>
      </c>
      <c r="Q223">
        <v>135.36135595919524</v>
      </c>
    </row>
    <row r="224" spans="1:17" ht="15" thickBot="1" x14ac:dyDescent="0.4">
      <c r="A224" s="27" t="s">
        <v>69</v>
      </c>
      <c r="B224" s="11">
        <v>211</v>
      </c>
      <c r="C224" s="11">
        <v>81.09</v>
      </c>
      <c r="D224" s="25">
        <f t="shared" si="103"/>
        <v>101.10640821899882</v>
      </c>
      <c r="E224" s="25">
        <f t="shared" si="104"/>
        <v>1.0605265585542761E-2</v>
      </c>
      <c r="F224" s="25">
        <f t="shared" si="105"/>
        <v>-19.484878983016106</v>
      </c>
      <c r="G224" s="25">
        <f t="shared" si="106"/>
        <v>85.518392846048727</v>
      </c>
      <c r="H224" s="25">
        <f t="shared" si="107"/>
        <v>-4.4283928460487232</v>
      </c>
      <c r="I224" s="26">
        <f t="shared" si="108"/>
        <v>5.4610837909097584E-2</v>
      </c>
      <c r="O224" t="s">
        <v>57</v>
      </c>
      <c r="P224">
        <v>85.38</v>
      </c>
      <c r="Q224">
        <v>87.700555986868423</v>
      </c>
    </row>
    <row r="225" spans="1:17" ht="15" thickBot="1" x14ac:dyDescent="0.4">
      <c r="A225" s="27" t="s">
        <v>68</v>
      </c>
      <c r="B225" s="11">
        <v>212</v>
      </c>
      <c r="C225" s="11">
        <v>124.71</v>
      </c>
      <c r="D225" s="25">
        <f t="shared" si="103"/>
        <v>100.42657317249611</v>
      </c>
      <c r="E225" s="25">
        <f t="shared" si="104"/>
        <v>1.019766368719627E-2</v>
      </c>
      <c r="F225" s="25">
        <f t="shared" si="105"/>
        <v>24.695284746943191</v>
      </c>
      <c r="G225" s="25">
        <f t="shared" si="106"/>
        <v>128.14136094981018</v>
      </c>
      <c r="H225" s="25">
        <f t="shared" si="107"/>
        <v>-3.431360949810184</v>
      </c>
      <c r="I225" s="26">
        <f t="shared" si="108"/>
        <v>2.7514721752948314E-2</v>
      </c>
      <c r="O225" t="s">
        <v>56</v>
      </c>
      <c r="P225">
        <v>137.87</v>
      </c>
      <c r="Q225">
        <v>131.42762923903126</v>
      </c>
    </row>
    <row r="226" spans="1:17" ht="15" thickBot="1" x14ac:dyDescent="0.4">
      <c r="A226" s="27" t="s">
        <v>67</v>
      </c>
      <c r="B226" s="11">
        <v>213</v>
      </c>
      <c r="C226" s="11">
        <v>115.02</v>
      </c>
      <c r="D226" s="25">
        <f t="shared" si="103"/>
        <v>101.72547950261087</v>
      </c>
      <c r="E226" s="25">
        <f t="shared" si="104"/>
        <v>1.0958453707209328E-2</v>
      </c>
      <c r="F226" s="25">
        <f t="shared" si="105"/>
        <v>12.525786602763327</v>
      </c>
      <c r="G226" s="25">
        <f t="shared" si="106"/>
        <v>108.6153557226591</v>
      </c>
      <c r="H226" s="25">
        <f t="shared" si="107"/>
        <v>6.4046442773408927</v>
      </c>
      <c r="I226" s="26">
        <f t="shared" si="108"/>
        <v>5.5682874955145997E-2</v>
      </c>
      <c r="O226" t="s">
        <v>55</v>
      </c>
      <c r="P226">
        <v>113.6</v>
      </c>
      <c r="Q226">
        <v>120.56903568771929</v>
      </c>
    </row>
    <row r="227" spans="1:17" ht="15" thickBot="1" x14ac:dyDescent="0.4">
      <c r="A227" s="27" t="s">
        <v>66</v>
      </c>
      <c r="B227" s="11">
        <v>214</v>
      </c>
      <c r="C227" s="11">
        <v>100.19</v>
      </c>
      <c r="D227" s="25">
        <f t="shared" si="103"/>
        <v>100.82929789170367</v>
      </c>
      <c r="E227" s="25">
        <f t="shared" si="104"/>
        <v>1.0422922965551643E-2</v>
      </c>
      <c r="F227" s="25">
        <f t="shared" si="105"/>
        <v>-9.8175345538725034E-2</v>
      </c>
      <c r="G227" s="25">
        <f t="shared" si="106"/>
        <v>104.6983187340432</v>
      </c>
      <c r="H227" s="25">
        <f t="shared" si="107"/>
        <v>-4.5083187340432005</v>
      </c>
      <c r="I227" s="26">
        <f t="shared" si="108"/>
        <v>4.4997691726152318E-2</v>
      </c>
      <c r="O227" t="s">
        <v>54</v>
      </c>
      <c r="P227">
        <v>106.03</v>
      </c>
      <c r="Q227">
        <v>106.55657818708531</v>
      </c>
    </row>
    <row r="228" spans="1:17" ht="15" thickBot="1" x14ac:dyDescent="0.4">
      <c r="A228" s="27" t="s">
        <v>65</v>
      </c>
      <c r="B228" s="11">
        <v>215</v>
      </c>
      <c r="C228" s="11">
        <v>87.52</v>
      </c>
      <c r="D228" s="25">
        <f t="shared" si="103"/>
        <v>101.263876834009</v>
      </c>
      <c r="E228" s="25">
        <f t="shared" si="104"/>
        <v>1.0673323754223845E-2</v>
      </c>
      <c r="F228" s="25">
        <f t="shared" si="105"/>
        <v>-13.996892210696053</v>
      </c>
      <c r="G228" s="25">
        <f t="shared" si="106"/>
        <v>85.412022849900765</v>
      </c>
      <c r="H228" s="25">
        <f t="shared" si="107"/>
        <v>2.1079771500992308</v>
      </c>
      <c r="I228" s="26">
        <f t="shared" si="108"/>
        <v>2.4085662135503096E-2</v>
      </c>
      <c r="O228" t="s">
        <v>53</v>
      </c>
      <c r="P228">
        <v>92.95</v>
      </c>
      <c r="Q228">
        <v>92.565620462163565</v>
      </c>
    </row>
    <row r="229" spans="1:17" ht="15" thickBot="1" x14ac:dyDescent="0.4">
      <c r="A229" s="29" t="s">
        <v>64</v>
      </c>
      <c r="B229" s="30">
        <v>216</v>
      </c>
      <c r="C229" s="30">
        <v>93.84</v>
      </c>
      <c r="D229" s="25">
        <f t="shared" si="103"/>
        <v>101.37251353929031</v>
      </c>
      <c r="E229" s="25">
        <f t="shared" si="104"/>
        <v>1.0731156501790559E-2</v>
      </c>
      <c r="F229" s="25">
        <f t="shared" si="105"/>
        <v>-7.5909501539992021</v>
      </c>
      <c r="G229" s="25">
        <f t="shared" si="106"/>
        <v>93.353140070186868</v>
      </c>
      <c r="H229" s="25">
        <f t="shared" si="107"/>
        <v>0.48685992981313575</v>
      </c>
      <c r="I229" s="26">
        <f t="shared" si="108"/>
        <v>5.1881919204298348E-3</v>
      </c>
      <c r="O229" t="s">
        <v>52</v>
      </c>
      <c r="P229">
        <v>94.71</v>
      </c>
      <c r="Q229">
        <v>99.062665416551283</v>
      </c>
    </row>
    <row r="230" spans="1:17" ht="15" thickBot="1" x14ac:dyDescent="0.4">
      <c r="A230" s="24" t="s">
        <v>63</v>
      </c>
      <c r="B230" s="25">
        <v>217</v>
      </c>
      <c r="C230" s="25">
        <v>71.83</v>
      </c>
      <c r="D230" s="25">
        <f>$K$2*(C230-F218)+(1-$K$2)*(D229+E229)</f>
        <v>99.969630281639908</v>
      </c>
      <c r="E230" s="25">
        <f>$L$2*(D230-D229)+(1-$L$2)*E229</f>
        <v>9.8966282903718422E-3</v>
      </c>
      <c r="F230" s="25">
        <f>$M$2*(C230-D230)+(1-$M$2)*F218</f>
        <v>-27.296388249984446</v>
      </c>
      <c r="G230" s="25">
        <f>D229+E229+F218</f>
        <v>78.855402795702631</v>
      </c>
      <c r="H230" s="25">
        <f t="shared" si="107"/>
        <v>-7.0254027957026324</v>
      </c>
      <c r="I230" s="26">
        <f t="shared" si="108"/>
        <v>9.780596959073691E-2</v>
      </c>
      <c r="O230" t="s">
        <v>51</v>
      </c>
      <c r="P230">
        <v>84.05</v>
      </c>
      <c r="Q230">
        <v>78.4946500315219</v>
      </c>
    </row>
    <row r="231" spans="1:17" ht="15" thickBot="1" x14ac:dyDescent="0.4">
      <c r="A231" s="27" t="s">
        <v>62</v>
      </c>
      <c r="B231" s="11">
        <v>218</v>
      </c>
      <c r="C231" s="11">
        <v>83.24</v>
      </c>
      <c r="D231" s="25">
        <f t="shared" ref="D231:D241" si="109">$K$2*(C231-F219)+(1-$K$2)*(D230+E230)</f>
        <v>99.944385442780529</v>
      </c>
      <c r="E231" s="25">
        <f t="shared" ref="E231:E241" si="110">$L$2*(D231-D230)+(1-$L$2)*E230</f>
        <v>9.8758825018219285E-3</v>
      </c>
      <c r="F231" s="25">
        <f t="shared" ref="F231:F241" si="111">$M$2*(C231-D231)+(1-$M$2)*F219</f>
        <v>-16.683423034744752</v>
      </c>
      <c r="G231" s="25">
        <f t="shared" ref="G231:G241" si="112">D230+E230+F219</f>
        <v>83.41464660736861</v>
      </c>
      <c r="H231" s="25">
        <f t="shared" ref="H231:H242" si="113">C231-G231</f>
        <v>-0.17464660736861504</v>
      </c>
      <c r="I231" s="26">
        <f t="shared" ref="I231:I242" si="114">ABS(H231/C231)</f>
        <v>2.0981091706945587E-3</v>
      </c>
      <c r="O231" t="s">
        <v>50</v>
      </c>
      <c r="P231">
        <v>86.59</v>
      </c>
      <c r="Q231">
        <v>90.23933634424732</v>
      </c>
    </row>
    <row r="232" spans="1:17" ht="15" thickBot="1" x14ac:dyDescent="0.4">
      <c r="A232" s="27" t="s">
        <v>61</v>
      </c>
      <c r="B232" s="11">
        <v>219</v>
      </c>
      <c r="C232" s="11">
        <v>127.67</v>
      </c>
      <c r="D232" s="25">
        <f t="shared" si="109"/>
        <v>102.94491896473869</v>
      </c>
      <c r="E232" s="25">
        <f t="shared" si="110"/>
        <v>1.1641419232230875E-2</v>
      </c>
      <c r="F232" s="25">
        <f t="shared" si="111"/>
        <v>22.941109254389524</v>
      </c>
      <c r="G232" s="25">
        <f t="shared" si="112"/>
        <v>112.80698337334294</v>
      </c>
      <c r="H232" s="25">
        <f t="shared" si="113"/>
        <v>14.863016626657057</v>
      </c>
      <c r="I232" s="26">
        <f t="shared" si="114"/>
        <v>0.1164174561498947</v>
      </c>
      <c r="O232" t="s">
        <v>49</v>
      </c>
      <c r="P232">
        <v>119.19</v>
      </c>
      <c r="Q232">
        <v>129.14303791255571</v>
      </c>
    </row>
    <row r="233" spans="1:17" ht="15" thickBot="1" x14ac:dyDescent="0.4">
      <c r="A233" s="27" t="s">
        <v>60</v>
      </c>
      <c r="B233" s="11">
        <v>220</v>
      </c>
      <c r="C233" s="11">
        <v>137.72</v>
      </c>
      <c r="D233" s="25">
        <f t="shared" si="109"/>
        <v>102.90601691989062</v>
      </c>
      <c r="E233" s="25">
        <f t="shared" si="110"/>
        <v>1.1611580864529214E-2</v>
      </c>
      <c r="F233" s="25">
        <f t="shared" si="111"/>
        <v>34.8441330084854</v>
      </c>
      <c r="G233" s="25">
        <f t="shared" si="112"/>
        <v>137.97119169010972</v>
      </c>
      <c r="H233" s="25">
        <f t="shared" si="113"/>
        <v>-0.25119169010972087</v>
      </c>
      <c r="I233" s="26">
        <f t="shared" si="114"/>
        <v>1.8239303667566139E-3</v>
      </c>
      <c r="O233" t="s">
        <v>48</v>
      </c>
      <c r="P233">
        <v>136.93</v>
      </c>
      <c r="Q233">
        <v>139.0556511438167</v>
      </c>
    </row>
    <row r="234" spans="1:17" ht="15" thickBot="1" x14ac:dyDescent="0.4">
      <c r="A234" s="27" t="s">
        <v>59</v>
      </c>
      <c r="B234" s="11">
        <v>221</v>
      </c>
      <c r="C234" s="11">
        <v>139.16999999999999</v>
      </c>
      <c r="D234" s="25">
        <f t="shared" si="109"/>
        <v>104.95949880081113</v>
      </c>
      <c r="E234" s="25">
        <f t="shared" si="110"/>
        <v>1.2817000356857101E-2</v>
      </c>
      <c r="F234" s="25">
        <f t="shared" si="111"/>
        <v>32.992495183574768</v>
      </c>
      <c r="G234" s="25">
        <f t="shared" si="112"/>
        <v>129.02228137824358</v>
      </c>
      <c r="H234" s="25">
        <f t="shared" si="113"/>
        <v>10.147718621756411</v>
      </c>
      <c r="I234" s="26">
        <f t="shared" si="114"/>
        <v>7.2915992108618322E-2</v>
      </c>
      <c r="O234" t="s">
        <v>47</v>
      </c>
      <c r="P234">
        <v>142.66</v>
      </c>
      <c r="Q234">
        <v>136.78833568574314</v>
      </c>
    </row>
    <row r="235" spans="1:17" ht="15" thickBot="1" x14ac:dyDescent="0.4">
      <c r="A235" s="27" t="s">
        <v>58</v>
      </c>
      <c r="B235" s="11">
        <v>222</v>
      </c>
      <c r="C235" s="11">
        <v>146.29</v>
      </c>
      <c r="D235" s="25">
        <f t="shared" si="109"/>
        <v>107.17131978605978</v>
      </c>
      <c r="E235" s="25">
        <f t="shared" si="110"/>
        <v>1.411518382474073E-2</v>
      </c>
      <c r="F235" s="25">
        <f t="shared" si="111"/>
        <v>37.80694161728001</v>
      </c>
      <c r="G235" s="25">
        <f t="shared" si="112"/>
        <v>135.36135595919524</v>
      </c>
      <c r="H235" s="25">
        <f t="shared" si="113"/>
        <v>10.928644040804755</v>
      </c>
      <c r="I235" s="26">
        <f t="shared" si="114"/>
        <v>7.4705338989710546E-2</v>
      </c>
      <c r="O235" t="s">
        <v>46</v>
      </c>
      <c r="P235">
        <v>154.94999999999999</v>
      </c>
      <c r="Q235">
        <v>142.79697950761397</v>
      </c>
    </row>
    <row r="236" spans="1:17" ht="15" thickBot="1" x14ac:dyDescent="0.4">
      <c r="A236" s="27" t="s">
        <v>57</v>
      </c>
      <c r="B236" s="11">
        <v>223</v>
      </c>
      <c r="C236" s="11">
        <v>85.38</v>
      </c>
      <c r="D236" s="25">
        <f t="shared" si="109"/>
        <v>106.71850496070542</v>
      </c>
      <c r="E236" s="25">
        <f t="shared" si="110"/>
        <v>1.3839531382662551E-2</v>
      </c>
      <c r="F236" s="25">
        <f t="shared" si="111"/>
        <v>-21.059974262631549</v>
      </c>
      <c r="G236" s="25">
        <f t="shared" si="112"/>
        <v>87.700555986868423</v>
      </c>
      <c r="H236" s="25">
        <f t="shared" si="113"/>
        <v>-2.3205559868684276</v>
      </c>
      <c r="I236" s="26">
        <f t="shared" si="114"/>
        <v>2.7179151872434148E-2</v>
      </c>
      <c r="O236" t="s">
        <v>45</v>
      </c>
      <c r="P236">
        <v>85.65</v>
      </c>
      <c r="Q236">
        <v>86.389605926443039</v>
      </c>
    </row>
    <row r="237" spans="1:17" ht="15" thickBot="1" x14ac:dyDescent="0.4">
      <c r="A237" s="27" t="s">
        <v>56</v>
      </c>
      <c r="B237" s="11">
        <v>224</v>
      </c>
      <c r="C237" s="11">
        <v>137.87</v>
      </c>
      <c r="D237" s="25">
        <f t="shared" si="109"/>
        <v>108.0286442821284</v>
      </c>
      <c r="E237" s="25">
        <f t="shared" si="110"/>
        <v>1.4604802827559077E-2</v>
      </c>
      <c r="F237" s="25">
        <f t="shared" si="111"/>
        <v>29.068093605060078</v>
      </c>
      <c r="G237" s="25">
        <f t="shared" si="112"/>
        <v>131.42762923903126</v>
      </c>
      <c r="H237" s="25">
        <f t="shared" si="113"/>
        <v>6.4423707609687426</v>
      </c>
      <c r="I237" s="26">
        <f t="shared" si="114"/>
        <v>4.6727865097328951E-2</v>
      </c>
      <c r="O237" t="s">
        <v>44</v>
      </c>
      <c r="P237">
        <v>144.16</v>
      </c>
      <c r="Q237">
        <v>136.38294209977479</v>
      </c>
    </row>
    <row r="238" spans="1:17" ht="15" thickBot="1" x14ac:dyDescent="0.4">
      <c r="A238" s="27" t="s">
        <v>55</v>
      </c>
      <c r="B238" s="11">
        <v>225</v>
      </c>
      <c r="C238" s="11">
        <v>113.6</v>
      </c>
      <c r="D238" s="25">
        <f t="shared" si="109"/>
        <v>106.64097656231468</v>
      </c>
      <c r="E238" s="25">
        <f t="shared" si="110"/>
        <v>1.3776970309351995E-2</v>
      </c>
      <c r="F238" s="25">
        <f t="shared" si="111"/>
        <v>7.7954998622949496</v>
      </c>
      <c r="G238" s="25">
        <f t="shared" si="112"/>
        <v>120.56903568771929</v>
      </c>
      <c r="H238" s="25">
        <f t="shared" si="113"/>
        <v>-6.9690356877192983</v>
      </c>
      <c r="I238" s="26">
        <f t="shared" si="114"/>
        <v>6.134714513837411E-2</v>
      </c>
      <c r="O238" t="s">
        <v>43</v>
      </c>
      <c r="P238">
        <v>120.74</v>
      </c>
      <c r="Q238">
        <v>116.6902185538687</v>
      </c>
    </row>
    <row r="239" spans="1:17" ht="15" thickBot="1" x14ac:dyDescent="0.4">
      <c r="A239" s="27" t="s">
        <v>54</v>
      </c>
      <c r="B239" s="11">
        <v>226</v>
      </c>
      <c r="C239" s="11">
        <v>106.03</v>
      </c>
      <c r="D239" s="25">
        <f t="shared" si="109"/>
        <v>106.54879825332002</v>
      </c>
      <c r="E239" s="25">
        <f t="shared" si="110"/>
        <v>1.3714419539606922E-2</v>
      </c>
      <c r="F239" s="25">
        <f t="shared" si="111"/>
        <v>-0.45559435267322435</v>
      </c>
      <c r="G239" s="25">
        <f t="shared" si="112"/>
        <v>106.55657818708531</v>
      </c>
      <c r="H239" s="25">
        <f t="shared" si="113"/>
        <v>-0.52657818708530613</v>
      </c>
      <c r="I239" s="26">
        <f t="shared" si="114"/>
        <v>4.9663131857522035E-3</v>
      </c>
      <c r="O239" t="s">
        <v>42</v>
      </c>
      <c r="P239">
        <v>113.19</v>
      </c>
      <c r="Q239">
        <v>109.26949273247631</v>
      </c>
    </row>
    <row r="240" spans="1:17" ht="15" thickBot="1" x14ac:dyDescent="0.4">
      <c r="A240" s="27" t="s">
        <v>53</v>
      </c>
      <c r="B240" s="11">
        <v>227</v>
      </c>
      <c r="C240" s="11">
        <v>92.95</v>
      </c>
      <c r="D240" s="25">
        <f t="shared" si="109"/>
        <v>106.63985549162628</v>
      </c>
      <c r="E240" s="25">
        <f t="shared" si="110"/>
        <v>1.3760078924206597E-2</v>
      </c>
      <c r="F240" s="25">
        <f t="shared" si="111"/>
        <v>-13.735991633828718</v>
      </c>
      <c r="G240" s="25">
        <f t="shared" si="112"/>
        <v>92.565620462163565</v>
      </c>
      <c r="H240" s="25">
        <f t="shared" si="113"/>
        <v>0.38437953783643763</v>
      </c>
      <c r="I240" s="26">
        <f t="shared" si="114"/>
        <v>4.1353366093215453E-3</v>
      </c>
      <c r="O240" t="s">
        <v>41</v>
      </c>
      <c r="P240">
        <v>93.81</v>
      </c>
      <c r="Q240">
        <v>96.793917684262325</v>
      </c>
    </row>
    <row r="241" spans="1:17" ht="15" thickBot="1" x14ac:dyDescent="0.4">
      <c r="A241" s="29" t="s">
        <v>52</v>
      </c>
      <c r="B241" s="30">
        <v>228</v>
      </c>
      <c r="C241" s="30">
        <v>94.71</v>
      </c>
      <c r="D241" s="25">
        <f t="shared" si="109"/>
        <v>105.77779524369573</v>
      </c>
      <c r="E241" s="25">
        <f t="shared" si="110"/>
        <v>1.3243037810606604E-2</v>
      </c>
      <c r="F241" s="25">
        <f t="shared" si="111"/>
        <v>-10.54535538712064</v>
      </c>
      <c r="G241" s="25">
        <f t="shared" si="112"/>
        <v>99.062665416551283</v>
      </c>
      <c r="H241" s="25">
        <f t="shared" si="113"/>
        <v>-4.3526654165512895</v>
      </c>
      <c r="I241" s="26">
        <f t="shared" si="114"/>
        <v>4.5957823002336501E-2</v>
      </c>
      <c r="O241" t="s">
        <v>40</v>
      </c>
      <c r="P241">
        <v>91.64</v>
      </c>
      <c r="Q241">
        <v>99.399749820674117</v>
      </c>
    </row>
    <row r="242" spans="1:17" ht="15" thickBot="1" x14ac:dyDescent="0.4">
      <c r="A242" s="24" t="s">
        <v>51</v>
      </c>
      <c r="B242" s="25">
        <v>229</v>
      </c>
      <c r="C242" s="25">
        <v>84.05</v>
      </c>
      <c r="D242" s="25">
        <f>$K$2*(C242-F230)+(1-$K$2)*(D241+E241)</f>
        <v>106.90885643648876</v>
      </c>
      <c r="E242" s="25">
        <f>$L$2*(D242-D241)+(1-$L$2)*E241</f>
        <v>1.3902942503307633E-2</v>
      </c>
      <c r="F242" s="25">
        <f>$M$2*(C242-D242)+(1-$M$2)*F230</f>
        <v>-23.525651598303835</v>
      </c>
      <c r="G242" s="25">
        <f>D241+E241+F230</f>
        <v>78.4946500315219</v>
      </c>
      <c r="H242" s="25">
        <f t="shared" si="113"/>
        <v>5.5553499684780974</v>
      </c>
      <c r="I242" s="26">
        <f t="shared" si="114"/>
        <v>6.6095775948579391E-2</v>
      </c>
      <c r="O242" t="s">
        <v>39</v>
      </c>
      <c r="P242">
        <v>85.44</v>
      </c>
      <c r="Q242">
        <v>84.872760042567961</v>
      </c>
    </row>
    <row r="243" spans="1:17" ht="15" thickBot="1" x14ac:dyDescent="0.4">
      <c r="A243" s="27" t="s">
        <v>50</v>
      </c>
      <c r="B243" s="11">
        <v>230</v>
      </c>
      <c r="C243" s="11">
        <v>86.59</v>
      </c>
      <c r="D243" s="25">
        <f t="shared" ref="D243:D253" si="115">$K$2*(C243-F231)+(1-$K$2)*(D242+E242)</f>
        <v>106.18845921025684</v>
      </c>
      <c r="E243" s="25">
        <f t="shared" ref="E243:E253" si="116">$L$2*(D243-D242)+(1-$L$2)*E242</f>
        <v>1.3469447909361663E-2</v>
      </c>
      <c r="F243" s="25">
        <f t="shared" ref="F243:F253" si="117">$M$2*(C243-D243)+(1-$M$2)*F231</f>
        <v>-19.160438233722992</v>
      </c>
      <c r="G243" s="25">
        <f t="shared" ref="G243:G253" si="118">D242+E242+F231</f>
        <v>90.23933634424732</v>
      </c>
      <c r="H243" s="25">
        <f t="shared" ref="H243:H254" si="119">C243-G243</f>
        <v>-3.6493363442473168</v>
      </c>
      <c r="I243" s="26">
        <f t="shared" ref="I243:I254" si="120">ABS(H243/C243)</f>
        <v>4.2145009172506256E-2</v>
      </c>
      <c r="O243" t="s">
        <v>38</v>
      </c>
      <c r="P243">
        <v>101.19</v>
      </c>
      <c r="Q243">
        <v>89.366860087635501</v>
      </c>
    </row>
    <row r="244" spans="1:17" ht="15" thickBot="1" x14ac:dyDescent="0.4">
      <c r="A244" s="27" t="s">
        <v>49</v>
      </c>
      <c r="B244" s="11">
        <v>231</v>
      </c>
      <c r="C244" s="11">
        <v>119.19</v>
      </c>
      <c r="D244" s="25">
        <f t="shared" si="115"/>
        <v>104.19923098133003</v>
      </c>
      <c r="E244" s="25">
        <f t="shared" si="116"/>
        <v>1.228715400125599E-2</v>
      </c>
      <c r="F244" s="25">
        <f t="shared" si="117"/>
        <v>16.185407981671652</v>
      </c>
      <c r="G244" s="25">
        <f t="shared" si="118"/>
        <v>129.14303791255571</v>
      </c>
      <c r="H244" s="25">
        <f t="shared" si="119"/>
        <v>-9.9530379125557147</v>
      </c>
      <c r="I244" s="26">
        <f t="shared" si="120"/>
        <v>8.350564571319502E-2</v>
      </c>
      <c r="O244" t="s">
        <v>37</v>
      </c>
      <c r="P244">
        <v>142.84</v>
      </c>
      <c r="Q244">
        <v>127.10785011173317</v>
      </c>
    </row>
    <row r="245" spans="1:17" ht="15" thickBot="1" x14ac:dyDescent="0.4">
      <c r="A245" s="27" t="s">
        <v>48</v>
      </c>
      <c r="B245" s="11">
        <v>232</v>
      </c>
      <c r="C245" s="11">
        <v>136.93</v>
      </c>
      <c r="D245" s="25">
        <f t="shared" si="115"/>
        <v>103.78380584840073</v>
      </c>
      <c r="E245" s="25">
        <f t="shared" si="116"/>
        <v>1.2034653767641693E-2</v>
      </c>
      <c r="F245" s="25">
        <f t="shared" si="117"/>
        <v>33.401330894819061</v>
      </c>
      <c r="G245" s="25">
        <f t="shared" si="118"/>
        <v>139.0556511438167</v>
      </c>
      <c r="H245" s="25">
        <f t="shared" si="119"/>
        <v>-2.1256511438166967</v>
      </c>
      <c r="I245" s="26">
        <f t="shared" si="120"/>
        <v>1.5523633563256384E-2</v>
      </c>
      <c r="O245" t="s">
        <v>36</v>
      </c>
      <c r="P245">
        <v>150.71</v>
      </c>
      <c r="Q245">
        <v>147.50733593651339</v>
      </c>
    </row>
    <row r="246" spans="1:17" ht="15" thickBot="1" x14ac:dyDescent="0.4">
      <c r="A246" s="27" t="s">
        <v>47</v>
      </c>
      <c r="B246" s="11">
        <v>233</v>
      </c>
      <c r="C246" s="11">
        <v>142.66</v>
      </c>
      <c r="D246" s="25">
        <f t="shared" si="115"/>
        <v>104.97730575776535</v>
      </c>
      <c r="E246" s="25">
        <f t="shared" si="116"/>
        <v>1.2732132568604561E-2</v>
      </c>
      <c r="F246" s="25">
        <f t="shared" si="117"/>
        <v>36.977932637877743</v>
      </c>
      <c r="G246" s="25">
        <f t="shared" si="118"/>
        <v>136.78833568574314</v>
      </c>
      <c r="H246" s="25">
        <f t="shared" si="119"/>
        <v>5.8716643142568614</v>
      </c>
      <c r="I246" s="26">
        <f t="shared" si="120"/>
        <v>4.1158448859223762E-2</v>
      </c>
      <c r="O246" t="s">
        <v>35</v>
      </c>
      <c r="P246">
        <v>154.24</v>
      </c>
      <c r="Q246">
        <v>151.74676412024485</v>
      </c>
    </row>
    <row r="247" spans="1:17" ht="15" thickBot="1" x14ac:dyDescent="0.4">
      <c r="A247" s="27" t="s">
        <v>46</v>
      </c>
      <c r="B247" s="11">
        <v>234</v>
      </c>
      <c r="C247" s="11">
        <v>154.94999999999999</v>
      </c>
      <c r="D247" s="25">
        <f t="shared" si="115"/>
        <v>107.43540443273811</v>
      </c>
      <c r="E247" s="25">
        <f t="shared" si="116"/>
        <v>1.417575633649011E-2</v>
      </c>
      <c r="F247" s="25">
        <f t="shared" si="117"/>
        <v>46.055898039339539</v>
      </c>
      <c r="G247" s="25">
        <f t="shared" si="118"/>
        <v>142.79697950761397</v>
      </c>
      <c r="H247" s="25">
        <f t="shared" si="119"/>
        <v>12.15302049238602</v>
      </c>
      <c r="I247" s="26">
        <f t="shared" si="120"/>
        <v>7.8431884429725846E-2</v>
      </c>
      <c r="O247" t="s">
        <v>34</v>
      </c>
      <c r="P247">
        <v>150.63</v>
      </c>
      <c r="Q247">
        <v>161.34510473790846</v>
      </c>
    </row>
    <row r="248" spans="1:17" ht="15" thickBot="1" x14ac:dyDescent="0.4">
      <c r="A248" s="27" t="s">
        <v>45</v>
      </c>
      <c r="B248" s="11">
        <v>235</v>
      </c>
      <c r="C248" s="11">
        <v>85.65</v>
      </c>
      <c r="D248" s="25">
        <f t="shared" si="115"/>
        <v>107.30076059412528</v>
      </c>
      <c r="E248" s="25">
        <f t="shared" si="116"/>
        <v>1.4087900589439314E-2</v>
      </c>
      <c r="F248" s="25">
        <f t="shared" si="117"/>
        <v>-21.561987491404423</v>
      </c>
      <c r="G248" s="25">
        <f t="shared" si="118"/>
        <v>86.389605926443039</v>
      </c>
      <c r="H248" s="25">
        <f t="shared" si="119"/>
        <v>-0.73960592644303347</v>
      </c>
      <c r="I248" s="26">
        <f t="shared" si="120"/>
        <v>8.6352122176653057E-3</v>
      </c>
      <c r="O248" t="s">
        <v>33</v>
      </c>
      <c r="P248">
        <v>91.25</v>
      </c>
      <c r="Q248">
        <v>91.588609126070693</v>
      </c>
    </row>
    <row r="249" spans="1:17" ht="15" thickBot="1" x14ac:dyDescent="0.4">
      <c r="A249" s="27" t="s">
        <v>44</v>
      </c>
      <c r="B249" s="11">
        <v>236</v>
      </c>
      <c r="C249" s="11">
        <v>144.16</v>
      </c>
      <c r="D249" s="25">
        <f t="shared" si="115"/>
        <v>108.87970697573724</v>
      </c>
      <c r="E249" s="25">
        <f t="shared" si="116"/>
        <v>1.5011715836523044E-2</v>
      </c>
      <c r="F249" s="25">
        <f t="shared" si="117"/>
        <v>34.346831656311089</v>
      </c>
      <c r="G249" s="25">
        <f t="shared" si="118"/>
        <v>136.38294209977479</v>
      </c>
      <c r="H249" s="25">
        <f t="shared" si="119"/>
        <v>7.777057900225202</v>
      </c>
      <c r="I249" s="26">
        <f t="shared" si="120"/>
        <v>5.3947404968265833E-2</v>
      </c>
      <c r="O249" t="s">
        <v>32</v>
      </c>
      <c r="P249">
        <v>160.18</v>
      </c>
      <c r="Q249">
        <v>147.44668156692975</v>
      </c>
    </row>
    <row r="250" spans="1:17" ht="15" thickBot="1" x14ac:dyDescent="0.4">
      <c r="A250" s="27" t="s">
        <v>43</v>
      </c>
      <c r="B250" s="11">
        <v>237</v>
      </c>
      <c r="C250" s="11">
        <v>120.74</v>
      </c>
      <c r="D250" s="25">
        <f t="shared" si="115"/>
        <v>109.70959430695045</v>
      </c>
      <c r="E250" s="25">
        <f t="shared" si="116"/>
        <v>1.5492778199088781E-2</v>
      </c>
      <c r="F250" s="25">
        <f t="shared" si="117"/>
        <v>10.544320263686656</v>
      </c>
      <c r="G250" s="25">
        <f t="shared" si="118"/>
        <v>116.6902185538687</v>
      </c>
      <c r="H250" s="25">
        <f t="shared" si="119"/>
        <v>4.0497814461312913</v>
      </c>
      <c r="I250" s="26">
        <f t="shared" si="120"/>
        <v>3.3541340451642303E-2</v>
      </c>
      <c r="O250" t="s">
        <v>31</v>
      </c>
      <c r="P250">
        <v>124.29</v>
      </c>
      <c r="Q250">
        <v>126.22520018822595</v>
      </c>
    </row>
    <row r="251" spans="1:17" ht="15" thickBot="1" x14ac:dyDescent="0.4">
      <c r="A251" s="27" t="s">
        <v>42</v>
      </c>
      <c r="B251" s="11">
        <v>238</v>
      </c>
      <c r="C251" s="11">
        <v>113.19</v>
      </c>
      <c r="D251" s="25">
        <f t="shared" si="115"/>
        <v>110.51395083365233</v>
      </c>
      <c r="E251" s="25">
        <f t="shared" si="116"/>
        <v>1.5958484438711364E-2</v>
      </c>
      <c r="F251" s="25">
        <f t="shared" si="117"/>
        <v>2.2054802026138178</v>
      </c>
      <c r="G251" s="25">
        <f t="shared" si="118"/>
        <v>109.26949273247631</v>
      </c>
      <c r="H251" s="25">
        <f t="shared" si="119"/>
        <v>3.9205072675236892</v>
      </c>
      <c r="I251" s="26">
        <f t="shared" si="120"/>
        <v>3.4636516189802007E-2</v>
      </c>
      <c r="O251" t="s">
        <v>30</v>
      </c>
      <c r="P251">
        <v>120.45</v>
      </c>
      <c r="Q251">
        <v>117.51563848504617</v>
      </c>
    </row>
    <row r="252" spans="1:17" ht="15" thickBot="1" x14ac:dyDescent="0.4">
      <c r="A252" s="27" t="s">
        <v>41</v>
      </c>
      <c r="B252" s="11">
        <v>239</v>
      </c>
      <c r="C252" s="11">
        <v>93.81</v>
      </c>
      <c r="D252" s="25">
        <f t="shared" si="115"/>
        <v>109.9295011747036</v>
      </c>
      <c r="E252" s="25">
        <f t="shared" si="116"/>
        <v>1.5604033091154285E-2</v>
      </c>
      <c r="F252" s="25">
        <f t="shared" si="117"/>
        <v>-15.761348783511288</v>
      </c>
      <c r="G252" s="25">
        <f t="shared" si="118"/>
        <v>96.793917684262325</v>
      </c>
      <c r="H252" s="25">
        <f t="shared" si="119"/>
        <v>-2.9839176842623232</v>
      </c>
      <c r="I252" s="26">
        <f t="shared" si="120"/>
        <v>3.1808098116003873E-2</v>
      </c>
      <c r="O252" t="s">
        <v>29</v>
      </c>
      <c r="P252">
        <v>99.43</v>
      </c>
      <c r="Q252">
        <v>100.15826388684863</v>
      </c>
    </row>
    <row r="253" spans="1:17" ht="15" thickBot="1" x14ac:dyDescent="0.4">
      <c r="A253" s="29" t="s">
        <v>40</v>
      </c>
      <c r="B253" s="30">
        <v>240</v>
      </c>
      <c r="C253" s="30">
        <v>91.64</v>
      </c>
      <c r="D253" s="25">
        <f t="shared" si="115"/>
        <v>108.38372936704872</v>
      </c>
      <c r="E253" s="25">
        <f t="shared" si="116"/>
        <v>1.4682273823078582E-2</v>
      </c>
      <c r="F253" s="25">
        <f t="shared" si="117"/>
        <v>-15.812345445841254</v>
      </c>
      <c r="G253" s="25">
        <f t="shared" si="118"/>
        <v>99.399749820674117</v>
      </c>
      <c r="H253" s="25">
        <f t="shared" si="119"/>
        <v>-7.7597498206741164</v>
      </c>
      <c r="I253" s="26">
        <f t="shared" si="120"/>
        <v>8.467644937444474E-2</v>
      </c>
      <c r="O253" t="s">
        <v>28</v>
      </c>
      <c r="P253">
        <v>100.28</v>
      </c>
      <c r="Q253">
        <v>99.979660981338483</v>
      </c>
    </row>
    <row r="254" spans="1:17" ht="15" thickBot="1" x14ac:dyDescent="0.4">
      <c r="A254" s="24" t="s">
        <v>39</v>
      </c>
      <c r="B254" s="25">
        <v>241</v>
      </c>
      <c r="C254" s="25">
        <v>85.44</v>
      </c>
      <c r="D254" s="25">
        <f>$K$2*(C254-F242)+(1-$K$2)*(D253+E253)</f>
        <v>108.51254866666618</v>
      </c>
      <c r="E254" s="25">
        <f>$L$2*(D254-D253)+(1-$L$2)*E253</f>
        <v>1.4749654692316509E-2</v>
      </c>
      <c r="F254" s="25">
        <f>$M$2*(C254-D254)+(1-$M$2)*F242</f>
        <v>-23.140633100833245</v>
      </c>
      <c r="G254" s="25">
        <f>D253+E253+F242</f>
        <v>84.872760042567961</v>
      </c>
      <c r="H254" s="25">
        <f t="shared" si="119"/>
        <v>0.56723995743203659</v>
      </c>
      <c r="I254" s="26">
        <f t="shared" si="120"/>
        <v>6.6390444455996797E-3</v>
      </c>
      <c r="O254" t="s">
        <v>27</v>
      </c>
      <c r="P254">
        <v>100.51</v>
      </c>
      <c r="Q254">
        <v>92.730772799043791</v>
      </c>
    </row>
    <row r="255" spans="1:17" ht="15" thickBot="1" x14ac:dyDescent="0.4">
      <c r="A255" s="27" t="s">
        <v>38</v>
      </c>
      <c r="B255" s="11">
        <v>242</v>
      </c>
      <c r="C255" s="11">
        <v>101.19</v>
      </c>
      <c r="D255" s="25">
        <f t="shared" ref="D255:D265" si="121">$K$2*(C255-F243)+(1-$K$2)*(D254+E254)</f>
        <v>110.9062880372051</v>
      </c>
      <c r="E255" s="25">
        <f t="shared" ref="E255:E265" si="122">$L$2*(D255-D254)+(1-$L$2)*E254</f>
        <v>1.6154092856410701E-2</v>
      </c>
      <c r="F255" s="25">
        <f t="shared" ref="F255:F265" si="123">$M$2*(C255-D255)+(1-$M$2)*F243</f>
        <v>-11.135390800444167</v>
      </c>
      <c r="G255" s="25">
        <f t="shared" ref="G255:G265" si="124">D254+E254+F243</f>
        <v>89.366860087635501</v>
      </c>
      <c r="H255" s="25">
        <f t="shared" ref="H255:H266" si="125">C255-G255</f>
        <v>11.823139912364496</v>
      </c>
      <c r="I255" s="26">
        <f t="shared" ref="I255:I266" si="126">ABS(H255/C255)</f>
        <v>0.11684099132685538</v>
      </c>
      <c r="O255" t="s">
        <v>26</v>
      </c>
      <c r="P255">
        <v>108.34</v>
      </c>
      <c r="Q255">
        <v>106.32120099157322</v>
      </c>
    </row>
    <row r="256" spans="1:17" ht="15" thickBot="1" x14ac:dyDescent="0.4">
      <c r="A256" s="27" t="s">
        <v>37</v>
      </c>
      <c r="B256" s="11">
        <v>243</v>
      </c>
      <c r="C256" s="11">
        <v>142.84</v>
      </c>
      <c r="D256" s="25">
        <f t="shared" si="121"/>
        <v>114.08798217016573</v>
      </c>
      <c r="E256" s="25">
        <f t="shared" si="122"/>
        <v>1.802287152858268E-2</v>
      </c>
      <c r="F256" s="25">
        <f t="shared" si="123"/>
        <v>26.863726094845767</v>
      </c>
      <c r="G256" s="25">
        <f t="shared" si="124"/>
        <v>127.10785011173317</v>
      </c>
      <c r="H256" s="25">
        <f t="shared" si="125"/>
        <v>15.732149888266832</v>
      </c>
      <c r="I256" s="26">
        <f t="shared" si="126"/>
        <v>0.11013826580976499</v>
      </c>
      <c r="O256" t="s">
        <v>25</v>
      </c>
      <c r="P256">
        <v>76.709999999999994</v>
      </c>
      <c r="Q256">
        <v>144.7466606753878</v>
      </c>
    </row>
    <row r="257" spans="1:17" ht="15" thickBot="1" x14ac:dyDescent="0.4">
      <c r="A257" s="27" t="s">
        <v>36</v>
      </c>
      <c r="B257" s="11">
        <v>244</v>
      </c>
      <c r="C257" s="11">
        <v>150.71</v>
      </c>
      <c r="D257" s="25">
        <f t="shared" si="121"/>
        <v>114.75042817521219</v>
      </c>
      <c r="E257" s="25">
        <f t="shared" si="122"/>
        <v>1.840330715489458E-2</v>
      </c>
      <c r="F257" s="25">
        <f t="shared" si="123"/>
        <v>35.575163837069823</v>
      </c>
      <c r="G257" s="25">
        <f t="shared" si="124"/>
        <v>147.50733593651339</v>
      </c>
      <c r="H257" s="25">
        <f t="shared" si="125"/>
        <v>3.2026640634866226</v>
      </c>
      <c r="I257" s="26">
        <f t="shared" si="126"/>
        <v>2.1250508018622667E-2</v>
      </c>
      <c r="O257" t="s">
        <v>24</v>
      </c>
      <c r="P257">
        <v>45.17</v>
      </c>
      <c r="Q257">
        <v>139.78017003574138</v>
      </c>
    </row>
    <row r="258" spans="1:17" ht="15" thickBot="1" x14ac:dyDescent="0.4">
      <c r="A258" s="27" t="s">
        <v>35</v>
      </c>
      <c r="B258" s="11">
        <v>245</v>
      </c>
      <c r="C258" s="11">
        <v>154.24</v>
      </c>
      <c r="D258" s="25">
        <f t="shared" si="121"/>
        <v>115.270507226804</v>
      </c>
      <c r="E258" s="25">
        <f t="shared" si="122"/>
        <v>1.869947176493655E-2</v>
      </c>
      <c r="F258" s="25">
        <f t="shared" si="123"/>
        <v>38.670235727048123</v>
      </c>
      <c r="G258" s="25">
        <f t="shared" si="124"/>
        <v>151.74676412024485</v>
      </c>
      <c r="H258" s="25">
        <f t="shared" si="125"/>
        <v>2.4932358797551615</v>
      </c>
      <c r="I258" s="26">
        <f t="shared" si="126"/>
        <v>1.616465171003087E-2</v>
      </c>
      <c r="O258" t="s">
        <v>23</v>
      </c>
      <c r="P258">
        <v>146.6</v>
      </c>
      <c r="Q258">
        <v>123.83909397736228</v>
      </c>
    </row>
    <row r="259" spans="1:17" ht="15" thickBot="1" x14ac:dyDescent="0.4">
      <c r="A259" s="27" t="s">
        <v>34</v>
      </c>
      <c r="B259" s="11">
        <v>246</v>
      </c>
      <c r="C259" s="11">
        <v>150.63</v>
      </c>
      <c r="D259" s="25">
        <f t="shared" si="121"/>
        <v>113.13316996343353</v>
      </c>
      <c r="E259" s="25">
        <f t="shared" si="122"/>
        <v>1.7426654041579715E-2</v>
      </c>
      <c r="F259" s="25">
        <f t="shared" si="123"/>
        <v>38.782938029423747</v>
      </c>
      <c r="G259" s="25">
        <f t="shared" si="124"/>
        <v>161.34510473790846</v>
      </c>
      <c r="H259" s="25">
        <f t="shared" si="125"/>
        <v>-10.715104737908462</v>
      </c>
      <c r="I259" s="26">
        <f t="shared" si="126"/>
        <v>7.1135263479442754E-2</v>
      </c>
      <c r="O259" t="s">
        <v>22</v>
      </c>
      <c r="P259">
        <v>195.01</v>
      </c>
      <c r="Q259">
        <v>128.53513953555347</v>
      </c>
    </row>
    <row r="260" spans="1:17" ht="15" thickBot="1" x14ac:dyDescent="0.4">
      <c r="A260" s="27" t="s">
        <v>33</v>
      </c>
      <c r="B260" s="11">
        <v>247</v>
      </c>
      <c r="C260" s="11">
        <v>91.25</v>
      </c>
      <c r="D260" s="25">
        <f t="shared" si="121"/>
        <v>113.08246347902079</v>
      </c>
      <c r="E260" s="25">
        <f t="shared" si="122"/>
        <v>1.73864315978897E-2</v>
      </c>
      <c r="F260" s="25">
        <f t="shared" si="123"/>
        <v>-21.791821048158376</v>
      </c>
      <c r="G260" s="25">
        <f t="shared" si="124"/>
        <v>91.588609126070693</v>
      </c>
      <c r="H260" s="25">
        <f t="shared" si="125"/>
        <v>-0.33860912607069338</v>
      </c>
      <c r="I260" s="26">
        <f t="shared" si="126"/>
        <v>3.7107849432404753E-3</v>
      </c>
      <c r="O260" t="s">
        <v>21</v>
      </c>
      <c r="P260">
        <v>125.9</v>
      </c>
      <c r="Q260">
        <v>81.347510919094759</v>
      </c>
    </row>
    <row r="261" spans="1:17" ht="15" thickBot="1" x14ac:dyDescent="0.4">
      <c r="A261" s="27" t="s">
        <v>32</v>
      </c>
      <c r="B261" s="11">
        <v>248</v>
      </c>
      <c r="C261" s="11">
        <v>160.18</v>
      </c>
      <c r="D261" s="25">
        <f t="shared" si="121"/>
        <v>115.66198093718249</v>
      </c>
      <c r="E261" s="25">
        <f t="shared" si="122"/>
        <v>1.8898987356810039E-2</v>
      </c>
      <c r="F261" s="25">
        <f t="shared" si="123"/>
        <v>42.989669782718437</v>
      </c>
      <c r="G261" s="25">
        <f t="shared" si="124"/>
        <v>147.44668156692975</v>
      </c>
      <c r="H261" s="25">
        <f t="shared" si="125"/>
        <v>12.733318433070252</v>
      </c>
      <c r="I261" s="26">
        <f t="shared" si="126"/>
        <v>7.9493809670809407E-2</v>
      </c>
      <c r="O261" t="s">
        <v>20</v>
      </c>
      <c r="P261">
        <v>189.84</v>
      </c>
      <c r="Q261">
        <v>155.11032079056292</v>
      </c>
    </row>
    <row r="262" spans="1:17" ht="15" thickBot="1" x14ac:dyDescent="0.4">
      <c r="A262" s="27" t="s">
        <v>31</v>
      </c>
      <c r="B262" s="11">
        <v>249</v>
      </c>
      <c r="C262" s="11">
        <v>124.29</v>
      </c>
      <c r="D262" s="25">
        <f t="shared" si="121"/>
        <v>115.2914891721657</v>
      </c>
      <c r="E262" s="25">
        <f t="shared" si="122"/>
        <v>1.8669110266658673E-2</v>
      </c>
      <c r="F262" s="25">
        <f t="shared" si="123"/>
        <v>9.2307882054926917</v>
      </c>
      <c r="G262" s="25">
        <f t="shared" si="124"/>
        <v>126.22520018822595</v>
      </c>
      <c r="H262" s="25">
        <f t="shared" si="125"/>
        <v>-1.9352001882259486</v>
      </c>
      <c r="I262" s="26">
        <f t="shared" si="126"/>
        <v>1.5570039329197431E-2</v>
      </c>
      <c r="O262" t="s">
        <v>19</v>
      </c>
      <c r="P262">
        <v>145.77000000000001</v>
      </c>
      <c r="Q262">
        <v>128.36038981788866</v>
      </c>
    </row>
    <row r="263" spans="1:17" ht="15" thickBot="1" x14ac:dyDescent="0.4">
      <c r="A263" s="27" t="s">
        <v>30</v>
      </c>
      <c r="B263" s="11">
        <v>250</v>
      </c>
      <c r="C263" s="11">
        <v>120.45</v>
      </c>
      <c r="D263" s="25">
        <f t="shared" si="121"/>
        <v>115.90059499538631</v>
      </c>
      <c r="E263" s="25">
        <f t="shared" si="122"/>
        <v>1.9017674973614444E-2</v>
      </c>
      <c r="F263" s="25">
        <f t="shared" si="123"/>
        <v>4.1972007200430133</v>
      </c>
      <c r="G263" s="25">
        <f t="shared" si="124"/>
        <v>117.51563848504617</v>
      </c>
      <c r="H263" s="25">
        <f t="shared" si="125"/>
        <v>2.9343615149538351</v>
      </c>
      <c r="I263" s="26">
        <f t="shared" si="126"/>
        <v>2.4361656413066292E-2</v>
      </c>
      <c r="O263" t="s">
        <v>18</v>
      </c>
      <c r="P263">
        <v>130.79</v>
      </c>
      <c r="Q263">
        <v>123.34763046814467</v>
      </c>
    </row>
    <row r="264" spans="1:17" ht="15" thickBot="1" x14ac:dyDescent="0.4">
      <c r="A264" s="27" t="s">
        <v>29</v>
      </c>
      <c r="B264" s="11">
        <v>251</v>
      </c>
      <c r="C264" s="11">
        <v>99.43</v>
      </c>
      <c r="D264" s="25">
        <f t="shared" si="121"/>
        <v>115.77307526066359</v>
      </c>
      <c r="E264" s="25">
        <f t="shared" si="122"/>
        <v>1.8931166516148578E-2</v>
      </c>
      <c r="F264" s="25">
        <f t="shared" si="123"/>
        <v>-16.25566351540348</v>
      </c>
      <c r="G264" s="25">
        <f t="shared" si="124"/>
        <v>100.15826388684863</v>
      </c>
      <c r="H264" s="25">
        <f t="shared" si="125"/>
        <v>-0.72826388684862309</v>
      </c>
      <c r="I264" s="26">
        <f t="shared" si="126"/>
        <v>7.3243878793988037E-3</v>
      </c>
      <c r="O264" t="s">
        <v>17</v>
      </c>
      <c r="P264">
        <v>86.62</v>
      </c>
      <c r="Q264">
        <v>102.91559436840386</v>
      </c>
    </row>
    <row r="265" spans="1:17" ht="15" thickBot="1" x14ac:dyDescent="0.4">
      <c r="A265" s="29" t="s">
        <v>28</v>
      </c>
      <c r="B265" s="30">
        <v>252</v>
      </c>
      <c r="C265" s="30">
        <v>100.28</v>
      </c>
      <c r="D265" s="32">
        <f t="shared" si="121"/>
        <v>115.85243905691765</v>
      </c>
      <c r="E265" s="32">
        <f t="shared" si="122"/>
        <v>1.8966842959386283E-2</v>
      </c>
      <c r="F265" s="32">
        <f t="shared" si="123"/>
        <v>-15.608488019752409</v>
      </c>
      <c r="G265" s="32">
        <f t="shared" si="124"/>
        <v>99.979660981338483</v>
      </c>
      <c r="H265" s="32">
        <f t="shared" si="125"/>
        <v>0.3003390186615178</v>
      </c>
      <c r="I265" s="33">
        <f t="shared" si="126"/>
        <v>2.995004174925387E-3</v>
      </c>
      <c r="O265" t="s">
        <v>16</v>
      </c>
      <c r="P265">
        <v>118.43</v>
      </c>
      <c r="Q265">
        <v>103.5835979997606</v>
      </c>
    </row>
    <row r="266" spans="1:17" x14ac:dyDescent="0.35">
      <c r="A266" t="s">
        <v>27</v>
      </c>
      <c r="B266">
        <v>253</v>
      </c>
      <c r="C266">
        <v>100.51</v>
      </c>
      <c r="D266" s="34">
        <f>$K$2*(C266-F254)+(1-$K$2)*(D265+E265)</f>
        <v>117.43670087612567</v>
      </c>
      <c r="E266" s="34">
        <f>$L$2*(D266-D265)+(1-$L$2)*E265</f>
        <v>1.9890915891717629E-2</v>
      </c>
      <c r="F266" s="34">
        <f>$M$2*(C266-D266)+(1-$M$2)*F254</f>
        <v>-17.860422619974479</v>
      </c>
      <c r="G266" s="34">
        <f>D265+E265+F254</f>
        <v>92.730772799043791</v>
      </c>
      <c r="H266" s="34">
        <f t="shared" si="125"/>
        <v>7.779227200956214</v>
      </c>
      <c r="I266" s="35">
        <f t="shared" si="126"/>
        <v>7.7397544532446655E-2</v>
      </c>
      <c r="O266" t="s">
        <v>15</v>
      </c>
      <c r="P266">
        <v>95.72</v>
      </c>
      <c r="Q266">
        <v>101.35249153524421</v>
      </c>
    </row>
    <row r="267" spans="1:17" x14ac:dyDescent="0.35">
      <c r="A267" t="s">
        <v>26</v>
      </c>
      <c r="B267">
        <v>254</v>
      </c>
      <c r="C267">
        <v>108.34</v>
      </c>
      <c r="D267" s="34">
        <f t="shared" ref="D267:D273" si="127">$K$2*(C267-F255)+(1-$K$2)*(D266+E266)</f>
        <v>117.86280385708702</v>
      </c>
      <c r="E267" s="34">
        <f t="shared" ref="E267:E273" si="128">$L$2*(D267-D266)+(1-$L$2)*E266</f>
        <v>2.0130723455028709E-2</v>
      </c>
      <c r="F267" s="34">
        <f t="shared" ref="F267:F273" si="129">$M$2*(C267-D267)+(1-$M$2)*F255</f>
        <v>-9.7651153980581764</v>
      </c>
      <c r="G267" s="34">
        <f t="shared" ref="G267:G273" si="130">D266+E266+F255</f>
        <v>106.32120099157322</v>
      </c>
      <c r="H267" s="34">
        <f t="shared" ref="H267:H273" si="131">C267-G267</f>
        <v>2.0187990084267824</v>
      </c>
      <c r="I267" s="35">
        <f t="shared" ref="I267:I274" si="132">ABS(H267/C267)</f>
        <v>1.8633921067258467E-2</v>
      </c>
      <c r="O267" t="s">
        <v>14</v>
      </c>
      <c r="P267">
        <v>113.87</v>
      </c>
      <c r="Q267">
        <v>109.46862689286621</v>
      </c>
    </row>
    <row r="268" spans="1:17" x14ac:dyDescent="0.35">
      <c r="A268" t="s">
        <v>25</v>
      </c>
      <c r="B268">
        <v>255</v>
      </c>
      <c r="C268">
        <v>76.709999999999994</v>
      </c>
      <c r="D268" s="34">
        <f t="shared" si="127"/>
        <v>104.19295736239019</v>
      </c>
      <c r="E268" s="34">
        <f t="shared" si="128"/>
        <v>1.2048836281375958E-2</v>
      </c>
      <c r="F268" s="34">
        <f t="shared" si="129"/>
        <v>-19.316682254283791</v>
      </c>
      <c r="G268" s="34">
        <f t="shared" si="130"/>
        <v>144.7466606753878</v>
      </c>
      <c r="H268" s="34">
        <f t="shared" si="131"/>
        <v>-68.036660675387807</v>
      </c>
      <c r="I268" s="35">
        <f t="shared" si="132"/>
        <v>0.8869333942822033</v>
      </c>
      <c r="O268" t="s">
        <v>13</v>
      </c>
      <c r="P268">
        <v>161.22</v>
      </c>
      <c r="Q268">
        <v>99.937888172346277</v>
      </c>
    </row>
    <row r="269" spans="1:17" x14ac:dyDescent="0.35">
      <c r="A269" t="s">
        <v>24</v>
      </c>
      <c r="B269">
        <v>256</v>
      </c>
      <c r="C269">
        <v>45.17</v>
      </c>
      <c r="D269" s="34">
        <f t="shared" si="127"/>
        <v>85.168047895053434</v>
      </c>
      <c r="E269" s="34">
        <f t="shared" si="128"/>
        <v>8.1035526072281358E-4</v>
      </c>
      <c r="F269" s="34">
        <f t="shared" si="129"/>
        <v>-28.642219010052301</v>
      </c>
      <c r="G269" s="34">
        <f t="shared" si="130"/>
        <v>139.78017003574138</v>
      </c>
      <c r="H269" s="34">
        <f t="shared" si="131"/>
        <v>-94.610170035741376</v>
      </c>
      <c r="I269" s="35">
        <f t="shared" si="132"/>
        <v>2.0945355332242941</v>
      </c>
      <c r="O269" t="s">
        <v>12</v>
      </c>
      <c r="P269">
        <v>164.94</v>
      </c>
      <c r="Q269">
        <v>90.633179552283451</v>
      </c>
    </row>
    <row r="270" spans="1:17" x14ac:dyDescent="0.35">
      <c r="A270" t="s">
        <v>23</v>
      </c>
      <c r="B270">
        <v>257</v>
      </c>
      <c r="C270">
        <v>146.6</v>
      </c>
      <c r="D270" s="34">
        <f t="shared" si="127"/>
        <v>89.748687445651569</v>
      </c>
      <c r="E270" s="34">
        <f t="shared" si="128"/>
        <v>3.5140604781603241E-3</v>
      </c>
      <c r="F270" s="34">
        <f t="shared" si="129"/>
        <v>54.119376294609935</v>
      </c>
      <c r="G270" s="34">
        <f t="shared" si="130"/>
        <v>123.83909397736228</v>
      </c>
      <c r="H270" s="34">
        <f t="shared" si="131"/>
        <v>22.760906022637712</v>
      </c>
      <c r="I270" s="35">
        <f t="shared" si="132"/>
        <v>0.15525856768511401</v>
      </c>
      <c r="O270" t="s">
        <v>11</v>
      </c>
      <c r="P270">
        <v>162.66999999999999</v>
      </c>
      <c r="Q270">
        <v>173.41560299265137</v>
      </c>
    </row>
    <row r="271" spans="1:17" x14ac:dyDescent="0.35">
      <c r="A271" t="s">
        <v>22</v>
      </c>
      <c r="B271">
        <v>258</v>
      </c>
      <c r="C271">
        <v>195.01</v>
      </c>
      <c r="D271" s="34">
        <f t="shared" si="127"/>
        <v>103.12792154153857</v>
      </c>
      <c r="E271" s="34">
        <f t="shared" si="128"/>
        <v>1.1410425714561676E-2</v>
      </c>
      <c r="F271" s="34">
        <f t="shared" si="129"/>
        <v>83.903262435792755</v>
      </c>
      <c r="G271" s="34">
        <f t="shared" si="130"/>
        <v>128.53513953555347</v>
      </c>
      <c r="H271" s="34">
        <f t="shared" si="131"/>
        <v>66.474860464446522</v>
      </c>
      <c r="I271" s="35">
        <f t="shared" si="132"/>
        <v>0.34087923934386199</v>
      </c>
      <c r="O271" t="s">
        <v>10</v>
      </c>
      <c r="P271">
        <v>188.36</v>
      </c>
      <c r="Q271">
        <v>203.22031726953986</v>
      </c>
    </row>
    <row r="272" spans="1:17" x14ac:dyDescent="0.35">
      <c r="A272" t="s">
        <v>21</v>
      </c>
      <c r="B272">
        <v>259</v>
      </c>
      <c r="C272">
        <v>125.9</v>
      </c>
      <c r="D272" s="34">
        <f t="shared" si="127"/>
        <v>112.10394831489512</v>
      </c>
      <c r="E272" s="34">
        <f t="shared" si="128"/>
        <v>1.6702692949357442E-2</v>
      </c>
      <c r="F272" s="34">
        <f t="shared" si="129"/>
        <v>8.448524646388929</v>
      </c>
      <c r="G272" s="34">
        <f t="shared" si="130"/>
        <v>81.347510919094759</v>
      </c>
      <c r="H272" s="34">
        <f t="shared" si="131"/>
        <v>44.552489080905247</v>
      </c>
      <c r="I272" s="35">
        <f t="shared" si="132"/>
        <v>0.35387203400242451</v>
      </c>
      <c r="O272" t="s">
        <v>9</v>
      </c>
      <c r="P272">
        <v>113.01</v>
      </c>
      <c r="Q272">
        <v>127.78640761584172</v>
      </c>
    </row>
    <row r="273" spans="1:17" x14ac:dyDescent="0.35">
      <c r="A273" t="s">
        <v>20</v>
      </c>
      <c r="B273">
        <v>260</v>
      </c>
      <c r="C273">
        <v>189.84</v>
      </c>
      <c r="D273" s="34">
        <f t="shared" si="127"/>
        <v>119.10877347669029</v>
      </c>
      <c r="E273" s="34">
        <f t="shared" si="128"/>
        <v>2.0828135705682489E-2</v>
      </c>
      <c r="F273" s="34">
        <f t="shared" si="129"/>
        <v>66.562707492170034</v>
      </c>
      <c r="G273" s="34">
        <f t="shared" si="130"/>
        <v>155.11032079056292</v>
      </c>
      <c r="H273" s="34">
        <f t="shared" si="131"/>
        <v>34.72967920943708</v>
      </c>
      <c r="I273" s="35">
        <f t="shared" si="132"/>
        <v>0.18294184160049032</v>
      </c>
      <c r="O273" t="s">
        <v>8</v>
      </c>
      <c r="P273">
        <v>176.93</v>
      </c>
      <c r="Q273">
        <v>185.92141859732851</v>
      </c>
    </row>
    <row r="274" spans="1:17" x14ac:dyDescent="0.35">
      <c r="A274" t="s">
        <v>19</v>
      </c>
      <c r="C274">
        <v>145.77000000000001</v>
      </c>
      <c r="G274" s="34">
        <f>$D$273+J274*$E$273+F262</f>
        <v>128.36038981788866</v>
      </c>
      <c r="H274" s="34">
        <f>C274-G274</f>
        <v>17.409610182111351</v>
      </c>
      <c r="I274" s="35">
        <f t="shared" si="132"/>
        <v>0.11943205173980483</v>
      </c>
      <c r="J274">
        <v>1</v>
      </c>
    </row>
    <row r="275" spans="1:17" x14ac:dyDescent="0.35">
      <c r="A275" t="s">
        <v>18</v>
      </c>
      <c r="C275">
        <v>130.79</v>
      </c>
      <c r="G275" s="34">
        <f t="shared" ref="G275:G285" si="133">$D$273+J275*$E$273+F263</f>
        <v>123.34763046814467</v>
      </c>
      <c r="H275" s="34">
        <f t="shared" ref="H275:H285" si="134">C275-G275</f>
        <v>7.44236953185532</v>
      </c>
      <c r="I275" s="35">
        <f t="shared" ref="I275:I285" si="135">ABS(H275/C275)</f>
        <v>5.6903200029477179E-2</v>
      </c>
      <c r="J275">
        <v>2</v>
      </c>
    </row>
    <row r="276" spans="1:17" x14ac:dyDescent="0.35">
      <c r="A276" t="s">
        <v>17</v>
      </c>
      <c r="C276">
        <v>86.62</v>
      </c>
      <c r="G276" s="34">
        <f t="shared" si="133"/>
        <v>102.91559436840386</v>
      </c>
      <c r="H276" s="34">
        <f t="shared" si="134"/>
        <v>-16.295594368403854</v>
      </c>
      <c r="I276" s="35">
        <f t="shared" si="135"/>
        <v>0.18812738822909089</v>
      </c>
      <c r="J276">
        <v>3</v>
      </c>
    </row>
    <row r="277" spans="1:17" x14ac:dyDescent="0.35">
      <c r="A277" t="s">
        <v>16</v>
      </c>
      <c r="C277">
        <v>118.43</v>
      </c>
      <c r="G277" s="34">
        <f t="shared" si="133"/>
        <v>103.5835979997606</v>
      </c>
      <c r="H277" s="34">
        <f t="shared" si="134"/>
        <v>14.846402000239408</v>
      </c>
      <c r="I277" s="35">
        <f t="shared" si="135"/>
        <v>0.12536014523549274</v>
      </c>
      <c r="J277">
        <v>4</v>
      </c>
    </row>
    <row r="278" spans="1:17" x14ac:dyDescent="0.35">
      <c r="A278" t="s">
        <v>15</v>
      </c>
      <c r="C278">
        <v>95.72</v>
      </c>
      <c r="G278" s="34">
        <f t="shared" si="133"/>
        <v>101.35249153524421</v>
      </c>
      <c r="H278" s="34">
        <f t="shared" si="134"/>
        <v>-5.6324915352442133</v>
      </c>
      <c r="I278" s="35">
        <f t="shared" si="135"/>
        <v>5.8843413448017273E-2</v>
      </c>
      <c r="J278">
        <v>5</v>
      </c>
    </row>
    <row r="279" spans="1:17" x14ac:dyDescent="0.35">
      <c r="A279" t="s">
        <v>14</v>
      </c>
      <c r="C279">
        <v>113.87</v>
      </c>
      <c r="G279" s="34">
        <f t="shared" si="133"/>
        <v>109.46862689286621</v>
      </c>
      <c r="H279" s="34">
        <f t="shared" si="134"/>
        <v>4.4013731071337929</v>
      </c>
      <c r="I279" s="35">
        <f t="shared" si="135"/>
        <v>3.8652613569278939E-2</v>
      </c>
      <c r="J279">
        <v>6</v>
      </c>
    </row>
    <row r="280" spans="1:17" x14ac:dyDescent="0.35">
      <c r="A280" t="s">
        <v>13</v>
      </c>
      <c r="C280">
        <v>161.22</v>
      </c>
      <c r="G280" s="34">
        <f t="shared" si="133"/>
        <v>99.937888172346277</v>
      </c>
      <c r="H280" s="34">
        <f t="shared" si="134"/>
        <v>61.282111827653722</v>
      </c>
      <c r="I280" s="35">
        <f t="shared" si="135"/>
        <v>0.38011482339445307</v>
      </c>
      <c r="J280">
        <v>7</v>
      </c>
    </row>
    <row r="281" spans="1:17" x14ac:dyDescent="0.35">
      <c r="A281" t="s">
        <v>12</v>
      </c>
      <c r="C281">
        <v>164.94</v>
      </c>
      <c r="G281" s="34">
        <f t="shared" si="133"/>
        <v>90.633179552283451</v>
      </c>
      <c r="H281" s="34">
        <f t="shared" si="134"/>
        <v>74.306820447716547</v>
      </c>
      <c r="I281" s="35">
        <f t="shared" si="135"/>
        <v>0.45050818750889138</v>
      </c>
      <c r="J281">
        <v>8</v>
      </c>
    </row>
    <row r="282" spans="1:17" x14ac:dyDescent="0.35">
      <c r="A282" t="s">
        <v>11</v>
      </c>
      <c r="C282">
        <v>162.66999999999999</v>
      </c>
      <c r="G282" s="34">
        <f t="shared" si="133"/>
        <v>173.41560299265137</v>
      </c>
      <c r="H282" s="34">
        <f t="shared" si="134"/>
        <v>-10.745602992651385</v>
      </c>
      <c r="I282" s="35">
        <f t="shared" si="135"/>
        <v>6.6057681149882502E-2</v>
      </c>
      <c r="J282">
        <v>9</v>
      </c>
    </row>
    <row r="283" spans="1:17" x14ac:dyDescent="0.35">
      <c r="A283" t="s">
        <v>10</v>
      </c>
      <c r="C283">
        <v>188.36</v>
      </c>
      <c r="G283" s="34">
        <f t="shared" si="133"/>
        <v>203.22031726953986</v>
      </c>
      <c r="H283" s="34">
        <f t="shared" si="134"/>
        <v>-14.860317269539848</v>
      </c>
      <c r="I283" s="35">
        <f t="shared" si="135"/>
        <v>7.8893168770120231E-2</v>
      </c>
      <c r="J283">
        <v>10</v>
      </c>
    </row>
    <row r="284" spans="1:17" x14ac:dyDescent="0.35">
      <c r="A284" t="s">
        <v>9</v>
      </c>
      <c r="C284">
        <v>113.01</v>
      </c>
      <c r="G284" s="34">
        <f t="shared" si="133"/>
        <v>127.78640761584172</v>
      </c>
      <c r="H284" s="34">
        <f t="shared" si="134"/>
        <v>-14.77640761584172</v>
      </c>
      <c r="I284" s="35">
        <f t="shared" si="135"/>
        <v>0.13075309809611291</v>
      </c>
      <c r="J284">
        <v>11</v>
      </c>
    </row>
    <row r="285" spans="1:17" x14ac:dyDescent="0.35">
      <c r="A285" t="s">
        <v>8</v>
      </c>
      <c r="C285">
        <v>176.93</v>
      </c>
      <c r="G285" s="34">
        <f t="shared" si="133"/>
        <v>185.92141859732851</v>
      </c>
      <c r="H285" s="34">
        <f t="shared" si="134"/>
        <v>-8.9914185973285043</v>
      </c>
      <c r="I285" s="35">
        <f t="shared" si="135"/>
        <v>5.0819073064649882E-2</v>
      </c>
      <c r="J285">
        <v>12</v>
      </c>
    </row>
  </sheetData>
  <pageMargins left="0.7" right="0.7" top="0.75" bottom="0.75" header="0.3" footer="0.3"/>
  <ignoredErrors>
    <ignoredError sqref="D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7265625" defaultRowHeight="14.5" x14ac:dyDescent="0.35"/>
  <cols>
    <col min="1" max="1" width="6.08984375" bestFit="1" customWidth="1"/>
    <col min="2" max="2" width="25.08984375" bestFit="1" customWidth="1"/>
  </cols>
  <sheetData>
    <row r="1" spans="1:2" x14ac:dyDescent="0.35">
      <c r="A1" s="9" t="s">
        <v>300</v>
      </c>
    </row>
    <row r="2" spans="1:2" x14ac:dyDescent="0.35">
      <c r="A2" s="1" t="s">
        <v>7</v>
      </c>
    </row>
    <row r="3" spans="1:2" x14ac:dyDescent="0.35">
      <c r="A3" s="1" t="s">
        <v>301</v>
      </c>
      <c r="B3" s="1" t="s">
        <v>302</v>
      </c>
    </row>
    <row r="4" spans="1:2" x14ac:dyDescent="0.35">
      <c r="A4" s="1" t="s">
        <v>303</v>
      </c>
      <c r="B4" s="1" t="s">
        <v>304</v>
      </c>
    </row>
    <row r="5" spans="1:2" x14ac:dyDescent="0.35">
      <c r="A5" s="1" t="s">
        <v>305</v>
      </c>
      <c r="B5" s="1" t="s">
        <v>306</v>
      </c>
    </row>
    <row r="6" spans="1:2" x14ac:dyDescent="0.35">
      <c r="A6" s="1" t="s">
        <v>307</v>
      </c>
      <c r="B6" s="1" t="s">
        <v>308</v>
      </c>
    </row>
    <row r="7" spans="1:2" x14ac:dyDescent="0.35">
      <c r="A7" s="1" t="s">
        <v>309</v>
      </c>
      <c r="B7" s="1" t="s">
        <v>310</v>
      </c>
    </row>
    <row r="8" spans="1:2" x14ac:dyDescent="0.35">
      <c r="A8" s="1" t="s">
        <v>311</v>
      </c>
      <c r="B8" s="1" t="s">
        <v>312</v>
      </c>
    </row>
    <row r="9" spans="1:2" x14ac:dyDescent="0.35">
      <c r="A9" s="1" t="s">
        <v>313</v>
      </c>
      <c r="B9" s="1" t="s">
        <v>314</v>
      </c>
    </row>
    <row r="10" spans="1:2" x14ac:dyDescent="0.35">
      <c r="A10" s="1" t="s">
        <v>315</v>
      </c>
      <c r="B10" s="1" t="s">
        <v>316</v>
      </c>
    </row>
    <row r="11" spans="1:2" x14ac:dyDescent="0.35">
      <c r="A11" s="1" t="s">
        <v>317</v>
      </c>
      <c r="B11" s="1" t="s">
        <v>318</v>
      </c>
    </row>
    <row r="12" spans="1:2" x14ac:dyDescent="0.35">
      <c r="A12" s="1" t="s">
        <v>319</v>
      </c>
      <c r="B12" s="1" t="s">
        <v>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/>
  </sheetViews>
  <sheetFormatPr baseColWidth="10" defaultColWidth="8.7265625" defaultRowHeight="14.5" x14ac:dyDescent="0.35"/>
  <cols>
    <col min="1" max="1" width="9.453125" bestFit="1" customWidth="1"/>
    <col min="2" max="2" width="18.26953125" bestFit="1" customWidth="1"/>
    <col min="3" max="3" width="35.54296875" bestFit="1" customWidth="1"/>
    <col min="4" max="4" width="17.453125" bestFit="1" customWidth="1"/>
    <col min="5" max="5" width="16.90625" bestFit="1" customWidth="1"/>
    <col min="6" max="6" width="9.81640625" bestFit="1" customWidth="1"/>
    <col min="7" max="7" width="14.1796875" bestFit="1" customWidth="1"/>
    <col min="8" max="8" width="10.08984375" bestFit="1" customWidth="1"/>
    <col min="9" max="9" width="34.81640625" bestFit="1" customWidth="1"/>
    <col min="10" max="10" width="12.90625" bestFit="1" customWidth="1"/>
    <col min="11" max="11" width="9.453125" bestFit="1" customWidth="1"/>
    <col min="12" max="12" width="8.54296875" bestFit="1" customWidth="1"/>
  </cols>
  <sheetData>
    <row r="1" spans="1:12" x14ac:dyDescent="0.35">
      <c r="A1" s="8" t="s">
        <v>2</v>
      </c>
      <c r="B1" s="8" t="s">
        <v>4</v>
      </c>
      <c r="C1" s="8" t="s">
        <v>280</v>
      </c>
      <c r="D1" s="8" t="s">
        <v>281</v>
      </c>
      <c r="E1" s="8" t="s">
        <v>282</v>
      </c>
      <c r="F1" s="8" t="s">
        <v>283</v>
      </c>
      <c r="G1" s="8" t="s">
        <v>284</v>
      </c>
      <c r="H1" s="8" t="s">
        <v>285</v>
      </c>
      <c r="I1" s="8" t="s">
        <v>286</v>
      </c>
      <c r="J1" s="8" t="s">
        <v>287</v>
      </c>
      <c r="K1" s="8" t="s">
        <v>288</v>
      </c>
      <c r="L1" s="8" t="s">
        <v>289</v>
      </c>
    </row>
    <row r="2" spans="1:12" x14ac:dyDescent="0.35">
      <c r="A2" s="1" t="s">
        <v>3</v>
      </c>
      <c r="B2" s="1" t="s">
        <v>5</v>
      </c>
      <c r="C2" s="1" t="s">
        <v>290</v>
      </c>
      <c r="D2" s="1" t="s">
        <v>291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297</v>
      </c>
      <c r="K2" s="1" t="s">
        <v>298</v>
      </c>
      <c r="L2" s="1" t="s">
        <v>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T e a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Y T e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3 m l M o i k e 4 D g A A A B E A A A A T A B w A R m 9 y b X V s Y X M v U 2 V j d G l v b j E u b S C i G A A o o B Q A A A A A A A A A A A A A A A A A A A A A A A A A A A A r T k 0 u y c z P U w i G 0 I b W A F B L A Q I t A B Q A A g A I A G E 3 m l N I g j A t p A A A A P U A A A A S A A A A A A A A A A A A A A A A A A A A A A B D b 2 5 m a W c v U G F j a 2 F n Z S 5 4 b W x Q S w E C L Q A U A A I A C A B h N 5 p T D 8 r p q 6 Q A A A D p A A A A E w A A A A A A A A A A A A A A A A D w A A A A W 0 N v b n R l b n R f V H l w Z X N d L n h t b F B L A Q I t A B Q A A g A I A G E 3 m l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e N V 7 6 w l t S Z 7 3 2 Q k F w d x w A A A A A A I A A A A A A B B m A A A A A Q A A I A A A A C R p e 0 t x B V 8 / 0 B l g p q k 4 w c g I u t x S v D I L 9 v L l r v c a p y E 8 A A A A A A 6 A A A A A A g A A I A A A A N q H k a I L s q C w K N 3 I 8 2 g A T E C F R S Q C r 4 x i J s o 1 3 A U i E w a p U A A A A M H h b j 5 m k 7 A b S r h C o p a I 7 b D W 4 C i S i F h r o W Z W A O S 0 B n 7 M T 2 Q e + 3 V H C J X l 1 l G r X j f k o 1 6 D / n e Z O Q 3 K L K Q r 5 a D 0 s / z p b 7 c x E o 6 h 4 8 H j L j s 9 E d D M Q A A A A J U r y e b v L 3 S q e 8 f L / D O J W Z v z q g h S y R 3 R H R W p 9 j 2 9 8 b O s u C p L + u C t R M 7 S X / 0 i o A u / 6 C 0 9 o X f M O S / Y e x h C + L C Q C 1 o = < / D a t a M a s h u p > 
</file>

<file path=customXml/itemProps1.xml><?xml version="1.0" encoding="utf-8"?>
<ds:datastoreItem xmlns:ds="http://schemas.openxmlformats.org/officeDocument/2006/customXml" ds:itemID="{BE7FDEAE-35E2-4085-9CE6-97EE45DB3E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valeurs_mensuelles</vt:lpstr>
      <vt:lpstr>Decompositions de Gompertz </vt:lpstr>
      <vt:lpstr>Holt</vt:lpstr>
      <vt:lpstr>winters_multiplicative</vt:lpstr>
      <vt:lpstr>winters_additif</vt:lpstr>
      <vt:lpstr>codes</vt:lpstr>
      <vt:lpstr>caractéristiques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khalil sayed</cp:lastModifiedBy>
  <dcterms:created xsi:type="dcterms:W3CDTF">2021-11-24T16:32:41Z</dcterms:created>
  <dcterms:modified xsi:type="dcterms:W3CDTF">2022-01-03T19:49:48Z</dcterms:modified>
</cp:coreProperties>
</file>